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Información financiera 3er trimestr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43" i="62" s="1"/>
  <c r="D28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<sst xmlns="http://schemas.openxmlformats.org/spreadsheetml/2006/main" count="935" uniqueCount="664">
  <si>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</si>
  <si>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</si>
  <si>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</si>
  <si>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</si>
  <si>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</si>
  <si>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</si>
  <si>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</si>
  <si>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</si>
  <si>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</si>
  <si>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</si>
  <si>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</si>
  <si>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</si>
  <si>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</si>
  <si>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</si>
  <si>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</si>
  <si>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</si>
  <si>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</si>
  <si>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</si>
  <si>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</si>
  <si>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</si>
  <si>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</si>
  <si>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</si>
  <si>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</si>
  <si>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</si>
  <si>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</si>
  <si>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</si>
  <si>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</si>
  <si>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</si>
  <si>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</si>
  <si>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</si>
  <si>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</si>
  <si>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</si>
  <si>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</si>
  <si>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</si>
  <si>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</si>
  <si>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</si>
  <si>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</si>
  <si>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</si>
  <si>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</si>
  <si>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</si>
  <si>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</si>
  <si>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</si>
  <si>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</si>
  <si>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</si>
  <si>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</si>
  <si>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</si>
  <si>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</si>
  <si>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</si>
  <si>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</si>
  <si>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</si>
  <si>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</si>
  <si>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</si>
  <si>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</si>
  <si>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</si>
  <si>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</si>
  <si>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</si>
  <si>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</si>
  <si>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</si>
  <si>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</si>
  <si>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</si>
  <si>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</si>
  <si>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</si>
  <si>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</si>
  <si>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</si>
  <si>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</si>
  <si>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</si>
  <si>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</si>
  <si>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</si>
  <si>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</si>
  <si>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</si>
  <si>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</si>
  <si>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</si>
  <si>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</si>
  <si>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</si>
  <si>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</si>
  <si>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</si>
  <si>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</si>
  <si>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</si>
  <si>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</si>
  <si>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</si>
  <si>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</si>
  <si>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</si>
  <si>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</si>
  <si>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</si>
  <si>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</si>
  <si>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</si>
  <si>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</si>
  <si>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</si>
  <si>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</si>
  <si>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</si>
  <si>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</si>
  <si>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</si>
  <si>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</si>
  <si>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</si>
  <si>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</si>
  <si>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</si>
  <si>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</si>
  <si>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</si>
  <si>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</si>
  <si>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</si>
  <si>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</si>
  <si>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</si>
  <si>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</si>
  <si>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</si>
  <si>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</si>
  <si>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</si>
  <si>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</si>
  <si>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</si>
  <si>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</si>
  <si>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</si>
  <si>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</si>
  <si>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</si>
  <si>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</si>
  <si>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</si>
  <si>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</si>
  <si>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</si>
  <si>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</si>
  <si>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</si>
  <si>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</si>
  <si>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</si>
  <si>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</si>
  <si>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</si>
  <si>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</si>
  <si>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</si>
  <si>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</si>
  <si>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</si>
  <si>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</si>
  <si>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</si>
  <si>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</si>
  <si>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</si>
  <si>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</si>
  <si>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</si>
  <si>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</si>
  <si>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</si>
  <si>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</si>
  <si>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</si>
  <si>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</si>
  <si>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</si>
  <si>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</si>
  <si>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</si>
  <si>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</si>
  <si>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</si>
  <si>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</si>
  <si>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</si>
  <si>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</si>
  <si>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</si>
  <si>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</si>
  <si>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</si>
  <si>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</si>
  <si>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</si>
  <si>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</si>
  <si>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</si>
  <si>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</si>
  <si>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</si>
  <si>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</si>
  <si>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</si>
  <si>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</si>
  <si>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</si>
  <si>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</si>
  <si>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</si>
  <si>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</si>
  <si>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</si>
  <si>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</si>
  <si>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</si>
  <si>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</si>
  <si>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</si>
  <si>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</si>
  <si>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</si>
  <si>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</si>
  <si>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</si>
  <si>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</si>
  <si>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</si>
  <si>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</si>
  <si>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</si>
  <si>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</si>
  <si>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</si>
  <si>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</si>
  <si>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</si>
  <si>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</si>
  <si>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</si>
  <si>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</si>
  <si>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</si>
  <si>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</si>
  <si>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</si>
  <si>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</si>
  <si>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</si>
  <si>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</si>
  <si>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</si>
  <si>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</si>
  <si>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</si>
  <si>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</si>
  <si>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</si>
  <si>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</si>
  <si>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</si>
  <si>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</si>
  <si>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</si>
  <si>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</si>
  <si>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</si>
  <si>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</si>
  <si>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</si>
  <si>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</si>
  <si>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</si>
  <si>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</si>
  <si>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</si>
  <si>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</si>
  <si>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</si>
  <si>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</si>
  <si>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</si>
  <si>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</si>
  <si>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</si>
  <si>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</si>
  <si>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</si>
  <si>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</si>
  <si>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</si>
  <si>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</si>
  <si>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</si>
  <si>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</si>
  <si>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</si>
  <si>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</si>
  <si>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</si>
  <si>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</si>
  <si>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</si>
  <si>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</si>
  <si>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</si>
  <si>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</si>
  <si>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</si>
  <si>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</si>
  <si>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</si>
  <si>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</si>
  <si>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</si>
  <si>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</si>
  <si>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</si>
  <si>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</si>
  <si>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</si>
  <si>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</si>
  <si>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</si>
  <si>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</si>
  <si>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</si>
  <si>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</si>
  <si>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</si>
  <si>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</si>
  <si>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</si>
  <si>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</si>
  <si>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</si>
  <si>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</si>
  <si>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</si>
  <si>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</si>
  <si>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</si>
  <si>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</si>
  <si>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</si>
  <si>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</si>
  <si>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</si>
  <si>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</si>
  <si>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</si>
  <si>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</si>
  <si>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</si>
  <si>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</si>
  <si>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</si>
  <si>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</si>
  <si>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</si>
  <si>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</si>
  <si>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</si>
  <si>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</si>
  <si>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</si>
  <si>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</si>
  <si>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</si>
  <si>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</si>
  <si>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</si>
  <si>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</si>
  <si>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</si>
  <si>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</si>
  <si>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</si>
  <si>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</si>
  <si>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</si>
  <si>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</si>
  <si>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</si>
  <si>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</si>
  <si>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</si>
  <si>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</si>
  <si>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</si>
  <si>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</si>
  <si>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</si>
  <si>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</si>
  <si>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</si>
  <si>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</si>
  <si>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</si>
  <si>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</si>
  <si>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</si>
  <si>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</si>
  <si>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</si>
  <si>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</si>
  <si>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</si>
  <si>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</si>
  <si>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</si>
  <si>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</si>
  <si>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</si>
  <si>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</si>
  <si>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</si>
  <si>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</si>
  <si>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</si>
  <si>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</si>
  <si>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</si>
  <si>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</si>
  <si>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</si>
  <si>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</si>
  <si>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</si>
  <si>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</si>
  <si>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</si>
  <si>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</si>
  <si>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</si>
  <si>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</si>
  <si>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</si>
  <si>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</si>
  <si>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</si>
  <si>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</si>
  <si>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</si>
  <si>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</si>
  <si>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</si>
  <si>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</si>
  <si>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</si>
  <si>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</si>
  <si>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</si>
  <si>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</si>
  <si>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</si>
  <si>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</si>
  <si>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</si>
  <si>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</si>
  <si>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</si>
  <si>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</si>
  <si>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</si>
  <si>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</si>
  <si>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</si>
  <si>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</si>
  <si>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</si>
  <si>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</si>
  <si>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</si>
  <si>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</si>
  <si>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</si>
  <si>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</si>
  <si>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</si>
  <si>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</si>
  <si>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</si>
  <si>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</si>
  <si>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</si>
  <si>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</si>
  <si>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</si>
  <si>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</si>
  <si>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</si>
  <si>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</si>
  <si>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</si>
  <si>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</si>
  <si>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</si>
  <si>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</si>
  <si>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</si>
  <si>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</si>
  <si>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</si>
  <si>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</si>
  <si>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</si>
  <si>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</si>
  <si>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</si>
  <si>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</si>
  <si>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</si>
  <si>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</si>
  <si>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</si>
  <si>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</si>
  <si>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</si>
  <si>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</si>
  <si>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</si>
  <si>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</si>
  <si>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</si>
  <si>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</si>
  <si>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</si>
  <si>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</si>
  <si>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</si>
  <si>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</si>
  <si>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</si>
  <si>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</si>
  <si>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</si>
  <si>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</si>
  <si>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</si>
  <si>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</si>
  <si>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</si>
  <si>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</si>
  <si>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</si>
  <si>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</si>
  <si>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</si>
  <si>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</si>
  <si>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</si>
  <si>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</si>
  <si>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</si>
  <si>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</si>
  <si>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</si>
  <si>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</si>
  <si>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</si>
  <si>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</si>
  <si>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</si>
  <si>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</si>
  <si>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</si>
  <si>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</si>
  <si>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</si>
  <si>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</si>
  <si>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</si>
  <si>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</si>
  <si>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</si>
  <si>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</si>
  <si>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</si>
  <si>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</si>
  <si>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</si>
  <si>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</si>
  <si>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</si>
  <si>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</si>
  <si>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</si>
  <si>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</si>
  <si>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</si>
  <si>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</si>
  <si>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</si>
  <si>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</si>
  <si>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</si>
  <si>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</si>
  <si>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</si>
  <si>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</si>
  <si>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</si>
  <si>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</si>
  <si>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</si>
  <si>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</si>
  <si>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</si>
  <si>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</si>
  <si>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</si>
  <si>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</si>
  <si>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</si>
  <si>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</si>
  <si>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</si>
  <si>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</si>
  <si>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</si>
  <si>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</si>
  <si>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</si>
  <si>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</si>
  <si>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</si>
  <si>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</si>
  <si>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</si>
  <si>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</si>
  <si>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</si>
  <si>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</si>
  <si>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</si>
  <si>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</si>
  <si>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</si>
  <si>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</si>
  <si>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</si>
  <si>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</si>
  <si>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</si>
  <si>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</si>
  <si>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</si>
  <si>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</si>
  <si>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</si>
  <si>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</si>
  <si>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</si>
  <si>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</si>
  <si>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</si>
  <si>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</si>
  <si>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</si>
  <si>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</si>
  <si>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</si>
  <si>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</si>
  <si>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</si>
  <si>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</si>
  <si>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</si>
  <si>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</si>
  <si>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</si>
  <si>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</si>
  <si>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</si>
  <si>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</si>
  <si>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</si>
  <si>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</si>
  <si>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</si>
  <si>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</si>
  <si>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</si>
  <si>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</si>
  <si>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</si>
  <si>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</si>
  <si>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</si>
  <si>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</si>
  <si>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</si>
  <si>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</si>
  <si>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</si>
  <si>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</si>
  <si>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</si>
  <si>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</si>
  <si>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</si>
  <si>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</si>
  <si>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</si>
  <si>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</si>
  <si>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</si>
  <si>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</si>
  <si>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</si>
  <si>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</si>
  <si>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</si>
  <si>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</si>
  <si>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</si>
  <si>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</si>
  <si>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</si>
  <si>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</si>
  <si>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</si>
  <si>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</si>
  <si>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</si>
  <si>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</si>
  <si>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</si>
  <si>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</si>
  <si>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</si>
  <si>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</si>
  <si>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</si>
  <si>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</si>
  <si>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</si>
  <si>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</si>
  <si>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</si>
  <si>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</si>
  <si>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</si>
  <si>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</si>
  <si>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</si>
  <si>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</si>
  <si>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</si>
  <si>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</si>
  <si>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</si>
  <si>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</si>
  <si>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</si>
  <si>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</si>
  <si>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</si>
  <si>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</si>
  <si>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</si>
  <si>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</si>
  <si>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</si>
  <si>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</si>
  <si>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</si>
  <si>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</si>
  <si>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</si>
  <si>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</si>
  <si>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</si>
  <si>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</si>
  <si>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</si>
  <si>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</si>
  <si>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</si>
  <si>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</si>
  <si>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</si>
  <si>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</si>
  <si>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</si>
  <si>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</si>
  <si>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</si>
  <si>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</si>
  <si>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</si>
  <si>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</si>
  <si>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</si>
  <si>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</si>
  <si>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</si>
  <si>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</si>
  <si>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</si>
  <si>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</si>
  <si>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</si>
  <si>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</si>
  <si>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</si>
  <si>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</si>
  <si>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</si>
  <si>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</si>
  <si>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</si>
  <si>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</si>
  <si>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</si>
  <si>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</si>
  <si>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</si>
  <si>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</si>
  <si>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</si>
  <si>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</si>
  <si>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</si>
  <si>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</si>
  <si>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</si>
  <si>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</si>
  <si>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</si>
  <si>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</si>
  <si>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</si>
  <si>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</si>
  <si>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</si>
  <si>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</si>
  <si>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</si>
  <si>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</si>
  <si>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</si>
  <si>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</si>
  <si>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</si>
  <si>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</si>
  <si>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</si>
  <si>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</si>
  <si>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</si>
  <si>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</si>
  <si>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</si>
  <si>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</si>
  <si>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</si>
  <si>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</si>
  <si>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</si>
  <si>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</si>
  <si>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</si>
  <si>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</si>
  <si>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</si>
  <si>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</si>
  <si>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</si>
  <si>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</si>
  <si>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</si>
  <si>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</si>
  <si>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</si>
  <si>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</si>
  <si>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</si>
  <si>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</si>
  <si>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</si>
  <si>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</si>
  <si>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</si>
  <si>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</si>
  <si>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</si>
  <si>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</si>
  <si>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</si>
  <si>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</si>
  <si>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</si>
  <si>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</si>
  <si>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</si>
  <si>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</si>
  <si>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</si>
  <si>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</si>
  <si>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</si>
  <si>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</si>
  <si>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</si>
  <si>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</si>
  <si>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</si>
  <si>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</si>
  <si>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</si>
  <si>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</si>
  <si>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</si>
  <si>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</si>
  <si>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</si>
  <si>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</si>
  <si>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</si>
  <si>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</si>
  <si>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</si>
  <si>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</si>
  <si>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</si>
  <si>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</si>
  <si>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</si>
  <si>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</si>
  <si>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</si>
  <si>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</si>
  <si>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</si>
  <si>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</si>
  <si>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</si>
  <si>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</si>
  <si>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</si>
  <si>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</si>
  <si>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</si>
  <si>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</si>
  <si>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</si>
  <si>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</si>
  <si>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</si>
  <si>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</si>
  <si>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</si>
  <si>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</si>
  <si>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</si>
  <si>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</si>
  <si>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</si>
  <si>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</si>
  <si>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</si>
  <si>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DE INNOVACIÓN CIENCIA Y EMPRENDIMIENTO PARA LA COMPETITIVIDAD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</si>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</sst>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3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145386255.05000001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1.84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1.84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145386256.89000002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128386153.20999999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7399538.79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731969.11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6667569.6799999997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2.31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2.31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120986616.72999999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6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110398626.34</v>
      </c>
      <c r="E36" s="34">
        <v>0</v>
      </c>
      <c r="F36" s="34">
        <f t="shared" si="0"/>
        <v>110398626.34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151922298.90000001</v>
      </c>
      <c r="E37" s="34">
        <v>-218320401.87</v>
      </c>
      <c r="F37" s="34">
        <f t="shared" si="0"/>
        <v>-66398102.969999999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107921775.53</v>
      </c>
      <c r="E38" s="34">
        <v>-6536043.8499999996</v>
      </c>
      <c r="F38" s="34">
        <f t="shared" si="0"/>
        <v>101385731.68000001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27298935.469999999</v>
      </c>
      <c r="E39" s="34">
        <v>-27298935.469999999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-118087319.58</v>
      </c>
      <c r="E40" s="34">
        <v>-27298935.469999999</v>
      </c>
      <c r="F40" s="34">
        <f t="shared" si="0"/>
        <v>-145386255.05000001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-110398626.34</v>
      </c>
      <c r="F41" s="34">
        <f t="shared" si="0"/>
        <v>-110398626.34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320173524.79000002</v>
      </c>
      <c r="E42" s="34">
        <v>-264065544.16999999</v>
      </c>
      <c r="F42" s="34">
        <f t="shared" si="0"/>
        <v>56107980.620000035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108389166.8</v>
      </c>
      <c r="E43" s="34">
        <v>-209774898.47999999</v>
      </c>
      <c r="F43" s="34">
        <f t="shared" si="0"/>
        <v>-101385731.67999999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183197491.05000001</v>
      </c>
      <c r="E44" s="34">
        <v>-155907266.86000001</v>
      </c>
      <c r="F44" s="34">
        <f t="shared" si="0"/>
        <v>27290224.189999998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126954638.59999999</v>
      </c>
      <c r="E45" s="34">
        <v>-126954638.59999999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21204595.32</v>
      </c>
      <c r="E46" s="34">
        <v>-21254595.32</v>
      </c>
      <c r="F46" s="34">
        <f t="shared" si="0"/>
        <v>-50000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23523574.620000001</v>
      </c>
      <c r="E47" s="34">
        <v>104912578.59</v>
      </c>
      <c r="F47" s="34">
        <f t="shared" si="0"/>
        <v>128436153.21000001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50000</v>
      </c>
      <c r="D15" s="24">
        <v>0</v>
      </c>
      <c r="E15" s="24">
        <v>0</v>
      </c>
      <c r="F15" s="24">
        <v>27033000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27344</v>
      </c>
      <c r="D20" s="24">
        <v>27344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10000</v>
      </c>
      <c r="D21" s="24">
        <v>10000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6900515.2999999998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6900515.2999999998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731969.11</v>
      </c>
      <c r="D62" s="24">
        <f t="shared" ref="D62:E62" si="0">SUM(D63:D70)</f>
        <v>0</v>
      </c>
      <c r="E62" s="24">
        <f t="shared" si="0"/>
        <v>0</v>
      </c>
    </row>
    <row r="63" spans="1:9" x14ac:dyDescent="0.2">
      <c r="A63" s="22">
        <v>1241</v>
      </c>
      <c r="B63" s="20" t="s">
        <v>237</v>
      </c>
      <c r="C63" s="24">
        <v>731969.11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242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1068538.1499999999</v>
      </c>
      <c r="D110" s="24">
        <f>SUM(D111:D119)</f>
        <v>1068538.1499999999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25113.35</v>
      </c>
      <c r="D111" s="24">
        <f>C111</f>
        <v>25113.35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0.01</v>
      </c>
      <c r="D113" s="24">
        <f t="shared" si="1"/>
        <v>0.01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623062.55000000005</v>
      </c>
      <c r="D117" s="24">
        <f t="shared" si="1"/>
        <v>623062.55000000005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420362.23999999999</v>
      </c>
      <c r="D119" s="24">
        <f t="shared" si="1"/>
        <v>420362.23999999999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145386255.05000001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145386255.05000001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145386255.05000001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1.84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1.84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1.84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120986616.73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59733076.060000002</v>
      </c>
      <c r="D99" s="57">
        <f>C99/$C$98</f>
        <v>0.49371639338674478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25078156.480000004</v>
      </c>
      <c r="D100" s="57">
        <f t="shared" ref="D100:D163" si="0">C100/$C$98</f>
        <v>0.20728041793222235</v>
      </c>
      <c r="E100" s="56"/>
    </row>
    <row r="101" spans="1:5" x14ac:dyDescent="0.2">
      <c r="A101" s="54">
        <v>5111</v>
      </c>
      <c r="B101" s="51" t="s">
        <v>361</v>
      </c>
      <c r="C101" s="55">
        <v>6251375.2300000004</v>
      </c>
      <c r="D101" s="57">
        <f t="shared" si="0"/>
        <v>5.1669973084303142E-2</v>
      </c>
      <c r="E101" s="56"/>
    </row>
    <row r="102" spans="1:5" x14ac:dyDescent="0.2">
      <c r="A102" s="54">
        <v>5112</v>
      </c>
      <c r="B102" s="51" t="s">
        <v>362</v>
      </c>
      <c r="C102" s="55">
        <v>1112309.99</v>
      </c>
      <c r="D102" s="57">
        <f t="shared" si="0"/>
        <v>9.1936614153141291E-3</v>
      </c>
      <c r="E102" s="56"/>
    </row>
    <row r="103" spans="1:5" x14ac:dyDescent="0.2">
      <c r="A103" s="54">
        <v>5113</v>
      </c>
      <c r="B103" s="51" t="s">
        <v>363</v>
      </c>
      <c r="C103" s="55">
        <v>6385894.0800000001</v>
      </c>
      <c r="D103" s="57">
        <f t="shared" si="0"/>
        <v>5.2781822094017987E-2</v>
      </c>
      <c r="E103" s="56"/>
    </row>
    <row r="104" spans="1:5" x14ac:dyDescent="0.2">
      <c r="A104" s="54">
        <v>5114</v>
      </c>
      <c r="B104" s="51" t="s">
        <v>364</v>
      </c>
      <c r="C104" s="55">
        <v>2161020.0699999998</v>
      </c>
      <c r="D104" s="57">
        <f t="shared" si="0"/>
        <v>1.7861645596906343E-2</v>
      </c>
      <c r="E104" s="56"/>
    </row>
    <row r="105" spans="1:5" x14ac:dyDescent="0.2">
      <c r="A105" s="54">
        <v>5115</v>
      </c>
      <c r="B105" s="51" t="s">
        <v>365</v>
      </c>
      <c r="C105" s="55">
        <v>9159087.5099999998</v>
      </c>
      <c r="D105" s="57">
        <f t="shared" si="0"/>
        <v>7.5703311304587462E-2</v>
      </c>
      <c r="E105" s="56"/>
    </row>
    <row r="106" spans="1:5" x14ac:dyDescent="0.2">
      <c r="A106" s="54">
        <v>5116</v>
      </c>
      <c r="B106" s="51" t="s">
        <v>366</v>
      </c>
      <c r="C106" s="55">
        <v>8469.6</v>
      </c>
      <c r="D106" s="57">
        <f t="shared" si="0"/>
        <v>7.000443709324642E-5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460566.24</v>
      </c>
      <c r="D107" s="57">
        <f t="shared" si="0"/>
        <v>3.8067536100114567E-3</v>
      </c>
      <c r="E107" s="56"/>
    </row>
    <row r="108" spans="1:5" x14ac:dyDescent="0.2">
      <c r="A108" s="54">
        <v>5121</v>
      </c>
      <c r="B108" s="51" t="s">
        <v>368</v>
      </c>
      <c r="C108" s="55">
        <v>41005.160000000003</v>
      </c>
      <c r="D108" s="57">
        <f t="shared" si="0"/>
        <v>3.3892310660698315E-4</v>
      </c>
      <c r="E108" s="56"/>
    </row>
    <row r="109" spans="1:5" x14ac:dyDescent="0.2">
      <c r="A109" s="54">
        <v>5122</v>
      </c>
      <c r="B109" s="51" t="s">
        <v>369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5755</v>
      </c>
      <c r="D111" s="57">
        <f t="shared" si="0"/>
        <v>4.7567244671723949E-5</v>
      </c>
      <c r="E111" s="56"/>
    </row>
    <row r="112" spans="1:5" x14ac:dyDescent="0.2">
      <c r="A112" s="54">
        <v>5125</v>
      </c>
      <c r="B112" s="51" t="s">
        <v>372</v>
      </c>
      <c r="C112" s="55">
        <v>7606.5</v>
      </c>
      <c r="D112" s="57">
        <f t="shared" si="0"/>
        <v>6.2870590199038784E-5</v>
      </c>
      <c r="E112" s="56"/>
    </row>
    <row r="113" spans="1:5" x14ac:dyDescent="0.2">
      <c r="A113" s="54">
        <v>5126</v>
      </c>
      <c r="B113" s="51" t="s">
        <v>373</v>
      </c>
      <c r="C113" s="55">
        <v>394376.43</v>
      </c>
      <c r="D113" s="57">
        <f t="shared" si="0"/>
        <v>3.2596698763807143E-3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11823.15</v>
      </c>
      <c r="D116" s="57">
        <f t="shared" si="0"/>
        <v>9.7722792152996177E-5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34194353.339999996</v>
      </c>
      <c r="D117" s="57">
        <f t="shared" si="0"/>
        <v>0.282629221844511</v>
      </c>
      <c r="E117" s="56"/>
    </row>
    <row r="118" spans="1:5" x14ac:dyDescent="0.2">
      <c r="A118" s="54">
        <v>5131</v>
      </c>
      <c r="B118" s="51" t="s">
        <v>378</v>
      </c>
      <c r="C118" s="55">
        <v>842432.14</v>
      </c>
      <c r="D118" s="57">
        <f t="shared" si="0"/>
        <v>6.9630192393925283E-3</v>
      </c>
      <c r="E118" s="56"/>
    </row>
    <row r="119" spans="1:5" x14ac:dyDescent="0.2">
      <c r="A119" s="54">
        <v>5132</v>
      </c>
      <c r="B119" s="51" t="s">
        <v>379</v>
      </c>
      <c r="C119" s="55">
        <v>412184.5</v>
      </c>
      <c r="D119" s="57">
        <f t="shared" si="0"/>
        <v>3.4068602886867419E-3</v>
      </c>
      <c r="E119" s="56"/>
    </row>
    <row r="120" spans="1:5" x14ac:dyDescent="0.2">
      <c r="A120" s="54">
        <v>5133</v>
      </c>
      <c r="B120" s="51" t="s">
        <v>380</v>
      </c>
      <c r="C120" s="55">
        <v>13463188.5</v>
      </c>
      <c r="D120" s="57">
        <f t="shared" si="0"/>
        <v>0.11127832866047613</v>
      </c>
      <c r="E120" s="56"/>
    </row>
    <row r="121" spans="1:5" x14ac:dyDescent="0.2">
      <c r="A121" s="54">
        <v>5134</v>
      </c>
      <c r="B121" s="51" t="s">
        <v>381</v>
      </c>
      <c r="C121" s="55">
        <v>15532.53</v>
      </c>
      <c r="D121" s="57">
        <f t="shared" si="0"/>
        <v>1.2838221631292657E-4</v>
      </c>
      <c r="E121" s="56"/>
    </row>
    <row r="122" spans="1:5" x14ac:dyDescent="0.2">
      <c r="A122" s="54">
        <v>5135</v>
      </c>
      <c r="B122" s="51" t="s">
        <v>382</v>
      </c>
      <c r="C122" s="55">
        <v>708659.33</v>
      </c>
      <c r="D122" s="57">
        <f t="shared" si="0"/>
        <v>5.8573365315395236E-3</v>
      </c>
      <c r="E122" s="56"/>
    </row>
    <row r="123" spans="1:5" x14ac:dyDescent="0.2">
      <c r="A123" s="54">
        <v>5136</v>
      </c>
      <c r="B123" s="51" t="s">
        <v>383</v>
      </c>
      <c r="C123" s="55">
        <v>8878881</v>
      </c>
      <c r="D123" s="57">
        <f t="shared" si="0"/>
        <v>7.3387298859795128E-2</v>
      </c>
      <c r="E123" s="56"/>
    </row>
    <row r="124" spans="1:5" x14ac:dyDescent="0.2">
      <c r="A124" s="54">
        <v>5137</v>
      </c>
      <c r="B124" s="51" t="s">
        <v>384</v>
      </c>
      <c r="C124" s="55">
        <v>702646.9</v>
      </c>
      <c r="D124" s="57">
        <f t="shared" si="0"/>
        <v>5.8076415308650478E-3</v>
      </c>
      <c r="E124" s="56"/>
    </row>
    <row r="125" spans="1:5" x14ac:dyDescent="0.2">
      <c r="A125" s="54">
        <v>5138</v>
      </c>
      <c r="B125" s="51" t="s">
        <v>385</v>
      </c>
      <c r="C125" s="55">
        <v>8471249.1600000001</v>
      </c>
      <c r="D125" s="57">
        <f t="shared" si="0"/>
        <v>7.0018068022390259E-2</v>
      </c>
      <c r="E125" s="56"/>
    </row>
    <row r="126" spans="1:5" x14ac:dyDescent="0.2">
      <c r="A126" s="54">
        <v>5139</v>
      </c>
      <c r="B126" s="51" t="s">
        <v>386</v>
      </c>
      <c r="C126" s="55">
        <v>699579.28</v>
      </c>
      <c r="D126" s="57">
        <f t="shared" si="0"/>
        <v>5.7822864950527325E-3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61253538.359999999</v>
      </c>
      <c r="D127" s="57">
        <f t="shared" si="0"/>
        <v>0.50628358752023428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12744009.369999999</v>
      </c>
      <c r="D134" s="57">
        <f t="shared" si="0"/>
        <v>0.10533404201590486</v>
      </c>
      <c r="E134" s="56"/>
    </row>
    <row r="135" spans="1:5" x14ac:dyDescent="0.2">
      <c r="A135" s="54">
        <v>5231</v>
      </c>
      <c r="B135" s="51" t="s">
        <v>394</v>
      </c>
      <c r="C135" s="55">
        <v>12744009.369999999</v>
      </c>
      <c r="D135" s="57">
        <f t="shared" si="0"/>
        <v>0.10533404201590486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48509528.990000002</v>
      </c>
      <c r="D137" s="57">
        <f t="shared" si="0"/>
        <v>0.40094954550432943</v>
      </c>
      <c r="E137" s="56"/>
    </row>
    <row r="138" spans="1:5" x14ac:dyDescent="0.2">
      <c r="A138" s="54">
        <v>5241</v>
      </c>
      <c r="B138" s="51" t="s">
        <v>396</v>
      </c>
      <c r="C138" s="55">
        <v>3947500</v>
      </c>
      <c r="D138" s="57">
        <f t="shared" si="0"/>
        <v>3.2627575732689887E-2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44562028.990000002</v>
      </c>
      <c r="D140" s="57">
        <f t="shared" si="0"/>
        <v>0.36832196977163956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2.31</v>
      </c>
      <c r="D185" s="57">
        <f t="shared" si="1"/>
        <v>1.9093020884740628E-8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2.31</v>
      </c>
      <c r="D204" s="57">
        <f t="shared" si="1"/>
        <v>1.9093020884740628E-8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2.31</v>
      </c>
      <c r="D213" s="57">
        <f t="shared" si="1"/>
        <v>1.9093020884740628E-8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259779.95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24399640.16</v>
      </c>
    </row>
    <row r="15" spans="1:5" x14ac:dyDescent="0.2">
      <c r="A15" s="33">
        <v>3220</v>
      </c>
      <c r="B15" s="29" t="s">
        <v>469</v>
      </c>
      <c r="C15" s="34">
        <v>28697268.219999999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46668400.07</v>
      </c>
      <c r="D9" s="34">
        <v>43118711.060000002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46668400.07</v>
      </c>
      <c r="D15" s="135">
        <f>SUM(D8:D14)</f>
        <v>43118711.060000002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6667569.6799999997</v>
      </c>
      <c r="D20" s="135">
        <f>SUM(D21:D27)</f>
        <v>6667569.6799999997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6667569.6799999997</v>
      </c>
      <c r="D26" s="132">
        <v>6667569.6799999997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731969.11</v>
      </c>
      <c r="D28" s="135">
        <f>SUM(D29:D36)</f>
        <v>731969.11</v>
      </c>
      <c r="E28" s="130"/>
    </row>
    <row r="29" spans="1:5" x14ac:dyDescent="0.2">
      <c r="A29" s="33">
        <v>1241</v>
      </c>
      <c r="B29" s="29" t="s">
        <v>237</v>
      </c>
      <c r="C29" s="34">
        <v>731969.11</v>
      </c>
      <c r="D29" s="132">
        <v>731969.11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7399538.79</v>
      </c>
      <c r="D43" s="135">
        <f>D20+D28+D37</f>
        <v>7399538.79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24399640.16</v>
      </c>
      <c r="D47" s="135">
        <v>-9621805.4299999997</v>
      </c>
    </row>
    <row r="48" spans="1:5" x14ac:dyDescent="0.2">
      <c r="A48" s="131"/>
      <c r="B48" s="136" t="s">
        <v>617</v>
      </c>
      <c r="C48" s="135">
        <f>C51+C63+C91+C94+C49</f>
        <v>-49997.69</v>
      </c>
      <c r="D48" s="135">
        <f>D51+D63+D91+D94+D49</f>
        <v>7683905.4699999997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2.31</v>
      </c>
      <c r="D63" s="135">
        <f>D64+D73+D76+D82</f>
        <v>2.4300000000000002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2.31</v>
      </c>
      <c r="D82" s="34">
        <f>SUM(D83:D90)</f>
        <v>2.4300000000000002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2.31</v>
      </c>
      <c r="D90" s="34">
        <v>2.4300000000000002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-50000</v>
      </c>
      <c r="D94" s="135">
        <f>SUM(D95:D99)</f>
        <v>7683903.04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4388.8500000000004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6026732.1900000004</v>
      </c>
    </row>
    <row r="98" spans="1:4" x14ac:dyDescent="0.2">
      <c r="A98" s="131">
        <v>2115</v>
      </c>
      <c r="B98" s="130" t="s">
        <v>634</v>
      </c>
      <c r="C98" s="132">
        <v>-50000</v>
      </c>
      <c r="D98" s="132">
        <v>1652782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4000000</v>
      </c>
      <c r="D100" s="135">
        <f>+D101</f>
        <v>10689122.439999999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4000000</v>
      </c>
      <c r="D101" s="160">
        <f>SUM(D102:D105)</f>
        <v>10689122.439999999</v>
      </c>
    </row>
    <row r="102" spans="1:4" s="130" customFormat="1" x14ac:dyDescent="0.2">
      <c r="A102" s="156"/>
      <c r="B102" s="161" t="s">
        <v>652</v>
      </c>
      <c r="C102" s="162">
        <v>4000000</v>
      </c>
      <c r="D102" s="162">
        <v>10689122.439999999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1.84</v>
      </c>
      <c r="D109" s="155">
        <f>+D110+D112</f>
        <v>4.46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1.84</v>
      </c>
      <c r="D110" s="165">
        <f>+D111</f>
        <v>4.46</v>
      </c>
    </row>
    <row r="111" spans="1:4" s="130" customFormat="1" x14ac:dyDescent="0.2">
      <c r="A111" s="156">
        <v>4399</v>
      </c>
      <c r="B111" s="161" t="s">
        <v>352</v>
      </c>
      <c r="C111" s="162">
        <v>1.84</v>
      </c>
      <c r="D111" s="162">
        <v>4.46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28349640.629999999</v>
      </c>
      <c r="D122" s="135">
        <f>D47+D48+D100-D106-D109</f>
        <v>8751218.0199999996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2019-02-13T21:19:08Z</cp:lastPrinted>
  <dcterms:created xsi:type="dcterms:W3CDTF">2012-12-11T20:36:24Z</dcterms:created>
  <dcterms:modified xsi:type="dcterms:W3CDTF">2023-10-25T17:35:36Z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