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1000" activeTab="10"/>
  </bookViews>
  <sheets>
    <sheet name="Formato 4" sheetId="1" r:id="rId1"/>
    <sheet name="Formato 5" sheetId="2" r:id="rId2"/>
    <sheet name="Formato 6 a)" sheetId="3" r:id="rId3"/>
    <sheet name="Formato 6 b)" sheetId="4" r:id="rId4"/>
    <sheet name="Formato 6 c)" sheetId="5" r:id="rId5"/>
    <sheet name="Formato 6 d)" sheetId="6" r:id="rId6"/>
    <sheet name="Formato 7 a)" sheetId="7" r:id="rId7"/>
    <sheet name="Formato 7 b)" sheetId="8" r:id="rId8"/>
    <sheet name="Formato 7 c)" sheetId="9" r:id="rId9"/>
    <sheet name="Formato 7 d)" sheetId="10" r:id="rId10"/>
    <sheet name="Formato 8" sheetId="11" r:id="rId11"/>
  </sheets>
  <externalReferences>
    <externalReference r:id="rId14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ENTE_PUBLICO">'[1]Info General'!$C$6</definedName>
    <definedName name="ENTE_PUBLICO_A">'[1]Info General'!$C$7</definedName>
    <definedName name="ENTIDAD">'[1]Info General'!$C$11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<sst xmlns="http://schemas.openxmlformats.org/spreadsheetml/2006/main" count="689" uniqueCount="395">
  <si>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</si>
  <si>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</si>
  <si>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</si>
  <si>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</si>
  <si>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</si>
  <si>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</si>
  <si>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</si>
  <si>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</si>
  <si>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</si>
  <si>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</si>
  <si>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</si>
  <si>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</si>
  <si>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</si>
  <si>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</si>
  <si>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</si>
  <si>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</si>
  <si>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</si>
  <si>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</si>
  <si>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</si>
  <si>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</si>
  <si>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</si>
  <si>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</si>
  <si>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</si>
  <si>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</si>
  <si>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</si>
  <si>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</si>
  <si>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</si>
  <si>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</si>
  <si>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</si>
  <si>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</si>
  <si>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</si>
  <si>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</si>
  <si>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</si>
  <si>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</si>
  <si>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</si>
  <si>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</si>
  <si>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</si>
  <si>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</si>
  <si>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</si>
  <si>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</si>
  <si>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</si>
  <si>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</si>
  <si>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</si>
  <si>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"Bajo protesta de decir verdad declaramos que los Estados Financieros y sus notas, son razonablemente correctos y son responsabilidad del emisor".</t>
  </si>
  <si>
    <t>_________________________</t>
  </si>
  <si>
    <t>Director General                                                                       
Lic. Luis Ernesto Rojas Ávila</t>
  </si>
  <si>
    <t>Director Financiero y de Administración
C.P. Juan José Rangel Gutiérrez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</si>
  <si>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</si>
  <si>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</si>
  <si>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</si>
  <si>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</si>
  <si>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</si>
  <si>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</si>
  <si>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</si>
  <si>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</si>
  <si>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</si>
  <si>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</si>
  <si>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</si>
  <si>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</si>
  <si>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</si>
  <si>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</si>
  <si>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</si>
  <si>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</si>
  <si>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</si>
  <si>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</si>
  <si>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</si>
  <si>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</si>
  <si>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</si>
  <si>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</si>
  <si>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</si>
  <si>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</si>
  <si>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</si>
  <si>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</si>
  <si>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</si>
  <si>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</si>
  <si>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</si>
  <si>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</si>
  <si>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</si>
  <si>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</si>
  <si>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</si>
  <si>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</si>
  <si>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</si>
  <si>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</si>
  <si>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</si>
  <si>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</si>
  <si>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</si>
  <si>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</si>
  <si>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</si>
  <si>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</si>
  <si>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</si>
  <si>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</si>
  <si>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</si>
  <si>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</si>
  <si>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</si>
  <si>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</si>
  <si>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</si>
  <si>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</si>
  <si>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</si>
  <si>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</si>
  <si>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</si>
  <si>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</si>
  <si>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</si>
  <si>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</si>
  <si>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</si>
  <si>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</si>
  <si>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</si>
  <si>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</si>
  <si>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</si>
  <si>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</si>
  <si>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</si>
  <si>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</si>
  <si>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</si>
  <si>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</si>
  <si>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</si>
  <si>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</si>
  <si>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</si>
  <si>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</si>
  <si>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</si>
  <si>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</si>
  <si>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</si>
  <si>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</si>
  <si>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</si>
  <si>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</si>
  <si>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</si>
  <si>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</si>
  <si>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</si>
  <si>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</si>
  <si>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</si>
  <si>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</si>
  <si>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</si>
  <si>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</si>
  <si>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</si>
  <si>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</si>
  <si>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</si>
  <si>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</si>
  <si>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</si>
  <si>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</si>
  <si>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</si>
  <si>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</si>
  <si>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</si>
  <si>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</si>
  <si>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</si>
  <si>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</si>
  <si>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</si>
  <si>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</si>
  <si>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</si>
  <si>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</si>
  <si>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</si>
  <si>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</si>
  <si>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</si>
  <si>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</si>
  <si>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</si>
  <si>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</si>
  <si>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</si>
  <si>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</si>
  <si>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</si>
  <si>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</si>
  <si>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</si>
  <si>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</si>
  <si>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</si>
  <si>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</si>
  <si>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</si>
  <si>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</si>
  <si>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</si>
  <si>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</si>
  <si>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</si>
  <si>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</si>
  <si>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</si>
  <si>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</si>
  <si>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</si>
  <si>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</si>
  <si>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</si>
  <si>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</si>
  <si>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</si>
  <si>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</si>
  <si>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</si>
  <si>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</si>
  <si>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</si>
  <si>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</si>
  <si>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</si>
  <si>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</si>
  <si>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</si>
  <si>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</si>
  <si>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</si>
  <si>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</si>
  <si>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</si>
  <si>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</si>
  <si>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</si>
  <si>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</si>
  <si>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</si>
  <si>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</si>
  <si>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</si>
  <si>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</si>
  <si>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</si>
  <si>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</si>
  <si>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</si>
  <si>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</si>
  <si>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</si>
  <si>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</si>
  <si>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</si>
  <si>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</si>
  <si>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</si>
  <si>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</si>
  <si>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</si>
  <si>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</si>
  <si>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</si>
  <si>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0101 DESPACHO DE LA DIRECCIÓN GENERAL</t>
  </si>
  <si>
    <t>0201 DESP. DIR. ADJUNTA DE PROM. DE EXPORTACI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</si>
  <si>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</si>
  <si>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</si>
  <si>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</si>
  <si>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</si>
  <si>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</si>
  <si>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</si>
  <si>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</si>
  <si>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</si>
  <si>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</si>
  <si>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</si>
  <si>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</si>
  <si>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</si>
  <si>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</si>
  <si>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</si>
  <si>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</si>
  <si>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</si>
  <si>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</si>
  <si>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</si>
  <si>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</si>
  <si>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</si>
  <si>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</si>
  <si>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</si>
  <si>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</si>
  <si>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</si>
  <si>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</si>
  <si>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</si>
  <si>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</si>
  <si>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</si>
  <si>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</si>
  <si>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</si>
  <si>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</si>
  <si>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</si>
  <si>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</si>
  <si>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</si>
  <si>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</si>
  <si>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</si>
  <si>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</si>
  <si>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</si>
  <si>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</si>
  <si>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</si>
  <si>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</si>
  <si>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</si>
  <si>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</si>
  <si>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</si>
  <si>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</si>
  <si>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</si>
  <si>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</si>
  <si>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</si>
  <si>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</si>
  <si>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</si>
  <si>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</si>
  <si>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</si>
  <si>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</si>
  <si>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</si>
  <si>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</si>
  <si>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</si>
  <si>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</si>
  <si>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</si>
  <si>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</si>
  <si>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</si>
  <si>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</si>
  <si>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</si>
  <si>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</si>
  <si>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</si>
  <si>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</si>
  <si>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</si>
  <si>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</si>
  <si>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</si>
  <si>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</si>
  <si>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</si>
  <si>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</si>
  <si>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</si>
  <si>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</si>
  <si>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</si>
  <si>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</si>
  <si>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</si>
  <si>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</si>
  <si>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</si>
  <si>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</si>
  <si>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</si>
  <si>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</si>
  <si>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</si>
  <si>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</si>
  <si>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</si>
  <si>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</si>
  <si>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</si>
  <si>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</si>
  <si>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</si>
  <si>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</si>
  <si>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</si>
  <si>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</si>
  <si>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</si>
  <si>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</si>
  <si>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</si>
  <si>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</si>
  <si>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</si>
  <si>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</si>
  <si>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</si>
  <si>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</si>
  <si>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</si>
  <si>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</si>
  <si>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</si>
  <si>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</si>
  <si>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</si>
  <si>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</si>
  <si>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</si>
  <si>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</si>
  <si>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</si>
  <si>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</si>
  <si>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</si>
  <si>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</si>
  <si>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</si>
  <si>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</si>
  <si>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</si>
  <si>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</si>
  <si>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</si>
  <si>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</si>
  <si>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</si>
  <si>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</si>
  <si>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</si>
  <si>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</si>
  <si>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</si>
  <si>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</si>
  <si>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</si>
  <si>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</si>
  <si>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</si>
  <si>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</si>
  <si>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</si>
  <si>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</si>
  <si>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</si>
  <si>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</si>
  <si>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</si>
  <si>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</si>
  <si>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</si>
  <si>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</si>
  <si>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</si>
  <si>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</si>
  <si>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</si>
  <si>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</si>
  <si>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</si>
  <si>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</si>
  <si>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</si>
  <si>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</si>
  <si>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</si>
  <si>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</si>
  <si>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No Aplica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</si>
  <si>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</si>
  <si>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</si>
  <si>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</si>
  <si>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</si>
  <si>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</si>
  <si>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</si>
  <si>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</si>
  <si>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</si>
  <si>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</si>
  <si>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</si>
  <si>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</si>
  <si>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</si>
  <si>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</si>
  <si>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</si>
  <si>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</si>
  <si>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</si>
  <si>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</si>
  <si>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</si>
  <si>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</si>
  <si>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</si>
  <si>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</si>
  <si>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</si>
  <si>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</si>
  <si>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</si>
  <si>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</si>
  <si>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</si>
  <si>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</si>
  <si>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</si>
  <si>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</si>
  <si>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</si>
  <si>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</si>
  <si>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</si>
  <si>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</si>
  <si>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</si>
  <si>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</si>
  <si>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</si>
  <si>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</si>
  <si>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</si>
  <si>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01 de enero al 30 de junio de 2018 (b)</t>
  </si>
  <si>
    <t>SON ANUALES</t>
  </si>
  <si>
    <t>Del 01 de enero al 30 de septiembre de 2018 (b)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</si>
</sst>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>
        <color theme="2" tint="-0.09994000196456909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left" vertical="center" wrapText="1" indent="3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indent="3"/>
    </xf>
    <xf numFmtId="4" fontId="47" fillId="0" borderId="11" xfId="0" applyNumberFormat="1" applyFon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left" vertical="center" indent="6"/>
    </xf>
    <xf numFmtId="4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ill="1" applyBorder="1" applyAlignment="1">
      <alignment horizontal="left" vertical="center" indent="3"/>
    </xf>
    <xf numFmtId="0" fontId="0" fillId="0" borderId="11" xfId="0" applyFill="1" applyBorder="1" applyAlignment="1">
      <alignment/>
    </xf>
    <xf numFmtId="0" fontId="48" fillId="33" borderId="12" xfId="0" applyFont="1" applyFill="1" applyBorder="1" applyAlignment="1">
      <alignment/>
    </xf>
    <xf numFmtId="0" fontId="47" fillId="0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left" vertical="center" wrapText="1" indent="3"/>
    </xf>
    <xf numFmtId="0" fontId="47" fillId="0" borderId="13" xfId="0" applyFont="1" applyFill="1" applyBorder="1" applyAlignment="1">
      <alignment horizontal="left" vertical="center" wrapText="1" indent="3"/>
    </xf>
    <xf numFmtId="0" fontId="0" fillId="0" borderId="13" xfId="0" applyFill="1" applyBorder="1" applyAlignment="1">
      <alignment/>
    </xf>
    <xf numFmtId="0" fontId="0" fillId="0" borderId="0" xfId="0" applyAlignment="1">
      <alignment vertical="center"/>
    </xf>
    <xf numFmtId="0" fontId="47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" fontId="47" fillId="0" borderId="11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47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horizontal="left" vertical="center" indent="6"/>
    </xf>
    <xf numFmtId="4" fontId="0" fillId="0" borderId="14" xfId="0" applyNumberForma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4" fontId="0" fillId="0" borderId="11" xfId="0" applyNumberFormat="1" applyFill="1" applyBorder="1" applyAlignment="1" applyProtection="1">
      <alignment vertical="center"/>
      <protection locked="0"/>
    </xf>
    <xf numFmtId="0" fontId="49" fillId="33" borderId="12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0" fillId="0" borderId="14" xfId="0" applyFill="1" applyBorder="1" applyAlignment="1" applyProtection="1">
      <alignment/>
      <protection locked="0"/>
    </xf>
    <xf numFmtId="0" fontId="49" fillId="33" borderId="12" xfId="0" applyFont="1" applyFill="1" applyBorder="1" applyAlignment="1">
      <alignment/>
    </xf>
    <xf numFmtId="0" fontId="8" fillId="0" borderId="0" xfId="52" applyFont="1" applyAlignment="1" applyProtection="1">
      <alignment horizontal="center" vertical="top" wrapText="1"/>
      <protection locked="0"/>
    </xf>
    <xf numFmtId="0" fontId="8" fillId="0" borderId="0" xfId="52" applyFont="1" applyBorder="1" applyAlignment="1" applyProtection="1">
      <alignment horizontal="center" vertical="top" wrapText="1"/>
      <protection locked="0"/>
    </xf>
    <xf numFmtId="0" fontId="8" fillId="0" borderId="0" xfId="52" applyFont="1" applyAlignment="1" applyProtection="1">
      <alignment horizontal="center" vertical="top"/>
      <protection locked="0"/>
    </xf>
    <xf numFmtId="0" fontId="47" fillId="33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indent="6"/>
    </xf>
    <xf numFmtId="0" fontId="0" fillId="0" borderId="11" xfId="0" applyFill="1" applyBorder="1" applyAlignment="1">
      <alignment horizontal="left" vertical="center" indent="9"/>
    </xf>
    <xf numFmtId="0" fontId="0" fillId="33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wrapText="1" indent="9"/>
    </xf>
    <xf numFmtId="0" fontId="0" fillId="0" borderId="11" xfId="0" applyFill="1" applyBorder="1" applyAlignment="1">
      <alignment horizontal="left" vertical="center" wrapText="1" indent="3"/>
    </xf>
    <xf numFmtId="0" fontId="47" fillId="34" borderId="14" xfId="0" applyFont="1" applyFill="1" applyBorder="1" applyAlignment="1">
      <alignment horizontal="left" vertical="center" indent="3"/>
    </xf>
    <xf numFmtId="4" fontId="47" fillId="34" borderId="11" xfId="0" applyNumberFormat="1" applyFont="1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vertical="center" indent="6"/>
    </xf>
    <xf numFmtId="4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vertical="center" indent="9"/>
    </xf>
    <xf numFmtId="0" fontId="0" fillId="34" borderId="11" xfId="0" applyFill="1" applyBorder="1" applyAlignment="1">
      <alignment horizontal="left" vertical="center" indent="3"/>
    </xf>
    <xf numFmtId="0" fontId="0" fillId="34" borderId="11" xfId="0" applyFill="1" applyBorder="1" applyAlignment="1">
      <alignment vertical="center"/>
    </xf>
    <xf numFmtId="0" fontId="47" fillId="34" borderId="11" xfId="0" applyFont="1" applyFill="1" applyBorder="1" applyAlignment="1">
      <alignment horizontal="left" vertical="center" indent="3"/>
    </xf>
    <xf numFmtId="0" fontId="47" fillId="34" borderId="11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indent="9"/>
    </xf>
    <xf numFmtId="0" fontId="0" fillId="34" borderId="11" xfId="0" applyFill="1" applyBorder="1" applyAlignment="1">
      <alignment horizontal="left" indent="3"/>
    </xf>
    <xf numFmtId="0" fontId="47" fillId="34" borderId="11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0" fillId="0" borderId="11" xfId="0" applyNumberForma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30" fillId="0" borderId="11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7" fillId="33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 wrapText="1" indent="6"/>
    </xf>
    <xf numFmtId="0" fontId="47" fillId="0" borderId="1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6" xfId="0" applyFill="1" applyBorder="1" applyAlignment="1">
      <alignment vertical="center"/>
    </xf>
    <xf numFmtId="4" fontId="47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/>
    </xf>
    <xf numFmtId="0" fontId="47" fillId="33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horizontal="right" vertical="center"/>
    </xf>
    <xf numFmtId="0" fontId="47" fillId="0" borderId="11" xfId="0" applyFont="1" applyFill="1" applyBorder="1" applyAlignment="1">
      <alignment horizontal="left" indent="3"/>
    </xf>
    <xf numFmtId="0" fontId="47" fillId="0" borderId="16" xfId="0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indent="6"/>
    </xf>
    <xf numFmtId="0" fontId="0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7" fillId="0" borderId="14" xfId="0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 indent="3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 indent="6"/>
    </xf>
    <xf numFmtId="0" fontId="0" fillId="0" borderId="11" xfId="0" applyBorder="1" applyAlignment="1">
      <alignment horizontal="left" vertical="center" wrapText="1" indent="3"/>
    </xf>
    <xf numFmtId="0" fontId="0" fillId="0" borderId="11" xfId="0" applyBorder="1" applyAlignment="1">
      <alignment horizontal="left" vertical="center" wrapText="1" indent="9"/>
    </xf>
    <xf numFmtId="10" fontId="0" fillId="0" borderId="11" xfId="0" applyNumberFormat="1" applyFill="1" applyBorder="1" applyAlignment="1" applyProtection="1">
      <alignment vertical="center"/>
      <protection locked="0"/>
    </xf>
    <xf numFmtId="9" fontId="0" fillId="0" borderId="11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0" fontId="0" fillId="0" borderId="0" xfId="0" applyAlignment="1">
      <alignment wrapText="1"/>
    </xf>
    <xf numFmtId="0" fontId="14" fillId="0" borderId="0" xfId="52" applyFont="1" applyAlignment="1" applyProtection="1">
      <alignment vertical="top"/>
      <protection/>
    </xf>
    <xf numFmtId="0" fontId="14" fillId="0" borderId="0" xfId="52" applyFont="1" applyBorder="1" applyAlignment="1" applyProtection="1">
      <alignment horizontal="center" vertical="top" wrapText="1"/>
      <protection locked="0"/>
    </xf>
    <xf numFmtId="2" fontId="0" fillId="34" borderId="11" xfId="0" applyNumberFormat="1" applyFill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10" fillId="0" borderId="0" xfId="52" applyFont="1" applyAlignment="1" applyProtection="1">
      <alignment vertical="top"/>
      <protection/>
    </xf>
    <xf numFmtId="0" fontId="0" fillId="34" borderId="11" xfId="0" applyFill="1" applyBorder="1" applyAlignment="1" applyProtection="1">
      <alignment vertical="center"/>
      <protection locked="0"/>
    </xf>
    <xf numFmtId="0" fontId="51" fillId="0" borderId="20" xfId="0" applyFont="1" applyBorder="1" applyAlignment="1">
      <alignment horizontal="left" vertical="center"/>
    </xf>
    <xf numFmtId="0" fontId="47" fillId="33" borderId="21" xfId="0" applyFont="1" applyFill="1" applyBorder="1" applyAlignment="1" applyProtection="1">
      <alignment horizontal="center" vertical="center"/>
      <protection/>
    </xf>
    <xf numFmtId="0" fontId="47" fillId="33" borderId="22" xfId="0" applyFont="1" applyFill="1" applyBorder="1" applyAlignment="1" applyProtection="1">
      <alignment horizontal="center" vertical="center"/>
      <protection/>
    </xf>
    <xf numFmtId="0" fontId="47" fillId="33" borderId="23" xfId="0" applyFont="1" applyFill="1" applyBorder="1" applyAlignment="1" applyProtection="1">
      <alignment horizontal="center" vertical="center"/>
      <protection/>
    </xf>
    <xf numFmtId="0" fontId="47" fillId="33" borderId="2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24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47" fillId="33" borderId="16" xfId="0" applyFont="1" applyFill="1" applyBorder="1" applyAlignment="1" applyProtection="1">
      <alignment horizontal="center" vertical="center"/>
      <protection/>
    </xf>
    <xf numFmtId="0" fontId="47" fillId="33" borderId="25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47" fillId="33" borderId="14" xfId="0" applyFont="1" applyFill="1" applyBorder="1" applyAlignment="1" applyProtection="1">
      <alignment horizontal="center" vertical="center"/>
      <protection/>
    </xf>
    <xf numFmtId="0" fontId="47" fillId="33" borderId="11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 applyProtection="1">
      <alignment horizontal="center" vertical="center"/>
      <protection locked="0"/>
    </xf>
    <xf numFmtId="0" fontId="47" fillId="33" borderId="13" xfId="0" applyFont="1" applyFill="1" applyBorder="1" applyAlignment="1" applyProtection="1">
      <alignment horizontal="center" vertical="center"/>
      <protection locked="0"/>
    </xf>
    <xf numFmtId="0" fontId="47" fillId="33" borderId="14" xfId="0" applyFont="1" applyFill="1" applyBorder="1" applyAlignment="1" applyProtection="1">
      <alignment horizontal="left" vertical="center"/>
      <protection/>
    </xf>
    <xf numFmtId="0" fontId="47" fillId="33" borderId="1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 applyProtection="1">
      <alignment horizontal="center" vertical="center" wrapText="1"/>
      <protection locked="0"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7" fillId="33" borderId="14" xfId="0" applyFont="1" applyFill="1" applyBorder="1" applyAlignment="1" applyProtection="1">
      <alignment horizontal="left" vertical="center" wrapText="1"/>
      <protection/>
    </xf>
    <xf numFmtId="0" fontId="47" fillId="33" borderId="13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1_PRESUPUESTOS\A_CTA_PUBLICA_ESTADOS_PRESUPUESTALES__18\CUENTA%20P&#218;BLICA%202018\Digital\LDF\0361_LDF_1801_PEGT_FC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Coordinadora de Fomento al Comercio Exterior del Estado de Guanajuato, Gobierno del Estado de Guanajuato</v>
          </cell>
        </row>
        <row r="7">
          <cell r="C7" t="str">
            <v>Coordinadora de Fomento al Comercio Exterior del Estado de Guanajuato, Gobierno del Estado de Guanajuato (a)</v>
          </cell>
        </row>
        <row r="11">
          <cell r="C11" t="str">
            <v>Municipio de Silao, Gobierno del Estado de Guanajuato</v>
          </cell>
        </row>
        <row r="12">
          <cell r="C12">
            <v>2018</v>
          </cell>
        </row>
        <row r="16">
          <cell r="C16" t="str">
            <v>Del 1 de enero al 30 de marzo de 2018 (b)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showGridLines="0" zoomScale="90" zoomScaleNormal="90" zoomScalePageLayoutView="0" workbookViewId="0" topLeftCell="A1">
      <selection activeCell="D13" sqref="D13"/>
    </sheetView>
  </sheetViews>
  <sheetFormatPr defaultColWidth="11.421875" defaultRowHeight="15"/>
  <cols>
    <col min="1" max="1" width="82.140625" style="0" customWidth="1"/>
    <col min="2" max="4" width="19.140625" style="0" customWidth="1"/>
  </cols>
  <sheetData>
    <row r="1" spans="1:4" ht="21">
      <c r="A1" s="104" t="s">
        <v>0</v>
      </c>
      <c r="B1" s="104"/>
      <c r="C1" s="104"/>
      <c r="D1" s="104"/>
    </row>
    <row r="2" spans="1:4" ht="15">
      <c r="A2" s="105" t="str">
        <f>ENTE_PUBLICO_A</f>
        <v>Coordinadora de Fomento al Comercio Exterior del Estado de Guanajuato, Gobierno del Estado de Guanajuato (a)</v>
      </c>
      <c r="B2" s="106"/>
      <c r="C2" s="106"/>
      <c r="D2" s="107"/>
    </row>
    <row r="3" spans="1:4" ht="15">
      <c r="A3" s="108" t="s">
        <v>1</v>
      </c>
      <c r="B3" s="109"/>
      <c r="C3" s="109"/>
      <c r="D3" s="110"/>
    </row>
    <row r="4" spans="1:4" ht="15">
      <c r="A4" s="111" t="s">
        <v>394</v>
      </c>
      <c r="B4" s="112"/>
      <c r="C4" s="112"/>
      <c r="D4" s="113"/>
    </row>
    <row r="5" spans="1:4" ht="15">
      <c r="A5" s="114" t="s">
        <v>2</v>
      </c>
      <c r="B5" s="115"/>
      <c r="C5" s="115"/>
      <c r="D5" s="116"/>
    </row>
    <row r="7" spans="1:4" ht="45">
      <c r="A7" s="1" t="s">
        <v>3</v>
      </c>
      <c r="B7" s="2" t="s">
        <v>4</v>
      </c>
      <c r="C7" s="2" t="s">
        <v>5</v>
      </c>
      <c r="D7" s="2" t="s">
        <v>6</v>
      </c>
    </row>
    <row r="8" spans="1:4" ht="15">
      <c r="A8" s="3" t="s">
        <v>7</v>
      </c>
      <c r="B8" s="4">
        <f>SUM(B9:B11)</f>
        <v>75956077</v>
      </c>
      <c r="C8" s="4">
        <f>SUM(C9:C11)</f>
        <v>65818805.93</v>
      </c>
      <c r="D8" s="4">
        <f>SUM(D9:D11)</f>
        <v>65788748.16</v>
      </c>
    </row>
    <row r="9" spans="1:4" ht="15">
      <c r="A9" s="5" t="s">
        <v>8</v>
      </c>
      <c r="B9" s="6">
        <v>75956077</v>
      </c>
      <c r="C9" s="6">
        <v>65818805.93</v>
      </c>
      <c r="D9" s="6">
        <v>65788748.16</v>
      </c>
    </row>
    <row r="10" spans="1:4" ht="15">
      <c r="A10" s="5" t="s">
        <v>9</v>
      </c>
      <c r="B10" s="7">
        <v>0</v>
      </c>
      <c r="C10" s="7">
        <v>0</v>
      </c>
      <c r="D10" s="7">
        <v>0</v>
      </c>
    </row>
    <row r="11" spans="1:4" ht="15">
      <c r="A11" s="5" t="s">
        <v>10</v>
      </c>
      <c r="B11" s="7">
        <f>B44</f>
        <v>0</v>
      </c>
      <c r="C11" s="7">
        <f>C44</f>
        <v>0</v>
      </c>
      <c r="D11" s="7">
        <f>D44</f>
        <v>0</v>
      </c>
    </row>
    <row r="12" spans="1:4" ht="15">
      <c r="A12" s="8"/>
      <c r="B12" s="9"/>
      <c r="C12" s="9"/>
      <c r="D12" s="9"/>
    </row>
    <row r="13" spans="1:4" ht="15" customHeight="1">
      <c r="A13" s="3" t="s">
        <v>11</v>
      </c>
      <c r="B13" s="4">
        <f>B14+B15</f>
        <v>75956077</v>
      </c>
      <c r="C13" s="4">
        <f>C14+C15</f>
        <v>53596044.59</v>
      </c>
      <c r="D13" s="4">
        <f>D14+D15</f>
        <v>53597610.84</v>
      </c>
    </row>
    <row r="14" spans="1:4" ht="15" customHeight="1">
      <c r="A14" s="5" t="s">
        <v>12</v>
      </c>
      <c r="B14" s="6">
        <v>75956077</v>
      </c>
      <c r="C14" s="6">
        <v>53596044.59</v>
      </c>
      <c r="D14" s="6">
        <v>53597610.84</v>
      </c>
    </row>
    <row r="15" spans="1:4" ht="15" customHeight="1">
      <c r="A15" s="5" t="s">
        <v>13</v>
      </c>
      <c r="B15" s="7">
        <v>0</v>
      </c>
      <c r="C15" s="7">
        <v>0</v>
      </c>
      <c r="D15" s="7">
        <v>0</v>
      </c>
    </row>
    <row r="16" spans="1:4" ht="15" customHeight="1">
      <c r="A16" s="8"/>
      <c r="B16" s="9"/>
      <c r="C16" s="9"/>
      <c r="D16" s="9"/>
    </row>
    <row r="17" spans="1:4" ht="15" customHeight="1">
      <c r="A17" s="3" t="s">
        <v>14</v>
      </c>
      <c r="B17" s="10">
        <f>B18+B19</f>
        <v>0</v>
      </c>
      <c r="C17" s="11">
        <f>C18+C19</f>
        <v>0</v>
      </c>
      <c r="D17" s="11">
        <f>D18+D19</f>
        <v>0</v>
      </c>
    </row>
    <row r="18" spans="1:4" ht="15" customHeight="1">
      <c r="A18" s="5" t="s">
        <v>15</v>
      </c>
      <c r="B18" s="12">
        <v>0</v>
      </c>
      <c r="C18" s="7">
        <v>0</v>
      </c>
      <c r="D18" s="7">
        <v>0</v>
      </c>
    </row>
    <row r="19" spans="1:4" ht="15" customHeight="1">
      <c r="A19" s="5" t="s">
        <v>16</v>
      </c>
      <c r="B19" s="12">
        <v>0</v>
      </c>
      <c r="C19" s="7">
        <v>0</v>
      </c>
      <c r="D19" s="7">
        <v>0</v>
      </c>
    </row>
    <row r="20" spans="1:4" ht="15" customHeight="1">
      <c r="A20" s="8"/>
      <c r="B20" s="9"/>
      <c r="C20" s="9"/>
      <c r="D20" s="9"/>
    </row>
    <row r="21" spans="1:4" ht="15" customHeight="1">
      <c r="A21" s="3" t="s">
        <v>17</v>
      </c>
      <c r="B21" s="4">
        <f>B8-B13+B17</f>
        <v>0</v>
      </c>
      <c r="C21" s="4">
        <f>C8-C13+C17</f>
        <v>12222761.339999996</v>
      </c>
      <c r="D21" s="4">
        <f>D8-D13+D17</f>
        <v>12191137.319999993</v>
      </c>
    </row>
    <row r="22" spans="1:4" ht="15" customHeight="1">
      <c r="A22" s="3"/>
      <c r="B22" s="9"/>
      <c r="C22" s="9"/>
      <c r="D22" s="9"/>
    </row>
    <row r="23" spans="1:4" ht="15" customHeight="1">
      <c r="A23" s="3" t="s">
        <v>18</v>
      </c>
      <c r="B23" s="11">
        <f>B21-B11</f>
        <v>0</v>
      </c>
      <c r="C23" s="4">
        <f>C21-C11</f>
        <v>12222761.339999996</v>
      </c>
      <c r="D23" s="4">
        <f>D21-D11</f>
        <v>12191137.319999993</v>
      </c>
    </row>
    <row r="24" spans="1:4" ht="15" customHeight="1">
      <c r="A24" s="3"/>
      <c r="B24" s="13"/>
      <c r="C24" s="13"/>
      <c r="D24" s="13"/>
    </row>
    <row r="25" spans="1:4" ht="15" customHeight="1">
      <c r="A25" s="14" t="s">
        <v>19</v>
      </c>
      <c r="B25" s="11">
        <f>B23-B17</f>
        <v>0</v>
      </c>
      <c r="C25" s="4">
        <f>C23-C17</f>
        <v>12222761.339999996</v>
      </c>
      <c r="D25" s="4">
        <f>D23-D17</f>
        <v>12191137.319999993</v>
      </c>
    </row>
    <row r="26" spans="1:4" ht="15" customHeight="1">
      <c r="A26" s="15"/>
      <c r="B26" s="16"/>
      <c r="C26" s="16"/>
      <c r="D26" s="16"/>
    </row>
    <row r="27" ht="15" customHeight="1">
      <c r="A27" s="17"/>
    </row>
    <row r="28" spans="1:4" ht="15" customHeight="1">
      <c r="A28" s="1" t="s">
        <v>20</v>
      </c>
      <c r="B28" s="2" t="s">
        <v>21</v>
      </c>
      <c r="C28" s="2" t="s">
        <v>5</v>
      </c>
      <c r="D28" s="2" t="s">
        <v>22</v>
      </c>
    </row>
    <row r="29" spans="1:4" ht="15" customHeight="1">
      <c r="A29" s="3" t="s">
        <v>23</v>
      </c>
      <c r="B29" s="18">
        <f>B30+B31</f>
        <v>0</v>
      </c>
      <c r="C29" s="18">
        <f>C30+C31</f>
        <v>0</v>
      </c>
      <c r="D29" s="18">
        <f>D30+D31</f>
        <v>0</v>
      </c>
    </row>
    <row r="30" spans="1:4" ht="15" customHeight="1">
      <c r="A30" s="5" t="s">
        <v>24</v>
      </c>
      <c r="B30" s="19">
        <v>0</v>
      </c>
      <c r="C30" s="19">
        <v>0</v>
      </c>
      <c r="D30" s="19">
        <v>0</v>
      </c>
    </row>
    <row r="31" spans="1:4" ht="15" customHeight="1">
      <c r="A31" s="5" t="s">
        <v>25</v>
      </c>
      <c r="B31" s="19">
        <v>0</v>
      </c>
      <c r="C31" s="19">
        <v>0</v>
      </c>
      <c r="D31" s="19">
        <v>0</v>
      </c>
    </row>
    <row r="32" spans="1:4" ht="15" customHeight="1">
      <c r="A32" s="20"/>
      <c r="B32" s="20"/>
      <c r="C32" s="20"/>
      <c r="D32" s="20"/>
    </row>
    <row r="33" spans="1:4" ht="15" customHeight="1">
      <c r="A33" s="3" t="s">
        <v>26</v>
      </c>
      <c r="B33" s="18">
        <f>B25+B29</f>
        <v>0</v>
      </c>
      <c r="C33" s="21">
        <f>C25+C29</f>
        <v>12222761.339999996</v>
      </c>
      <c r="D33" s="21">
        <f>D25+D29</f>
        <v>12191137.319999993</v>
      </c>
    </row>
    <row r="34" spans="1:4" ht="15" customHeight="1">
      <c r="A34" s="22"/>
      <c r="B34" s="22"/>
      <c r="C34" s="22"/>
      <c r="D34" s="22"/>
    </row>
    <row r="35" ht="15" customHeight="1">
      <c r="A35" s="17"/>
    </row>
    <row r="36" spans="1:4" ht="15" customHeight="1">
      <c r="A36" s="1" t="s">
        <v>20</v>
      </c>
      <c r="B36" s="2" t="s">
        <v>27</v>
      </c>
      <c r="C36" s="2" t="s">
        <v>5</v>
      </c>
      <c r="D36" s="2" t="s">
        <v>6</v>
      </c>
    </row>
    <row r="37" spans="1:4" ht="15" customHeight="1">
      <c r="A37" s="3" t="s">
        <v>28</v>
      </c>
      <c r="B37" s="18">
        <f>B38+B39</f>
        <v>0</v>
      </c>
      <c r="C37" s="18">
        <f>C38+C39</f>
        <v>0</v>
      </c>
      <c r="D37" s="18">
        <f>D38+D39</f>
        <v>0</v>
      </c>
    </row>
    <row r="38" spans="1:4" ht="15" customHeight="1">
      <c r="A38" s="5" t="s">
        <v>29</v>
      </c>
      <c r="B38" s="19">
        <v>0</v>
      </c>
      <c r="C38" s="19">
        <v>0</v>
      </c>
      <c r="D38" s="19">
        <v>0</v>
      </c>
    </row>
    <row r="39" spans="1:4" ht="15" customHeight="1">
      <c r="A39" s="5" t="s">
        <v>30</v>
      </c>
      <c r="B39" s="19">
        <v>0</v>
      </c>
      <c r="C39" s="19">
        <v>0</v>
      </c>
      <c r="D39" s="19">
        <v>0</v>
      </c>
    </row>
    <row r="40" spans="1:4" ht="15" customHeight="1">
      <c r="A40" s="3" t="s">
        <v>31</v>
      </c>
      <c r="B40" s="18">
        <f>B41+B42</f>
        <v>0</v>
      </c>
      <c r="C40" s="18">
        <f>C41+C42</f>
        <v>0</v>
      </c>
      <c r="D40" s="18">
        <f>D41+D42</f>
        <v>0</v>
      </c>
    </row>
    <row r="41" spans="1:4" ht="15" customHeight="1">
      <c r="A41" s="5" t="s">
        <v>32</v>
      </c>
      <c r="B41" s="19">
        <v>0</v>
      </c>
      <c r="C41" s="19">
        <v>0</v>
      </c>
      <c r="D41" s="19">
        <v>0</v>
      </c>
    </row>
    <row r="42" spans="1:4" ht="15" customHeight="1">
      <c r="A42" s="5" t="s">
        <v>33</v>
      </c>
      <c r="B42" s="19">
        <v>0</v>
      </c>
      <c r="C42" s="19">
        <v>0</v>
      </c>
      <c r="D42" s="19">
        <v>0</v>
      </c>
    </row>
    <row r="43" spans="1:4" ht="15" customHeight="1">
      <c r="A43" s="20"/>
      <c r="B43" s="20"/>
      <c r="C43" s="20"/>
      <c r="D43" s="20"/>
    </row>
    <row r="44" spans="1:4" ht="15" customHeight="1">
      <c r="A44" s="3" t="s">
        <v>34</v>
      </c>
      <c r="B44" s="18">
        <f>B37-B40</f>
        <v>0</v>
      </c>
      <c r="C44" s="18">
        <f>C37-C40</f>
        <v>0</v>
      </c>
      <c r="D44" s="18">
        <f>D37-D40</f>
        <v>0</v>
      </c>
    </row>
    <row r="45" spans="1:4" ht="15" customHeight="1">
      <c r="A45" s="23"/>
      <c r="B45" s="22"/>
      <c r="C45" s="22"/>
      <c r="D45" s="22"/>
    </row>
    <row r="46" ht="15" customHeight="1"/>
    <row r="47" spans="1:4" ht="15" customHeight="1">
      <c r="A47" s="1" t="s">
        <v>20</v>
      </c>
      <c r="B47" s="2" t="s">
        <v>27</v>
      </c>
      <c r="C47" s="2" t="s">
        <v>5</v>
      </c>
      <c r="D47" s="2" t="s">
        <v>6</v>
      </c>
    </row>
    <row r="48" spans="1:4" ht="15" customHeight="1">
      <c r="A48" s="24" t="s">
        <v>35</v>
      </c>
      <c r="B48" s="25">
        <f>B9</f>
        <v>75956077</v>
      </c>
      <c r="C48" s="6">
        <v>65818805.93</v>
      </c>
      <c r="D48" s="6">
        <v>65788748.16</v>
      </c>
    </row>
    <row r="49" spans="1:4" ht="15" customHeight="1">
      <c r="A49" s="26" t="s">
        <v>36</v>
      </c>
      <c r="B49" s="18">
        <f>B50-B51</f>
        <v>0</v>
      </c>
      <c r="C49" s="18">
        <f>C50-C51</f>
        <v>0</v>
      </c>
      <c r="D49" s="18">
        <f>D50-D51</f>
        <v>0</v>
      </c>
    </row>
    <row r="50" spans="1:4" ht="15" customHeight="1">
      <c r="A50" s="27" t="s">
        <v>29</v>
      </c>
      <c r="B50" s="19">
        <v>0</v>
      </c>
      <c r="C50" s="19">
        <v>0</v>
      </c>
      <c r="D50" s="19">
        <v>0</v>
      </c>
    </row>
    <row r="51" spans="1:4" ht="15" customHeight="1">
      <c r="A51" s="27" t="s">
        <v>32</v>
      </c>
      <c r="B51" s="19">
        <v>0</v>
      </c>
      <c r="C51" s="19">
        <v>0</v>
      </c>
      <c r="D51" s="19">
        <v>0</v>
      </c>
    </row>
    <row r="52" spans="1:4" ht="15" customHeight="1">
      <c r="A52" s="20"/>
      <c r="B52" s="20"/>
      <c r="C52" s="20"/>
      <c r="D52" s="20"/>
    </row>
    <row r="53" spans="1:4" ht="15" customHeight="1">
      <c r="A53" s="5" t="s">
        <v>12</v>
      </c>
      <c r="B53" s="28">
        <f>B14</f>
        <v>75956077</v>
      </c>
      <c r="C53" s="6">
        <v>53596044.59</v>
      </c>
      <c r="D53" s="6">
        <v>53597610.84</v>
      </c>
    </row>
    <row r="54" spans="1:4" ht="15" customHeight="1">
      <c r="A54" s="20"/>
      <c r="B54" s="20"/>
      <c r="C54" s="20"/>
      <c r="D54" s="20"/>
    </row>
    <row r="55" spans="1:4" ht="15" customHeight="1">
      <c r="A55" s="5" t="s">
        <v>15</v>
      </c>
      <c r="B55" s="29">
        <f>B18</f>
        <v>0</v>
      </c>
      <c r="C55" s="19">
        <f>C18</f>
        <v>0</v>
      </c>
      <c r="D55" s="19">
        <f>D18</f>
        <v>0</v>
      </c>
    </row>
    <row r="56" spans="1:4" ht="15" customHeight="1">
      <c r="A56" s="20"/>
      <c r="B56" s="20"/>
      <c r="C56" s="20"/>
      <c r="D56" s="20"/>
    </row>
    <row r="57" spans="1:4" ht="15" customHeight="1">
      <c r="A57" s="14" t="s">
        <v>37</v>
      </c>
      <c r="B57" s="18">
        <f>B48+B49-B53+B55</f>
        <v>0</v>
      </c>
      <c r="C57" s="21">
        <f>C48+C49-C53+C55</f>
        <v>12222761.339999996</v>
      </c>
      <c r="D57" s="21">
        <f>D48+D49-D53+D55</f>
        <v>12191137.319999993</v>
      </c>
    </row>
    <row r="58" spans="1:4" ht="15" customHeight="1">
      <c r="A58" s="30"/>
      <c r="B58" s="30"/>
      <c r="C58" s="30"/>
      <c r="D58" s="30"/>
    </row>
    <row r="59" spans="1:4" ht="15" customHeight="1">
      <c r="A59" s="14" t="s">
        <v>38</v>
      </c>
      <c r="B59" s="18">
        <f>B57-B49</f>
        <v>0</v>
      </c>
      <c r="C59" s="21">
        <f>C57-C49</f>
        <v>12222761.339999996</v>
      </c>
      <c r="D59" s="21">
        <f>D57-D49</f>
        <v>12191137.319999993</v>
      </c>
    </row>
    <row r="60" spans="1:4" ht="15" customHeight="1">
      <c r="A60" s="22"/>
      <c r="B60" s="22"/>
      <c r="C60" s="22"/>
      <c r="D60" s="22"/>
    </row>
    <row r="61" ht="15" customHeight="1"/>
    <row r="62" spans="1:4" ht="15" customHeight="1">
      <c r="A62" s="1" t="s">
        <v>20</v>
      </c>
      <c r="B62" s="2" t="s">
        <v>27</v>
      </c>
      <c r="C62" s="2" t="s">
        <v>5</v>
      </c>
      <c r="D62" s="2" t="s">
        <v>6</v>
      </c>
    </row>
    <row r="63" spans="1:4" ht="15" customHeight="1">
      <c r="A63" s="24" t="s">
        <v>9</v>
      </c>
      <c r="B63" s="31">
        <f>B10</f>
        <v>0</v>
      </c>
      <c r="C63" s="31">
        <f>C10</f>
        <v>0</v>
      </c>
      <c r="D63" s="31">
        <f>D10</f>
        <v>0</v>
      </c>
    </row>
    <row r="64" spans="1:4" ht="15" customHeight="1">
      <c r="A64" s="26" t="s">
        <v>39</v>
      </c>
      <c r="B64" s="11">
        <f>B65-B66</f>
        <v>0</v>
      </c>
      <c r="C64" s="11">
        <f>C65-C66</f>
        <v>0</v>
      </c>
      <c r="D64" s="11">
        <f>D65-D66</f>
        <v>0</v>
      </c>
    </row>
    <row r="65" spans="1:4" ht="15" customHeight="1">
      <c r="A65" s="27" t="s">
        <v>30</v>
      </c>
      <c r="B65" s="7">
        <v>0</v>
      </c>
      <c r="C65" s="7">
        <v>0</v>
      </c>
      <c r="D65" s="7">
        <v>0</v>
      </c>
    </row>
    <row r="66" spans="1:4" ht="15" customHeight="1">
      <c r="A66" s="27" t="s">
        <v>33</v>
      </c>
      <c r="B66" s="7">
        <v>0</v>
      </c>
      <c r="C66" s="7">
        <v>0</v>
      </c>
      <c r="D66" s="7">
        <v>0</v>
      </c>
    </row>
    <row r="67" spans="1:4" ht="15" customHeight="1">
      <c r="A67" s="20"/>
      <c r="B67" s="9"/>
      <c r="C67" s="9"/>
      <c r="D67" s="9"/>
    </row>
    <row r="68" spans="1:4" ht="15" customHeight="1">
      <c r="A68" s="5" t="s">
        <v>40</v>
      </c>
      <c r="B68" s="7">
        <f>B15</f>
        <v>0</v>
      </c>
      <c r="C68" s="7">
        <f>C15</f>
        <v>0</v>
      </c>
      <c r="D68" s="7">
        <f>D15</f>
        <v>0</v>
      </c>
    </row>
    <row r="69" spans="1:4" ht="15" customHeight="1">
      <c r="A69" s="20"/>
      <c r="B69" s="9"/>
      <c r="C69" s="9"/>
      <c r="D69" s="9"/>
    </row>
    <row r="70" spans="1:4" ht="15" customHeight="1">
      <c r="A70" s="5" t="s">
        <v>16</v>
      </c>
      <c r="B70" s="32">
        <f>B19</f>
        <v>0</v>
      </c>
      <c r="C70" s="7">
        <f>C19</f>
        <v>0</v>
      </c>
      <c r="D70" s="7">
        <f>D19</f>
        <v>0</v>
      </c>
    </row>
    <row r="71" spans="1:4" ht="15" customHeight="1">
      <c r="A71" s="20"/>
      <c r="B71" s="9"/>
      <c r="C71" s="9"/>
      <c r="D71" s="9"/>
    </row>
    <row r="72" spans="1:4" ht="15" customHeight="1">
      <c r="A72" s="14" t="s">
        <v>41</v>
      </c>
      <c r="B72" s="11">
        <f>B63+B64-B68+B70</f>
        <v>0</v>
      </c>
      <c r="C72" s="11">
        <f>C63+C64-C68+C70</f>
        <v>0</v>
      </c>
      <c r="D72" s="11">
        <f>D63+D64-D68+D70</f>
        <v>0</v>
      </c>
    </row>
    <row r="73" spans="1:4" ht="15" customHeight="1">
      <c r="A73" s="20"/>
      <c r="B73" s="9"/>
      <c r="C73" s="9"/>
      <c r="D73" s="9"/>
    </row>
    <row r="74" spans="1:4" ht="15" customHeight="1">
      <c r="A74" s="14" t="s">
        <v>42</v>
      </c>
      <c r="B74" s="11">
        <f>B72-B64</f>
        <v>0</v>
      </c>
      <c r="C74" s="11">
        <f>C72-C64</f>
        <v>0</v>
      </c>
      <c r="D74" s="11">
        <f>D72-D64</f>
        <v>0</v>
      </c>
    </row>
    <row r="75" spans="1:4" ht="15">
      <c r="A75" s="22"/>
      <c r="B75" s="16"/>
      <c r="C75" s="16"/>
      <c r="D75" s="16"/>
    </row>
    <row r="76" ht="15">
      <c r="A76" s="98" t="s">
        <v>43</v>
      </c>
    </row>
    <row r="80" spans="1:4" ht="15">
      <c r="A80" s="33" t="s">
        <v>44</v>
      </c>
      <c r="D80" s="35" t="s">
        <v>44</v>
      </c>
    </row>
    <row r="81" spans="1:4" ht="48">
      <c r="A81" s="99" t="s">
        <v>45</v>
      </c>
      <c r="D81" s="99" t="s">
        <v>46</v>
      </c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80" zoomScaleNormal="80" zoomScalePageLayoutView="0" workbookViewId="0" topLeftCell="A1">
      <selection activeCell="H6" sqref="H6"/>
    </sheetView>
  </sheetViews>
  <sheetFormatPr defaultColWidth="11.421875" defaultRowHeight="15"/>
  <cols>
    <col min="1" max="1" width="69.421875" style="0" customWidth="1"/>
    <col min="2" max="7" width="20.7109375" style="0" customWidth="1"/>
  </cols>
  <sheetData>
    <row r="1" spans="1:7" ht="21">
      <c r="A1" s="120" t="s">
        <v>338</v>
      </c>
      <c r="B1" s="120"/>
      <c r="C1" s="120"/>
      <c r="D1" s="120"/>
      <c r="E1" s="120"/>
      <c r="F1" s="120"/>
      <c r="G1" s="120"/>
    </row>
    <row r="2" spans="1:7" ht="15">
      <c r="A2" s="105" t="str">
        <f>ENTIDAD</f>
        <v>Municipio de Silao, Gobierno del Estado de Guanajuato</v>
      </c>
      <c r="B2" s="106"/>
      <c r="C2" s="106"/>
      <c r="D2" s="106"/>
      <c r="E2" s="106"/>
      <c r="F2" s="106"/>
      <c r="G2" s="107"/>
    </row>
    <row r="3" spans="1:7" ht="15">
      <c r="A3" s="108" t="s">
        <v>339</v>
      </c>
      <c r="B3" s="109"/>
      <c r="C3" s="109"/>
      <c r="D3" s="109"/>
      <c r="E3" s="109"/>
      <c r="F3" s="109"/>
      <c r="G3" s="110"/>
    </row>
    <row r="4" spans="1:7" ht="15">
      <c r="A4" s="114" t="s">
        <v>2</v>
      </c>
      <c r="B4" s="115"/>
      <c r="C4" s="115"/>
      <c r="D4" s="115"/>
      <c r="E4" s="115"/>
      <c r="F4" s="115"/>
      <c r="G4" s="116"/>
    </row>
    <row r="5" spans="1:7" ht="15">
      <c r="A5" s="138" t="s">
        <v>296</v>
      </c>
      <c r="B5" s="136" t="str">
        <f>ANIO5R</f>
        <v>2013 ¹ (c)</v>
      </c>
      <c r="C5" s="136" t="str">
        <f>ANIO4R</f>
        <v>2014 ¹ (c)</v>
      </c>
      <c r="D5" s="136" t="str">
        <f>ANIO3R</f>
        <v>2015 ¹ (c)</v>
      </c>
      <c r="E5" s="136" t="str">
        <f>ANIO2R</f>
        <v>2016 ¹ (c)</v>
      </c>
      <c r="F5" s="136" t="str">
        <f>ANIO1R</f>
        <v>2017 ¹ (c)</v>
      </c>
      <c r="G5" s="81">
        <f>ANIO_INFORME</f>
        <v>2018</v>
      </c>
    </row>
    <row r="6" spans="1:8" ht="32.25">
      <c r="A6" s="139"/>
      <c r="B6" s="137"/>
      <c r="C6" s="137"/>
      <c r="D6" s="137"/>
      <c r="E6" s="137"/>
      <c r="F6" s="137"/>
      <c r="G6" s="82" t="s">
        <v>340</v>
      </c>
      <c r="H6" t="s">
        <v>393</v>
      </c>
    </row>
    <row r="7" spans="1:7" ht="15">
      <c r="A7" s="37" t="s">
        <v>341</v>
      </c>
      <c r="B7" s="45">
        <f>SUM(B8:B16)</f>
        <v>27357315.66</v>
      </c>
      <c r="C7" s="45">
        <f>SUM(C8:C16)</f>
        <v>56881785.050000004</v>
      </c>
      <c r="D7" s="45">
        <f>SUM(D8:D16)</f>
        <v>65201111.940000005</v>
      </c>
      <c r="E7" s="45">
        <f>SUM(E8:E16)</f>
        <v>62246336.98</v>
      </c>
      <c r="F7" s="45">
        <f>SUM(F8:F16)</f>
        <v>72606612.64</v>
      </c>
      <c r="G7" s="45">
        <f>SUM(G8:G16)</f>
        <v>30930305.86</v>
      </c>
    </row>
    <row r="8" spans="1:7" ht="15">
      <c r="A8" s="5" t="s">
        <v>298</v>
      </c>
      <c r="B8" s="28">
        <v>26900551.14</v>
      </c>
      <c r="C8" s="28">
        <v>34627186.84</v>
      </c>
      <c r="D8" s="28">
        <v>35720133.91</v>
      </c>
      <c r="E8" s="28">
        <v>35039769.11</v>
      </c>
      <c r="F8" s="28">
        <v>39160030.99</v>
      </c>
      <c r="G8" s="28">
        <v>18499166.25</v>
      </c>
    </row>
    <row r="9" spans="1:7" ht="15">
      <c r="A9" s="5" t="s">
        <v>299</v>
      </c>
      <c r="B9" s="19">
        <v>0</v>
      </c>
      <c r="C9" s="28">
        <v>1347540.17</v>
      </c>
      <c r="D9" s="28">
        <v>1273978.52</v>
      </c>
      <c r="E9" s="28">
        <v>1277715.44</v>
      </c>
      <c r="F9" s="28">
        <v>1462220.51</v>
      </c>
      <c r="G9" s="28">
        <v>599794.9500000001</v>
      </c>
    </row>
    <row r="10" spans="1:7" ht="15">
      <c r="A10" s="5" t="s">
        <v>300</v>
      </c>
      <c r="B10" s="28">
        <v>456764.52</v>
      </c>
      <c r="C10" s="28">
        <v>11865106.49</v>
      </c>
      <c r="D10" s="28">
        <v>15191905.21</v>
      </c>
      <c r="E10" s="28">
        <v>15582904.03</v>
      </c>
      <c r="F10" s="28">
        <v>19209861.29</v>
      </c>
      <c r="G10" s="28">
        <v>8388566.109999999</v>
      </c>
    </row>
    <row r="11" spans="1:7" ht="15">
      <c r="A11" s="5" t="s">
        <v>301</v>
      </c>
      <c r="B11" s="19">
        <v>0</v>
      </c>
      <c r="C11" s="28">
        <v>8576493.95</v>
      </c>
      <c r="D11" s="28">
        <v>9808123.74</v>
      </c>
      <c r="E11" s="28">
        <v>9136720.65</v>
      </c>
      <c r="F11" s="28">
        <v>12635791.45</v>
      </c>
      <c r="G11" s="28">
        <v>3442778.55</v>
      </c>
    </row>
    <row r="12" spans="1:7" ht="15">
      <c r="A12" s="5" t="s">
        <v>302</v>
      </c>
      <c r="B12" s="19">
        <v>0</v>
      </c>
      <c r="C12" s="28">
        <v>465457.6</v>
      </c>
      <c r="D12" s="28">
        <v>3206970.56</v>
      </c>
      <c r="E12" s="28">
        <v>1209227.75</v>
      </c>
      <c r="F12" s="28">
        <v>138708.4</v>
      </c>
      <c r="G12" s="19">
        <v>0</v>
      </c>
    </row>
    <row r="13" spans="1:7" ht="15">
      <c r="A13" s="5" t="s">
        <v>303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5" t="s">
        <v>304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5" t="s">
        <v>305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5" t="s">
        <v>306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20"/>
      <c r="B17" s="20"/>
      <c r="C17" s="20"/>
      <c r="D17" s="20"/>
      <c r="E17" s="20"/>
      <c r="F17" s="20"/>
      <c r="G17" s="20"/>
    </row>
    <row r="18" spans="1:7" ht="15">
      <c r="A18" s="3" t="s">
        <v>342</v>
      </c>
      <c r="B18" s="18">
        <f>SUM(B19:B27)</f>
        <v>0</v>
      </c>
      <c r="C18" s="18">
        <f>SUM(C19:C27)</f>
        <v>0</v>
      </c>
      <c r="D18" s="18">
        <f>SUM(D19:D27)</f>
        <v>0</v>
      </c>
      <c r="E18" s="18">
        <f>SUM(E19:E27)</f>
        <v>0</v>
      </c>
      <c r="F18" s="18">
        <f>SUM(F19:F27)</f>
        <v>0</v>
      </c>
      <c r="G18" s="18">
        <f>SUM(G19:G27)</f>
        <v>0</v>
      </c>
    </row>
    <row r="19" spans="1:7" ht="15">
      <c r="A19" s="5" t="s">
        <v>298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5" t="s">
        <v>299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5" t="s">
        <v>300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5">
      <c r="A22" s="5" t="s">
        <v>301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ht="15">
      <c r="A23" s="5" t="s">
        <v>302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5">
      <c r="A24" s="5" t="s">
        <v>303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5">
      <c r="A25" s="5" t="s">
        <v>304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5" t="s">
        <v>308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5" t="s">
        <v>306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20"/>
      <c r="B28" s="20"/>
      <c r="C28" s="20"/>
      <c r="D28" s="20"/>
      <c r="E28" s="20"/>
      <c r="F28" s="20"/>
      <c r="G28" s="20"/>
    </row>
    <row r="29" spans="1:7" ht="15">
      <c r="A29" s="3" t="s">
        <v>343</v>
      </c>
      <c r="B29" s="28">
        <f>B7+B18</f>
        <v>27357315.66</v>
      </c>
      <c r="C29" s="28">
        <f>C7+C18</f>
        <v>56881785.050000004</v>
      </c>
      <c r="D29" s="28">
        <f>D7+D18</f>
        <v>65201111.940000005</v>
      </c>
      <c r="E29" s="28">
        <f>E7+E18</f>
        <v>62246336.98</v>
      </c>
      <c r="F29" s="28">
        <f>F7+F18</f>
        <v>72606612.64</v>
      </c>
      <c r="G29" s="28">
        <f>G7+G18</f>
        <v>30930305.86</v>
      </c>
    </row>
    <row r="30" spans="1:7" ht="15">
      <c r="A30" s="22"/>
      <c r="B30" s="22"/>
      <c r="C30" s="22"/>
      <c r="D30" s="22"/>
      <c r="E30" s="22"/>
      <c r="F30" s="22"/>
      <c r="G30" s="22"/>
    </row>
    <row r="31" ht="15">
      <c r="A31" s="17"/>
    </row>
    <row r="32" spans="1:7" ht="15">
      <c r="A32" s="133" t="s">
        <v>336</v>
      </c>
      <c r="B32" s="133"/>
      <c r="C32" s="133"/>
      <c r="D32" s="133"/>
      <c r="E32" s="133"/>
      <c r="F32" s="133"/>
      <c r="G32" s="133"/>
    </row>
    <row r="33" spans="1:7" ht="15">
      <c r="A33" s="133" t="s">
        <v>337</v>
      </c>
      <c r="B33" s="133"/>
      <c r="C33" s="133"/>
      <c r="D33" s="133"/>
      <c r="E33" s="133"/>
      <c r="F33" s="133"/>
      <c r="G33" s="133"/>
    </row>
    <row r="34" spans="1:7" ht="15">
      <c r="A34" s="133" t="s">
        <v>43</v>
      </c>
      <c r="B34" s="133"/>
      <c r="C34" s="133"/>
      <c r="D34" s="133"/>
      <c r="E34" s="133"/>
      <c r="F34" s="133"/>
      <c r="G34" s="133"/>
    </row>
    <row r="38" spans="1:6" ht="15">
      <c r="A38" s="33" t="s">
        <v>44</v>
      </c>
      <c r="D38" s="35"/>
      <c r="F38" s="35" t="s">
        <v>44</v>
      </c>
    </row>
    <row r="39" spans="1:6" ht="48">
      <c r="A39" s="99" t="s">
        <v>45</v>
      </c>
      <c r="D39" s="34"/>
      <c r="F39" s="99" t="s">
        <v>46</v>
      </c>
    </row>
  </sheetData>
  <sheetProtection/>
  <mergeCells count="13">
    <mergeCell ref="A34:G34"/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rintOptions/>
  <pageMargins left="0.7" right="0.7" top="0.75" bottom="0.75" header="0.3" footer="0.3"/>
  <pageSetup orientation="portrait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="80" zoomScaleNormal="80" zoomScalePageLayoutView="0" workbookViewId="0" topLeftCell="A1">
      <selection activeCell="G4" sqref="G4"/>
    </sheetView>
  </sheetViews>
  <sheetFormatPr defaultColWidth="11.421875" defaultRowHeight="15"/>
  <cols>
    <col min="1" max="1" width="72.140625" style="97" customWidth="1"/>
    <col min="2" max="6" width="20.7109375" style="0" customWidth="1"/>
  </cols>
  <sheetData>
    <row r="1" spans="1:6" ht="21">
      <c r="A1" s="104" t="s">
        <v>344</v>
      </c>
      <c r="B1" s="104"/>
      <c r="C1" s="104"/>
      <c r="D1" s="104"/>
      <c r="E1" s="104"/>
      <c r="F1" s="104"/>
    </row>
    <row r="2" spans="1:6" ht="15">
      <c r="A2" s="105" t="str">
        <f>ENTE_PUBLICO</f>
        <v>Coordinadora de Fomento al Comercio Exterior del Estado de Guanajuato, Gobierno del Estado de Guanajuato</v>
      </c>
      <c r="B2" s="106"/>
      <c r="C2" s="106"/>
      <c r="D2" s="106"/>
      <c r="E2" s="106"/>
      <c r="F2" s="107"/>
    </row>
    <row r="3" spans="1:6" ht="15">
      <c r="A3" s="114" t="s">
        <v>345</v>
      </c>
      <c r="B3" s="115"/>
      <c r="C3" s="115"/>
      <c r="D3" s="115"/>
      <c r="E3" s="115"/>
      <c r="F3" s="116"/>
    </row>
    <row r="4" spans="1:7" ht="30">
      <c r="A4" s="88"/>
      <c r="B4" s="88" t="s">
        <v>346</v>
      </c>
      <c r="C4" s="88" t="s">
        <v>347</v>
      </c>
      <c r="D4" s="88" t="s">
        <v>348</v>
      </c>
      <c r="E4" s="88" t="s">
        <v>349</v>
      </c>
      <c r="F4" s="88" t="s">
        <v>350</v>
      </c>
      <c r="G4" t="s">
        <v>393</v>
      </c>
    </row>
    <row r="5" spans="1:6" ht="15">
      <c r="A5" s="89" t="s">
        <v>351</v>
      </c>
      <c r="B5" s="90"/>
      <c r="C5" s="90"/>
      <c r="D5" s="90"/>
      <c r="E5" s="90"/>
      <c r="F5" s="90"/>
    </row>
    <row r="6" spans="1:6" ht="30">
      <c r="A6" s="91" t="s">
        <v>352</v>
      </c>
      <c r="B6" s="19"/>
      <c r="C6" s="19"/>
      <c r="D6" s="19" t="s">
        <v>353</v>
      </c>
      <c r="E6" s="19"/>
      <c r="F6" s="19"/>
    </row>
    <row r="7" spans="1:6" ht="15">
      <c r="A7" s="91" t="s">
        <v>354</v>
      </c>
      <c r="B7" s="19"/>
      <c r="C7" s="19"/>
      <c r="D7" s="19"/>
      <c r="E7" s="19"/>
      <c r="F7" s="19"/>
    </row>
    <row r="8" spans="1:6" ht="15">
      <c r="A8" s="92"/>
      <c r="B8" s="20"/>
      <c r="C8" s="20"/>
      <c r="D8" s="20"/>
      <c r="E8" s="20"/>
      <c r="F8" s="20"/>
    </row>
    <row r="9" spans="1:6" ht="15">
      <c r="A9" s="89" t="s">
        <v>355</v>
      </c>
      <c r="B9" s="20"/>
      <c r="C9" s="20"/>
      <c r="D9" s="20"/>
      <c r="E9" s="20"/>
      <c r="F9" s="20"/>
    </row>
    <row r="10" spans="1:6" ht="15">
      <c r="A10" s="91" t="s">
        <v>356</v>
      </c>
      <c r="B10" s="19"/>
      <c r="C10" s="19"/>
      <c r="D10" s="19"/>
      <c r="E10" s="19"/>
      <c r="F10" s="19"/>
    </row>
    <row r="11" spans="1:6" ht="15">
      <c r="A11" s="93" t="s">
        <v>357</v>
      </c>
      <c r="B11" s="19"/>
      <c r="C11" s="19"/>
      <c r="D11" s="19"/>
      <c r="E11" s="19"/>
      <c r="F11" s="19"/>
    </row>
    <row r="12" spans="1:6" ht="15">
      <c r="A12" s="93" t="s">
        <v>358</v>
      </c>
      <c r="B12" s="19"/>
      <c r="C12" s="19"/>
      <c r="D12" s="19"/>
      <c r="E12" s="19"/>
      <c r="F12" s="19"/>
    </row>
    <row r="13" spans="1:6" ht="15">
      <c r="A13" s="93" t="s">
        <v>359</v>
      </c>
      <c r="B13" s="19"/>
      <c r="C13" s="19"/>
      <c r="D13" s="19"/>
      <c r="E13" s="19"/>
      <c r="F13" s="19"/>
    </row>
    <row r="14" spans="1:6" ht="15">
      <c r="A14" s="91" t="s">
        <v>360</v>
      </c>
      <c r="B14" s="19"/>
      <c r="C14" s="19"/>
      <c r="D14" s="19"/>
      <c r="E14" s="19"/>
      <c r="F14" s="19"/>
    </row>
    <row r="15" spans="1:6" ht="15">
      <c r="A15" s="93" t="s">
        <v>357</v>
      </c>
      <c r="B15" s="19"/>
      <c r="C15" s="19"/>
      <c r="D15" s="19"/>
      <c r="E15" s="19"/>
      <c r="F15" s="19"/>
    </row>
    <row r="16" spans="1:6" ht="15">
      <c r="A16" s="93" t="s">
        <v>358</v>
      </c>
      <c r="B16" s="19"/>
      <c r="C16" s="19"/>
      <c r="D16" s="19"/>
      <c r="E16" s="19"/>
      <c r="F16" s="19"/>
    </row>
    <row r="17" spans="1:6" ht="15">
      <c r="A17" s="93" t="s">
        <v>359</v>
      </c>
      <c r="B17" s="19"/>
      <c r="C17" s="19"/>
      <c r="D17" s="19"/>
      <c r="E17" s="19"/>
      <c r="F17" s="19"/>
    </row>
    <row r="18" spans="1:6" ht="15">
      <c r="A18" s="91" t="s">
        <v>361</v>
      </c>
      <c r="B18" s="60"/>
      <c r="C18" s="19"/>
      <c r="D18" s="19"/>
      <c r="E18" s="19"/>
      <c r="F18" s="19"/>
    </row>
    <row r="19" spans="1:6" ht="15">
      <c r="A19" s="91" t="s">
        <v>362</v>
      </c>
      <c r="B19" s="19"/>
      <c r="C19" s="19"/>
      <c r="D19" s="19"/>
      <c r="E19" s="19"/>
      <c r="F19" s="19"/>
    </row>
    <row r="20" spans="1:6" ht="15">
      <c r="A20" s="91" t="s">
        <v>363</v>
      </c>
      <c r="B20" s="94"/>
      <c r="C20" s="94"/>
      <c r="D20" s="94"/>
      <c r="E20" s="94"/>
      <c r="F20" s="94"/>
    </row>
    <row r="21" spans="1:6" ht="15">
      <c r="A21" s="91" t="s">
        <v>364</v>
      </c>
      <c r="B21" s="94"/>
      <c r="C21" s="94"/>
      <c r="D21" s="94"/>
      <c r="E21" s="94"/>
      <c r="F21" s="94"/>
    </row>
    <row r="22" spans="1:6" ht="15">
      <c r="A22" s="68" t="s">
        <v>365</v>
      </c>
      <c r="B22" s="94"/>
      <c r="C22" s="94"/>
      <c r="D22" s="94"/>
      <c r="E22" s="94"/>
      <c r="F22" s="94"/>
    </row>
    <row r="23" spans="1:6" ht="15">
      <c r="A23" s="68" t="s">
        <v>366</v>
      </c>
      <c r="B23" s="94"/>
      <c r="C23" s="94"/>
      <c r="D23" s="94"/>
      <c r="E23" s="94"/>
      <c r="F23" s="94"/>
    </row>
    <row r="24" spans="1:6" ht="15">
      <c r="A24" s="68" t="s">
        <v>367</v>
      </c>
      <c r="B24" s="95"/>
      <c r="C24" s="19"/>
      <c r="D24" s="19"/>
      <c r="E24" s="19"/>
      <c r="F24" s="19"/>
    </row>
    <row r="25" spans="1:6" ht="15">
      <c r="A25" s="91" t="s">
        <v>368</v>
      </c>
      <c r="B25" s="95"/>
      <c r="C25" s="19"/>
      <c r="D25" s="19"/>
      <c r="E25" s="19"/>
      <c r="F25" s="19"/>
    </row>
    <row r="26" spans="1:6" ht="15">
      <c r="A26" s="92"/>
      <c r="B26" s="20"/>
      <c r="C26" s="20"/>
      <c r="D26" s="20"/>
      <c r="E26" s="20"/>
      <c r="F26" s="20"/>
    </row>
    <row r="27" spans="1:6" ht="15">
      <c r="A27" s="89" t="s">
        <v>369</v>
      </c>
      <c r="B27" s="20"/>
      <c r="C27" s="20"/>
      <c r="D27" s="20"/>
      <c r="E27" s="20"/>
      <c r="F27" s="20"/>
    </row>
    <row r="28" spans="1:6" ht="15">
      <c r="A28" s="91" t="s">
        <v>370</v>
      </c>
      <c r="B28" s="19"/>
      <c r="C28" s="19"/>
      <c r="D28" s="19"/>
      <c r="E28" s="19"/>
      <c r="F28" s="19"/>
    </row>
    <row r="29" spans="1:6" ht="15">
      <c r="A29" s="92"/>
      <c r="B29" s="20"/>
      <c r="C29" s="20"/>
      <c r="D29" s="20"/>
      <c r="E29" s="20"/>
      <c r="F29" s="20"/>
    </row>
    <row r="30" spans="1:6" ht="15">
      <c r="A30" s="89" t="s">
        <v>371</v>
      </c>
      <c r="B30" s="20"/>
      <c r="C30" s="20"/>
      <c r="D30" s="20"/>
      <c r="E30" s="20"/>
      <c r="F30" s="20"/>
    </row>
    <row r="31" spans="1:6" ht="15">
      <c r="A31" s="91" t="s">
        <v>356</v>
      </c>
      <c r="B31" s="19"/>
      <c r="C31" s="19"/>
      <c r="D31" s="19"/>
      <c r="E31" s="19"/>
      <c r="F31" s="19"/>
    </row>
    <row r="32" spans="1:6" ht="15">
      <c r="A32" s="91" t="s">
        <v>360</v>
      </c>
      <c r="B32" s="19"/>
      <c r="C32" s="19"/>
      <c r="D32" s="19"/>
      <c r="E32" s="19"/>
      <c r="F32" s="19"/>
    </row>
    <row r="33" spans="1:6" ht="15">
      <c r="A33" s="91" t="s">
        <v>372</v>
      </c>
      <c r="B33" s="19"/>
      <c r="C33" s="19"/>
      <c r="D33" s="19"/>
      <c r="E33" s="19"/>
      <c r="F33" s="19"/>
    </row>
    <row r="34" spans="1:6" ht="15">
      <c r="A34" s="92"/>
      <c r="B34" s="20"/>
      <c r="C34" s="20"/>
      <c r="D34" s="20"/>
      <c r="E34" s="20"/>
      <c r="F34" s="20"/>
    </row>
    <row r="35" spans="1:6" ht="15">
      <c r="A35" s="89" t="s">
        <v>373</v>
      </c>
      <c r="B35" s="20"/>
      <c r="C35" s="20"/>
      <c r="D35" s="20"/>
      <c r="E35" s="20"/>
      <c r="F35" s="20"/>
    </row>
    <row r="36" spans="1:6" ht="15">
      <c r="A36" s="91" t="s">
        <v>374</v>
      </c>
      <c r="B36" s="19"/>
      <c r="C36" s="19"/>
      <c r="D36" s="19"/>
      <c r="E36" s="19"/>
      <c r="F36" s="19"/>
    </row>
    <row r="37" spans="1:6" ht="15">
      <c r="A37" s="91" t="s">
        <v>375</v>
      </c>
      <c r="B37" s="19"/>
      <c r="C37" s="19"/>
      <c r="D37" s="19"/>
      <c r="E37" s="19"/>
      <c r="F37" s="19"/>
    </row>
    <row r="38" spans="1:6" ht="15">
      <c r="A38" s="91" t="s">
        <v>376</v>
      </c>
      <c r="B38" s="95"/>
      <c r="C38" s="19"/>
      <c r="D38" s="19"/>
      <c r="E38" s="19"/>
      <c r="F38" s="19"/>
    </row>
    <row r="39" spans="1:6" ht="15">
      <c r="A39" s="92"/>
      <c r="B39" s="20"/>
      <c r="C39" s="20"/>
      <c r="D39" s="20"/>
      <c r="E39" s="20"/>
      <c r="F39" s="20"/>
    </row>
    <row r="40" spans="1:6" ht="15">
      <c r="A40" s="89" t="s">
        <v>377</v>
      </c>
      <c r="B40" s="19"/>
      <c r="C40" s="19"/>
      <c r="D40" s="19"/>
      <c r="E40" s="19"/>
      <c r="F40" s="19"/>
    </row>
    <row r="41" spans="1:6" ht="15">
      <c r="A41" s="92"/>
      <c r="B41" s="20"/>
      <c r="C41" s="20"/>
      <c r="D41" s="20"/>
      <c r="E41" s="20"/>
      <c r="F41" s="20"/>
    </row>
    <row r="42" spans="1:6" ht="15">
      <c r="A42" s="89" t="s">
        <v>378</v>
      </c>
      <c r="B42" s="20"/>
      <c r="C42" s="20"/>
      <c r="D42" s="20"/>
      <c r="E42" s="20"/>
      <c r="F42" s="20"/>
    </row>
    <row r="43" spans="1:6" ht="15">
      <c r="A43" s="91" t="s">
        <v>379</v>
      </c>
      <c r="B43" s="19"/>
      <c r="C43" s="19"/>
      <c r="D43" s="19"/>
      <c r="E43" s="19"/>
      <c r="F43" s="19"/>
    </row>
    <row r="44" spans="1:6" ht="15">
      <c r="A44" s="91" t="s">
        <v>380</v>
      </c>
      <c r="B44" s="19"/>
      <c r="C44" s="19"/>
      <c r="D44" s="19"/>
      <c r="E44" s="19"/>
      <c r="F44" s="19"/>
    </row>
    <row r="45" spans="1:6" ht="15">
      <c r="A45" s="91" t="s">
        <v>381</v>
      </c>
      <c r="B45" s="19"/>
      <c r="C45" s="19"/>
      <c r="D45" s="19"/>
      <c r="E45" s="19"/>
      <c r="F45" s="19"/>
    </row>
    <row r="46" spans="1:6" ht="15">
      <c r="A46" s="92"/>
      <c r="B46" s="20"/>
      <c r="C46" s="20"/>
      <c r="D46" s="20"/>
      <c r="E46" s="20"/>
      <c r="F46" s="20"/>
    </row>
    <row r="47" spans="1:6" ht="30">
      <c r="A47" s="89" t="s">
        <v>382</v>
      </c>
      <c r="B47" s="20"/>
      <c r="C47" s="20"/>
      <c r="D47" s="20"/>
      <c r="E47" s="20"/>
      <c r="F47" s="20"/>
    </row>
    <row r="48" spans="1:6" ht="15">
      <c r="A48" s="68" t="s">
        <v>380</v>
      </c>
      <c r="B48" s="94"/>
      <c r="C48" s="94"/>
      <c r="D48" s="94"/>
      <c r="E48" s="94"/>
      <c r="F48" s="94"/>
    </row>
    <row r="49" spans="1:6" ht="15">
      <c r="A49" s="68" t="s">
        <v>381</v>
      </c>
      <c r="B49" s="94"/>
      <c r="C49" s="94"/>
      <c r="D49" s="94"/>
      <c r="E49" s="94"/>
      <c r="F49" s="94"/>
    </row>
    <row r="50" spans="1:6" ht="15">
      <c r="A50" s="92"/>
      <c r="B50" s="20"/>
      <c r="C50" s="20"/>
      <c r="D50" s="20"/>
      <c r="E50" s="20"/>
      <c r="F50" s="20"/>
    </row>
    <row r="51" spans="1:6" ht="15">
      <c r="A51" s="89" t="s">
        <v>383</v>
      </c>
      <c r="B51" s="20"/>
      <c r="C51" s="20"/>
      <c r="D51" s="20"/>
      <c r="E51" s="20"/>
      <c r="F51" s="20"/>
    </row>
    <row r="52" spans="1:6" ht="15">
      <c r="A52" s="91" t="s">
        <v>380</v>
      </c>
      <c r="B52" s="19"/>
      <c r="C52" s="19"/>
      <c r="D52" s="19"/>
      <c r="E52" s="19"/>
      <c r="F52" s="19"/>
    </row>
    <row r="53" spans="1:6" ht="15">
      <c r="A53" s="91" t="s">
        <v>381</v>
      </c>
      <c r="B53" s="19"/>
      <c r="C53" s="19"/>
      <c r="D53" s="19"/>
      <c r="E53" s="19"/>
      <c r="F53" s="19"/>
    </row>
    <row r="54" spans="1:6" ht="15">
      <c r="A54" s="91" t="s">
        <v>384</v>
      </c>
      <c r="B54" s="19"/>
      <c r="C54" s="19"/>
      <c r="D54" s="19"/>
      <c r="E54" s="19"/>
      <c r="F54" s="19"/>
    </row>
    <row r="55" spans="1:6" ht="15">
      <c r="A55" s="92"/>
      <c r="B55" s="20"/>
      <c r="C55" s="20"/>
      <c r="D55" s="20"/>
      <c r="E55" s="20"/>
      <c r="F55" s="20"/>
    </row>
    <row r="56" spans="1:6" ht="15">
      <c r="A56" s="89" t="s">
        <v>385</v>
      </c>
      <c r="B56" s="20"/>
      <c r="C56" s="20"/>
      <c r="D56" s="20"/>
      <c r="E56" s="20"/>
      <c r="F56" s="20"/>
    </row>
    <row r="57" spans="1:6" ht="15">
      <c r="A57" s="91" t="s">
        <v>380</v>
      </c>
      <c r="B57" s="19"/>
      <c r="C57" s="19"/>
      <c r="D57" s="19"/>
      <c r="E57" s="19"/>
      <c r="F57" s="19"/>
    </row>
    <row r="58" spans="1:6" ht="15">
      <c r="A58" s="91" t="s">
        <v>381</v>
      </c>
      <c r="B58" s="19"/>
      <c r="C58" s="19"/>
      <c r="D58" s="19"/>
      <c r="E58" s="19"/>
      <c r="F58" s="19"/>
    </row>
    <row r="59" spans="1:6" ht="15">
      <c r="A59" s="92"/>
      <c r="B59" s="20"/>
      <c r="C59" s="20"/>
      <c r="D59" s="20"/>
      <c r="E59" s="20"/>
      <c r="F59" s="20"/>
    </row>
    <row r="60" spans="1:6" ht="15">
      <c r="A60" s="89" t="s">
        <v>386</v>
      </c>
      <c r="B60" s="20"/>
      <c r="C60" s="20"/>
      <c r="D60" s="20"/>
      <c r="E60" s="20"/>
      <c r="F60" s="20"/>
    </row>
    <row r="61" spans="1:6" ht="15">
      <c r="A61" s="91" t="s">
        <v>387</v>
      </c>
      <c r="B61" s="19"/>
      <c r="C61" s="19"/>
      <c r="D61" s="19"/>
      <c r="E61" s="19"/>
      <c r="F61" s="19"/>
    </row>
    <row r="62" spans="1:6" ht="15">
      <c r="A62" s="91" t="s">
        <v>388</v>
      </c>
      <c r="B62" s="95"/>
      <c r="C62" s="19"/>
      <c r="D62" s="19"/>
      <c r="E62" s="19"/>
      <c r="F62" s="19"/>
    </row>
    <row r="63" spans="1:6" ht="15">
      <c r="A63" s="92"/>
      <c r="B63" s="20"/>
      <c r="C63" s="20"/>
      <c r="D63" s="20"/>
      <c r="E63" s="20"/>
      <c r="F63" s="20"/>
    </row>
    <row r="64" spans="1:6" ht="15">
      <c r="A64" s="89" t="s">
        <v>389</v>
      </c>
      <c r="B64" s="20"/>
      <c r="C64" s="20"/>
      <c r="D64" s="20"/>
      <c r="E64" s="20"/>
      <c r="F64" s="20"/>
    </row>
    <row r="65" spans="1:6" ht="15">
      <c r="A65" s="91" t="s">
        <v>390</v>
      </c>
      <c r="B65" s="19"/>
      <c r="C65" s="19"/>
      <c r="D65" s="19"/>
      <c r="E65" s="19"/>
      <c r="F65" s="19"/>
    </row>
    <row r="66" spans="1:6" ht="15">
      <c r="A66" s="91" t="s">
        <v>391</v>
      </c>
      <c r="B66" s="19"/>
      <c r="C66" s="19"/>
      <c r="D66" s="19"/>
      <c r="E66" s="19"/>
      <c r="F66" s="19"/>
    </row>
    <row r="67" spans="1:6" ht="15">
      <c r="A67" s="96"/>
      <c r="B67" s="56"/>
      <c r="C67" s="56"/>
      <c r="D67" s="56"/>
      <c r="E67" s="56"/>
      <c r="F67" s="56"/>
    </row>
    <row r="68" ht="15">
      <c r="A68" s="98" t="s">
        <v>43</v>
      </c>
    </row>
    <row r="69" ht="15">
      <c r="A69"/>
    </row>
    <row r="70" ht="15">
      <c r="A70"/>
    </row>
    <row r="71" ht="15">
      <c r="A71"/>
    </row>
    <row r="72" spans="1:6" ht="15">
      <c r="A72" s="33" t="s">
        <v>44</v>
      </c>
      <c r="D72" s="35"/>
      <c r="F72" s="35" t="s">
        <v>44</v>
      </c>
    </row>
    <row r="73" spans="1:6" ht="48">
      <c r="A73" s="99" t="s">
        <v>45</v>
      </c>
      <c r="D73" s="34"/>
      <c r="F73" s="99" t="s">
        <v>46</v>
      </c>
    </row>
  </sheetData>
  <sheetProtection/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-17976931348623100000000000000000000000000000000000000000000000000000000000000000000000000000000000000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rintOptions/>
  <pageMargins left="0.7" right="0.7" top="0.75" bottom="0.75" header="0.3" footer="0.3"/>
  <pageSetup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GridLines="0" zoomScale="90" zoomScaleNormal="90" zoomScalePageLayoutView="0" workbookViewId="0" topLeftCell="A1">
      <selection activeCell="D22" sqref="D22"/>
    </sheetView>
  </sheetViews>
  <sheetFormatPr defaultColWidth="11.421875" defaultRowHeight="15"/>
  <cols>
    <col min="1" max="1" width="64.7109375" style="0" customWidth="1"/>
    <col min="2" max="2" width="14.8515625" style="0" customWidth="1"/>
    <col min="3" max="3" width="16.140625" style="0" customWidth="1"/>
    <col min="4" max="4" width="14.140625" style="0" customWidth="1"/>
    <col min="5" max="5" width="14.57421875" style="0" customWidth="1"/>
    <col min="6" max="6" width="14.00390625" style="0" customWidth="1"/>
    <col min="7" max="7" width="15.140625" style="0" customWidth="1"/>
  </cols>
  <sheetData>
    <row r="1" spans="1:7" ht="21">
      <c r="A1" s="120" t="s">
        <v>47</v>
      </c>
      <c r="B1" s="120"/>
      <c r="C1" s="120"/>
      <c r="D1" s="120"/>
      <c r="E1" s="120"/>
      <c r="F1" s="120"/>
      <c r="G1" s="120"/>
    </row>
    <row r="2" spans="1:7" ht="15">
      <c r="A2" s="105" t="str">
        <f>ENTE_PUBLICO_A</f>
        <v>Coordinadora de Fomento al Comercio Exterior del Estado de Guanajuato, Gobierno del Estado de Guanajuato (a)</v>
      </c>
      <c r="B2" s="106"/>
      <c r="C2" s="106"/>
      <c r="D2" s="106"/>
      <c r="E2" s="106"/>
      <c r="F2" s="106"/>
      <c r="G2" s="107"/>
    </row>
    <row r="3" spans="1:7" ht="15">
      <c r="A3" s="108" t="s">
        <v>48</v>
      </c>
      <c r="B3" s="109"/>
      <c r="C3" s="109"/>
      <c r="D3" s="109"/>
      <c r="E3" s="109"/>
      <c r="F3" s="109"/>
      <c r="G3" s="110"/>
    </row>
    <row r="4" spans="1:7" ht="15">
      <c r="A4" s="111" t="s">
        <v>394</v>
      </c>
      <c r="B4" s="112"/>
      <c r="C4" s="112"/>
      <c r="D4" s="112"/>
      <c r="E4" s="112"/>
      <c r="F4" s="112"/>
      <c r="G4" s="113"/>
    </row>
    <row r="5" spans="1:7" ht="15">
      <c r="A5" s="114" t="s">
        <v>2</v>
      </c>
      <c r="B5" s="115"/>
      <c r="C5" s="115"/>
      <c r="D5" s="115"/>
      <c r="E5" s="115"/>
      <c r="F5" s="115"/>
      <c r="G5" s="116"/>
    </row>
    <row r="6" spans="1:7" ht="15">
      <c r="A6" s="117" t="s">
        <v>49</v>
      </c>
      <c r="B6" s="119" t="s">
        <v>50</v>
      </c>
      <c r="C6" s="119"/>
      <c r="D6" s="119"/>
      <c r="E6" s="119"/>
      <c r="F6" s="119"/>
      <c r="G6" s="119" t="s">
        <v>51</v>
      </c>
    </row>
    <row r="7" spans="1:7" ht="30">
      <c r="A7" s="118"/>
      <c r="B7" s="36" t="s">
        <v>52</v>
      </c>
      <c r="C7" s="2" t="s">
        <v>53</v>
      </c>
      <c r="D7" s="36" t="s">
        <v>54</v>
      </c>
      <c r="E7" s="36" t="s">
        <v>5</v>
      </c>
      <c r="F7" s="36" t="s">
        <v>55</v>
      </c>
      <c r="G7" s="119"/>
    </row>
    <row r="8" spans="1:7" ht="15">
      <c r="A8" s="37" t="s">
        <v>56</v>
      </c>
      <c r="B8" s="9"/>
      <c r="C8" s="9"/>
      <c r="D8" s="9"/>
      <c r="E8" s="9"/>
      <c r="F8" s="9"/>
      <c r="G8" s="9"/>
    </row>
    <row r="9" spans="1:7" ht="15">
      <c r="A9" s="5" t="s">
        <v>57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f>F9-B9</f>
        <v>0</v>
      </c>
    </row>
    <row r="10" spans="1:7" ht="15">
      <c r="A10" s="5" t="s">
        <v>58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f>F10-B10</f>
        <v>0</v>
      </c>
    </row>
    <row r="11" spans="1:7" ht="15">
      <c r="A11" s="5" t="s">
        <v>59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f>F11-B11</f>
        <v>0</v>
      </c>
    </row>
    <row r="12" spans="1:7" ht="15">
      <c r="A12" s="5" t="s">
        <v>60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f>F12-B12</f>
        <v>0</v>
      </c>
    </row>
    <row r="13" spans="1:7" ht="15">
      <c r="A13" s="5" t="s">
        <v>61</v>
      </c>
      <c r="B13" s="28">
        <v>388000</v>
      </c>
      <c r="C13" s="28">
        <v>300000</v>
      </c>
      <c r="D13" s="28">
        <v>688000</v>
      </c>
      <c r="E13" s="28">
        <v>663818.26</v>
      </c>
      <c r="F13" s="28">
        <v>663818.26</v>
      </c>
      <c r="G13" s="28">
        <f>F13-B13</f>
        <v>275818.26</v>
      </c>
    </row>
    <row r="14" spans="1:7" ht="15">
      <c r="A14" s="5" t="s">
        <v>62</v>
      </c>
      <c r="B14" s="19">
        <v>0</v>
      </c>
      <c r="C14" s="28">
        <v>800000</v>
      </c>
      <c r="D14" s="28">
        <v>800000</v>
      </c>
      <c r="E14" s="28">
        <v>800000</v>
      </c>
      <c r="F14" s="28">
        <v>800000</v>
      </c>
      <c r="G14" s="28">
        <f>F14-B14</f>
        <v>800000</v>
      </c>
    </row>
    <row r="15" spans="1:7" ht="15">
      <c r="A15" s="5" t="s">
        <v>63</v>
      </c>
      <c r="B15" s="28">
        <v>2651464</v>
      </c>
      <c r="C15" s="28">
        <v>920000</v>
      </c>
      <c r="D15" s="28">
        <v>3571464</v>
      </c>
      <c r="E15" s="28">
        <v>3758640.63</v>
      </c>
      <c r="F15" s="28">
        <v>3758640.63</v>
      </c>
      <c r="G15" s="28">
        <f>F15-B15</f>
        <v>1107176.63</v>
      </c>
    </row>
    <row r="16" spans="1:7" ht="15">
      <c r="A16" s="38" t="s">
        <v>64</v>
      </c>
      <c r="B16" s="19">
        <f>SUM(B17:B27)</f>
        <v>0</v>
      </c>
      <c r="C16" s="19">
        <f>SUM(C17:C27)</f>
        <v>0</v>
      </c>
      <c r="D16" s="19">
        <f>SUM(D17:D27)</f>
        <v>0</v>
      </c>
      <c r="E16" s="19">
        <f>SUM(E17:E27)</f>
        <v>0</v>
      </c>
      <c r="F16" s="19">
        <f>SUM(F17:F27)</f>
        <v>0</v>
      </c>
      <c r="G16" s="19">
        <f>SUM(G17:G27)</f>
        <v>0</v>
      </c>
    </row>
    <row r="17" spans="1:7" ht="15" customHeight="1">
      <c r="A17" s="39" t="s">
        <v>65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f>F17-B17</f>
        <v>0</v>
      </c>
    </row>
    <row r="18" spans="1:7" ht="15" customHeight="1">
      <c r="A18" s="39" t="s">
        <v>66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f aca="true" t="shared" si="0" ref="G18:G27">F18-B18</f>
        <v>0</v>
      </c>
    </row>
    <row r="19" spans="1:7" ht="15" customHeight="1">
      <c r="A19" s="39" t="s">
        <v>67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f t="shared" si="0"/>
        <v>0</v>
      </c>
    </row>
    <row r="20" spans="1:7" ht="15" customHeight="1">
      <c r="A20" s="39" t="s">
        <v>68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f t="shared" si="0"/>
        <v>0</v>
      </c>
    </row>
    <row r="21" spans="1:7" ht="15" customHeight="1">
      <c r="A21" s="39" t="s">
        <v>69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f t="shared" si="0"/>
        <v>0</v>
      </c>
    </row>
    <row r="22" spans="1:7" ht="15" customHeight="1">
      <c r="A22" s="39" t="s">
        <v>70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f t="shared" si="0"/>
        <v>0</v>
      </c>
    </row>
    <row r="23" spans="1:7" ht="15" customHeight="1">
      <c r="A23" s="39" t="s">
        <v>71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f t="shared" si="0"/>
        <v>0</v>
      </c>
    </row>
    <row r="24" spans="1:7" ht="15" customHeight="1">
      <c r="A24" s="39" t="s">
        <v>72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f t="shared" si="0"/>
        <v>0</v>
      </c>
    </row>
    <row r="25" spans="1:7" ht="15" customHeight="1">
      <c r="A25" s="39" t="s">
        <v>73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f t="shared" si="0"/>
        <v>0</v>
      </c>
    </row>
    <row r="26" spans="1:7" ht="15" customHeight="1">
      <c r="A26" s="39" t="s">
        <v>74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f t="shared" si="0"/>
        <v>0</v>
      </c>
    </row>
    <row r="27" spans="1:7" ht="15" customHeight="1">
      <c r="A27" s="39" t="s">
        <v>75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f t="shared" si="0"/>
        <v>0</v>
      </c>
    </row>
    <row r="28" spans="1:7" ht="15" customHeight="1">
      <c r="A28" s="5" t="s">
        <v>76</v>
      </c>
      <c r="B28" s="19">
        <f>SUM(B29:B33)</f>
        <v>0</v>
      </c>
      <c r="C28" s="19">
        <f>SUM(C29:C33)</f>
        <v>0</v>
      </c>
      <c r="D28" s="19">
        <f>SUM(D29:D33)</f>
        <v>0</v>
      </c>
      <c r="E28" s="19">
        <f>SUM(E29:E33)</f>
        <v>0</v>
      </c>
      <c r="F28" s="19">
        <f>SUM(F29:F33)</f>
        <v>0</v>
      </c>
      <c r="G28" s="19">
        <f>SUM(G29:G33)</f>
        <v>0</v>
      </c>
    </row>
    <row r="29" spans="1:7" ht="15" customHeight="1">
      <c r="A29" s="39" t="s">
        <v>77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f>F29-B29</f>
        <v>0</v>
      </c>
    </row>
    <row r="30" spans="1:7" ht="15" customHeight="1">
      <c r="A30" s="39" t="s">
        <v>78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f>F30-B30</f>
        <v>0</v>
      </c>
    </row>
    <row r="31" spans="1:7" ht="15" customHeight="1">
      <c r="A31" s="39" t="s">
        <v>79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f>F31-B31</f>
        <v>0</v>
      </c>
    </row>
    <row r="32" spans="1:7" ht="15" customHeight="1">
      <c r="A32" s="39" t="s">
        <v>80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f>F32-B32</f>
        <v>0</v>
      </c>
    </row>
    <row r="33" spans="1:7" ht="15" customHeight="1">
      <c r="A33" s="39" t="s">
        <v>81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f>F33-B33</f>
        <v>0</v>
      </c>
    </row>
    <row r="34" spans="1:7" ht="15" customHeight="1">
      <c r="A34" s="5" t="s">
        <v>82</v>
      </c>
      <c r="B34" s="28">
        <v>72916613</v>
      </c>
      <c r="C34" s="28">
        <v>8541932.41</v>
      </c>
      <c r="D34" s="28">
        <v>81458545.41</v>
      </c>
      <c r="E34" s="28">
        <v>60596347.04</v>
      </c>
      <c r="F34" s="28">
        <v>60566289.27</v>
      </c>
      <c r="G34" s="28">
        <f>F34-B34</f>
        <v>-12350323.729999997</v>
      </c>
    </row>
    <row r="35" spans="1:7" ht="15" customHeight="1">
      <c r="A35" s="5" t="s">
        <v>83</v>
      </c>
      <c r="B35" s="19">
        <f>B36</f>
        <v>0</v>
      </c>
      <c r="C35" s="19">
        <f>C36</f>
        <v>0</v>
      </c>
      <c r="D35" s="19">
        <f>D36</f>
        <v>0</v>
      </c>
      <c r="E35" s="19">
        <f>E36</f>
        <v>0</v>
      </c>
      <c r="F35" s="19">
        <f>F36</f>
        <v>0</v>
      </c>
      <c r="G35" s="19">
        <f>G36</f>
        <v>0</v>
      </c>
    </row>
    <row r="36" spans="1:7" ht="15" customHeight="1">
      <c r="A36" s="39" t="s">
        <v>84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f>F36-B36</f>
        <v>0</v>
      </c>
    </row>
    <row r="37" spans="1:7" ht="15" customHeight="1">
      <c r="A37" s="5" t="s">
        <v>85</v>
      </c>
      <c r="B37" s="19">
        <f>B38+B39</f>
        <v>0</v>
      </c>
      <c r="C37" s="19">
        <f>C38+C39</f>
        <v>0</v>
      </c>
      <c r="D37" s="19">
        <f>D38+D39</f>
        <v>0</v>
      </c>
      <c r="E37" s="19">
        <f>E38+E39</f>
        <v>0</v>
      </c>
      <c r="F37" s="19">
        <f>F38+F39</f>
        <v>0</v>
      </c>
      <c r="G37" s="19">
        <f>G38+G39</f>
        <v>0</v>
      </c>
    </row>
    <row r="38" spans="1:7" ht="15" customHeight="1">
      <c r="A38" s="39" t="s">
        <v>86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f>F38-B38</f>
        <v>0</v>
      </c>
    </row>
    <row r="39" spans="1:7" ht="15" customHeight="1">
      <c r="A39" s="39" t="s">
        <v>87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f>F39-B39</f>
        <v>0</v>
      </c>
    </row>
    <row r="40" spans="1:7" ht="15" customHeight="1">
      <c r="A40" s="20"/>
      <c r="B40" s="19"/>
      <c r="C40" s="19"/>
      <c r="D40" s="19"/>
      <c r="E40" s="19"/>
      <c r="F40" s="19"/>
      <c r="G40" s="19"/>
    </row>
    <row r="41" spans="1:7" ht="15" customHeight="1">
      <c r="A41" s="3" t="s">
        <v>88</v>
      </c>
      <c r="B41" s="21">
        <f aca="true" t="shared" si="1" ref="B41:G41">SUM(B9,B10,B11,B12,B13,B14,B15,B16,B28,B34,B35,B37)</f>
        <v>75956077</v>
      </c>
      <c r="C41" s="21">
        <f t="shared" si="1"/>
        <v>10561932.41</v>
      </c>
      <c r="D41" s="21">
        <f t="shared" si="1"/>
        <v>86518009.41</v>
      </c>
      <c r="E41" s="21">
        <f t="shared" si="1"/>
        <v>65818805.93</v>
      </c>
      <c r="F41" s="21">
        <f t="shared" si="1"/>
        <v>65788748.160000004</v>
      </c>
      <c r="G41" s="21">
        <f t="shared" si="1"/>
        <v>-10167328.839999996</v>
      </c>
    </row>
    <row r="42" spans="1:7" ht="15" customHeight="1">
      <c r="A42" s="3" t="s">
        <v>89</v>
      </c>
      <c r="B42" s="40"/>
      <c r="C42" s="40"/>
      <c r="D42" s="40"/>
      <c r="E42" s="40"/>
      <c r="F42" s="40"/>
      <c r="G42" s="18">
        <f>IF(G41&gt;0,G41,0)</f>
        <v>0</v>
      </c>
    </row>
    <row r="43" spans="1:7" ht="15" customHeight="1">
      <c r="A43" s="20"/>
      <c r="B43" s="20"/>
      <c r="C43" s="20"/>
      <c r="D43" s="20"/>
      <c r="E43" s="20"/>
      <c r="F43" s="20"/>
      <c r="G43" s="20"/>
    </row>
    <row r="44" spans="1:7" ht="15" customHeight="1">
      <c r="A44" s="3" t="s">
        <v>90</v>
      </c>
      <c r="B44" s="20"/>
      <c r="C44" s="20"/>
      <c r="D44" s="20"/>
      <c r="E44" s="20"/>
      <c r="F44" s="20"/>
      <c r="G44" s="20"/>
    </row>
    <row r="45" spans="1:7" ht="15" customHeight="1">
      <c r="A45" s="5" t="s">
        <v>91</v>
      </c>
      <c r="B45" s="19">
        <f>SUM(B46:B53)</f>
        <v>0</v>
      </c>
      <c r="C45" s="19">
        <f>SUM(C46:C53)</f>
        <v>0</v>
      </c>
      <c r="D45" s="19">
        <f>SUM(D46:D53)</f>
        <v>0</v>
      </c>
      <c r="E45" s="19">
        <f>SUM(E46:E53)</f>
        <v>0</v>
      </c>
      <c r="F45" s="19">
        <f>SUM(F46:F53)</f>
        <v>0</v>
      </c>
      <c r="G45" s="19">
        <f>SUM(G46:G53)</f>
        <v>0</v>
      </c>
    </row>
    <row r="46" spans="1:7" ht="15" customHeight="1">
      <c r="A46" s="41" t="s">
        <v>92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f>F46-B46</f>
        <v>0</v>
      </c>
    </row>
    <row r="47" spans="1:7" ht="15" customHeight="1">
      <c r="A47" s="41" t="s">
        <v>93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f aca="true" t="shared" si="2" ref="G47:G53">F47-B47</f>
        <v>0</v>
      </c>
    </row>
    <row r="48" spans="1:7" ht="15" customHeight="1">
      <c r="A48" s="41" t="s">
        <v>94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f t="shared" si="2"/>
        <v>0</v>
      </c>
    </row>
    <row r="49" spans="1:7" ht="15" customHeight="1">
      <c r="A49" s="41" t="s">
        <v>95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f t="shared" si="2"/>
        <v>0</v>
      </c>
    </row>
    <row r="50" spans="1:7" ht="15" customHeight="1">
      <c r="A50" s="41" t="s">
        <v>96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f t="shared" si="2"/>
        <v>0</v>
      </c>
    </row>
    <row r="51" spans="1:7" ht="15" customHeight="1">
      <c r="A51" s="41" t="s">
        <v>97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f t="shared" si="2"/>
        <v>0</v>
      </c>
    </row>
    <row r="52" spans="1:7" ht="15" customHeight="1">
      <c r="A52" s="42" t="s">
        <v>98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f t="shared" si="2"/>
        <v>0</v>
      </c>
    </row>
    <row r="53" spans="1:7" ht="15" customHeight="1">
      <c r="A53" s="39" t="s">
        <v>99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f t="shared" si="2"/>
        <v>0</v>
      </c>
    </row>
    <row r="54" spans="1:7" ht="15" customHeight="1">
      <c r="A54" s="5" t="s">
        <v>100</v>
      </c>
      <c r="B54" s="19">
        <f>SUM(B55:B58)</f>
        <v>0</v>
      </c>
      <c r="C54" s="19">
        <f>SUM(C55:C58)</f>
        <v>0</v>
      </c>
      <c r="D54" s="19">
        <f>SUM(D55:D58)</f>
        <v>0</v>
      </c>
      <c r="E54" s="19">
        <f>SUM(E55:E58)</f>
        <v>0</v>
      </c>
      <c r="F54" s="19">
        <f>SUM(F55:F58)</f>
        <v>0</v>
      </c>
      <c r="G54" s="19">
        <f>SUM(G55:G58)</f>
        <v>0</v>
      </c>
    </row>
    <row r="55" spans="1:7" ht="15" customHeight="1">
      <c r="A55" s="42" t="s">
        <v>101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f>F55-B55</f>
        <v>0</v>
      </c>
    </row>
    <row r="56" spans="1:7" ht="15" customHeight="1">
      <c r="A56" s="41" t="s">
        <v>102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f>F56-B56</f>
        <v>0</v>
      </c>
    </row>
    <row r="57" spans="1:7" ht="15" customHeight="1">
      <c r="A57" s="41" t="s">
        <v>103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f>F57-B57</f>
        <v>0</v>
      </c>
    </row>
    <row r="58" spans="1:7" ht="15" customHeight="1">
      <c r="A58" s="42" t="s">
        <v>104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f>F58-B58</f>
        <v>0</v>
      </c>
    </row>
    <row r="59" spans="1:7" ht="15" customHeight="1">
      <c r="A59" s="5" t="s">
        <v>105</v>
      </c>
      <c r="B59" s="19">
        <f>SUM(B60:B61)</f>
        <v>0</v>
      </c>
      <c r="C59" s="19">
        <f>SUM(C60:C61)</f>
        <v>0</v>
      </c>
      <c r="D59" s="19">
        <f>SUM(D60:D61)</f>
        <v>0</v>
      </c>
      <c r="E59" s="19">
        <f>SUM(E60:E61)</f>
        <v>0</v>
      </c>
      <c r="F59" s="19">
        <f>SUM(F60:F61)</f>
        <v>0</v>
      </c>
      <c r="G59" s="19">
        <f>SUM(G60:G61)</f>
        <v>0</v>
      </c>
    </row>
    <row r="60" spans="1:7" ht="15" customHeight="1">
      <c r="A60" s="41" t="s">
        <v>106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f>F60-B60</f>
        <v>0</v>
      </c>
    </row>
    <row r="61" spans="1:7" ht="15" customHeight="1">
      <c r="A61" s="41" t="s">
        <v>107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f>F61-B61</f>
        <v>0</v>
      </c>
    </row>
    <row r="62" spans="1:7" ht="15" customHeight="1">
      <c r="A62" s="5" t="s">
        <v>108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f>F62-B62</f>
        <v>0</v>
      </c>
    </row>
    <row r="63" spans="1:7" ht="15" customHeight="1">
      <c r="A63" s="5" t="s">
        <v>109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f>F63-B63</f>
        <v>0</v>
      </c>
    </row>
    <row r="64" spans="1:7" ht="15" customHeight="1">
      <c r="A64" s="20"/>
      <c r="B64" s="20"/>
      <c r="C64" s="20"/>
      <c r="D64" s="20"/>
      <c r="E64" s="20"/>
      <c r="F64" s="20"/>
      <c r="G64" s="20"/>
    </row>
    <row r="65" spans="1:7" ht="15" customHeight="1">
      <c r="A65" s="3" t="s">
        <v>110</v>
      </c>
      <c r="B65" s="18">
        <f>B45+B54+B59+B62+B63</f>
        <v>0</v>
      </c>
      <c r="C65" s="18">
        <f>C45+C54+C59+C62+C63</f>
        <v>0</v>
      </c>
      <c r="D65" s="18">
        <f>D45+D54+D59+D62+D63</f>
        <v>0</v>
      </c>
      <c r="E65" s="18">
        <f>E45+E54+E59+E62+E63</f>
        <v>0</v>
      </c>
      <c r="F65" s="18">
        <f>F45+F54+F59+F62+F63</f>
        <v>0</v>
      </c>
      <c r="G65" s="18">
        <f>G45+G54+G59+G62+G63</f>
        <v>0</v>
      </c>
    </row>
    <row r="66" spans="1:7" ht="15" customHeight="1">
      <c r="A66" s="20"/>
      <c r="B66" s="20"/>
      <c r="C66" s="20"/>
      <c r="D66" s="20"/>
      <c r="E66" s="20"/>
      <c r="F66" s="20"/>
      <c r="G66" s="20"/>
    </row>
    <row r="67" spans="1:7" ht="15" customHeight="1">
      <c r="A67" s="3" t="s">
        <v>111</v>
      </c>
      <c r="B67" s="18">
        <f>B68</f>
        <v>0</v>
      </c>
      <c r="C67" s="18">
        <f>C68</f>
        <v>0</v>
      </c>
      <c r="D67" s="18">
        <f>D68</f>
        <v>0</v>
      </c>
      <c r="E67" s="18">
        <f>E68</f>
        <v>0</v>
      </c>
      <c r="F67" s="18">
        <f>F68</f>
        <v>0</v>
      </c>
      <c r="G67" s="18">
        <f>G68</f>
        <v>0</v>
      </c>
    </row>
    <row r="68" spans="1:7" ht="15" customHeight="1">
      <c r="A68" s="5" t="s">
        <v>112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f>F68-B68</f>
        <v>0</v>
      </c>
    </row>
    <row r="69" spans="1:7" ht="15" customHeight="1">
      <c r="A69" s="20"/>
      <c r="B69" s="20"/>
      <c r="C69" s="20"/>
      <c r="D69" s="20"/>
      <c r="E69" s="20"/>
      <c r="F69" s="20"/>
      <c r="G69" s="20"/>
    </row>
    <row r="70" spans="1:7" ht="15" customHeight="1">
      <c r="A70" s="3" t="s">
        <v>113</v>
      </c>
      <c r="B70" s="21">
        <f aca="true" t="shared" si="3" ref="B70:G70">B41+B65+B67</f>
        <v>75956077</v>
      </c>
      <c r="C70" s="21">
        <f t="shared" si="3"/>
        <v>10561932.41</v>
      </c>
      <c r="D70" s="21">
        <f t="shared" si="3"/>
        <v>86518009.41</v>
      </c>
      <c r="E70" s="21">
        <f t="shared" si="3"/>
        <v>65818805.93</v>
      </c>
      <c r="F70" s="21">
        <f t="shared" si="3"/>
        <v>65788748.160000004</v>
      </c>
      <c r="G70" s="21">
        <f t="shared" si="3"/>
        <v>-10167328.839999996</v>
      </c>
    </row>
    <row r="71" spans="1:7" ht="15" customHeight="1">
      <c r="A71" s="20"/>
      <c r="B71" s="20"/>
      <c r="C71" s="20"/>
      <c r="D71" s="20"/>
      <c r="E71" s="20"/>
      <c r="F71" s="20"/>
      <c r="G71" s="20"/>
    </row>
    <row r="72" spans="1:7" ht="15" customHeight="1">
      <c r="A72" s="3" t="s">
        <v>114</v>
      </c>
      <c r="B72" s="20"/>
      <c r="C72" s="20"/>
      <c r="D72" s="20"/>
      <c r="E72" s="20"/>
      <c r="F72" s="20"/>
      <c r="G72" s="20"/>
    </row>
    <row r="73" spans="1:7" ht="15" customHeight="1">
      <c r="A73" s="43" t="s">
        <v>115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f>F73-B73</f>
        <v>0</v>
      </c>
    </row>
    <row r="74" spans="1:7" ht="15" customHeight="1">
      <c r="A74" s="43" t="s">
        <v>116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f>F74-B74</f>
        <v>0</v>
      </c>
    </row>
    <row r="75" spans="1:7" ht="15" customHeight="1">
      <c r="A75" s="14" t="s">
        <v>117</v>
      </c>
      <c r="B75" s="18">
        <f>B73+B74</f>
        <v>0</v>
      </c>
      <c r="C75" s="18">
        <f>C73+C74</f>
        <v>0</v>
      </c>
      <c r="D75" s="18">
        <f>D73+D74</f>
        <v>0</v>
      </c>
      <c r="E75" s="18">
        <f>E73+E74</f>
        <v>0</v>
      </c>
      <c r="F75" s="18">
        <f>F73+F74</f>
        <v>0</v>
      </c>
      <c r="G75" s="18">
        <f>G73+G74</f>
        <v>0</v>
      </c>
    </row>
    <row r="76" spans="1:7" ht="15">
      <c r="A76" s="22"/>
      <c r="B76" s="16"/>
      <c r="C76" s="16"/>
      <c r="D76" s="16"/>
      <c r="E76" s="16"/>
      <c r="F76" s="16"/>
      <c r="G76" s="16"/>
    </row>
    <row r="77" ht="15">
      <c r="A77" s="98" t="s">
        <v>43</v>
      </c>
    </row>
    <row r="81" spans="1:6" ht="15">
      <c r="A81" s="33" t="s">
        <v>44</v>
      </c>
      <c r="D81" s="35"/>
      <c r="F81" s="35" t="s">
        <v>44</v>
      </c>
    </row>
    <row r="82" spans="1:6" ht="72">
      <c r="A82" s="99" t="s">
        <v>45</v>
      </c>
      <c r="D82" s="34"/>
      <c r="F82" s="99" t="s">
        <v>46</v>
      </c>
    </row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6"/>
  <sheetViews>
    <sheetView showGridLines="0" zoomScale="80" zoomScaleNormal="80" zoomScalePageLayoutView="0" workbookViewId="0" topLeftCell="A1">
      <selection activeCell="B21" sqref="B21"/>
    </sheetView>
  </sheetViews>
  <sheetFormatPr defaultColWidth="11.421875" defaultRowHeight="15"/>
  <cols>
    <col min="1" max="1" width="102.8515625" style="0" customWidth="1"/>
    <col min="2" max="6" width="20.7109375" style="0" customWidth="1"/>
    <col min="7" max="7" width="17.57421875" style="0" customWidth="1"/>
  </cols>
  <sheetData>
    <row r="1" spans="1:7" ht="21">
      <c r="A1" s="123" t="s">
        <v>118</v>
      </c>
      <c r="B1" s="120"/>
      <c r="C1" s="120"/>
      <c r="D1" s="120"/>
      <c r="E1" s="120"/>
      <c r="F1" s="120"/>
      <c r="G1" s="120"/>
    </row>
    <row r="2" spans="1:7" ht="15">
      <c r="A2" s="124" t="str">
        <f>ENTE_PUBLICO_A</f>
        <v>Coordinadora de Fomento al Comercio Exterior del Estado de Guanajuato, Gobierno del Estado de Guanajuato (a)</v>
      </c>
      <c r="B2" s="124"/>
      <c r="C2" s="124"/>
      <c r="D2" s="124"/>
      <c r="E2" s="124"/>
      <c r="F2" s="124"/>
      <c r="G2" s="124"/>
    </row>
    <row r="3" spans="1:7" ht="15">
      <c r="A3" s="125" t="s">
        <v>119</v>
      </c>
      <c r="B3" s="125"/>
      <c r="C3" s="125"/>
      <c r="D3" s="125"/>
      <c r="E3" s="125"/>
      <c r="F3" s="125"/>
      <c r="G3" s="125"/>
    </row>
    <row r="4" spans="1:7" ht="15">
      <c r="A4" s="125" t="s">
        <v>120</v>
      </c>
      <c r="B4" s="125"/>
      <c r="C4" s="125"/>
      <c r="D4" s="125"/>
      <c r="E4" s="125"/>
      <c r="F4" s="125"/>
      <c r="G4" s="125"/>
    </row>
    <row r="5" spans="1:7" ht="15">
      <c r="A5" s="111" t="s">
        <v>394</v>
      </c>
      <c r="B5" s="112"/>
      <c r="C5" s="112"/>
      <c r="D5" s="112"/>
      <c r="E5" s="112"/>
      <c r="F5" s="112"/>
      <c r="G5" s="113"/>
    </row>
    <row r="6" spans="1:7" ht="15">
      <c r="A6" s="118" t="s">
        <v>2</v>
      </c>
      <c r="B6" s="118"/>
      <c r="C6" s="118"/>
      <c r="D6" s="118"/>
      <c r="E6" s="118"/>
      <c r="F6" s="118"/>
      <c r="G6" s="118"/>
    </row>
    <row r="7" spans="1:7" ht="15">
      <c r="A7" s="121" t="s">
        <v>3</v>
      </c>
      <c r="B7" s="121" t="s">
        <v>121</v>
      </c>
      <c r="C7" s="121"/>
      <c r="D7" s="121"/>
      <c r="E7" s="121"/>
      <c r="F7" s="121"/>
      <c r="G7" s="122" t="s">
        <v>122</v>
      </c>
    </row>
    <row r="8" spans="1:7" ht="30">
      <c r="A8" s="121"/>
      <c r="B8" s="2" t="s">
        <v>123</v>
      </c>
      <c r="C8" s="2" t="s">
        <v>124</v>
      </c>
      <c r="D8" s="2" t="s">
        <v>125</v>
      </c>
      <c r="E8" s="2" t="s">
        <v>5</v>
      </c>
      <c r="F8" s="2" t="s">
        <v>126</v>
      </c>
      <c r="G8" s="121"/>
    </row>
    <row r="9" spans="1:7" ht="15">
      <c r="A9" s="44" t="s">
        <v>127</v>
      </c>
      <c r="B9" s="45">
        <f>SUM(B10,B18,B28,B38,B48,B58,B62,B71,B75)</f>
        <v>75956077</v>
      </c>
      <c r="C9" s="45">
        <f>SUM(C10,C18,C28,C38,C48,C58,C62,C71,C75)</f>
        <v>20658601.71</v>
      </c>
      <c r="D9" s="45">
        <f>SUM(D10,D18,D28,D38,D48,D58,D62,D71,D75)</f>
        <v>96614678.71</v>
      </c>
      <c r="E9" s="45">
        <f>SUM(E10,E18,E28,E38,E48,E58,E62,E71,E75)</f>
        <v>53596044.59</v>
      </c>
      <c r="F9" s="45">
        <f>SUM(F10,F18,F28,F38,F48,F58,F62,F71,F75)</f>
        <v>53597610.84</v>
      </c>
      <c r="G9" s="45">
        <f>SUM(G10,G18,G28,G38,G48,G58,G62,G71,G75)</f>
        <v>43018634.11999999</v>
      </c>
    </row>
    <row r="10" spans="1:7" ht="15">
      <c r="A10" s="46" t="s">
        <v>128</v>
      </c>
      <c r="B10" s="47">
        <f aca="true" t="shared" si="0" ref="B10:G10">SUM(B11:B17)</f>
        <v>42335581</v>
      </c>
      <c r="C10" s="47">
        <f t="shared" si="0"/>
        <v>3169487.45</v>
      </c>
      <c r="D10" s="47">
        <f t="shared" si="0"/>
        <v>45505068.449999996</v>
      </c>
      <c r="E10" s="47">
        <f t="shared" si="0"/>
        <v>27718448.93</v>
      </c>
      <c r="F10" s="47">
        <f t="shared" si="0"/>
        <v>27718448.93</v>
      </c>
      <c r="G10" s="47">
        <f t="shared" si="0"/>
        <v>17786619.519999996</v>
      </c>
    </row>
    <row r="11" spans="1:7" ht="15">
      <c r="A11" s="48" t="s">
        <v>129</v>
      </c>
      <c r="B11" s="47">
        <v>10619304</v>
      </c>
      <c r="C11" s="47">
        <v>201700.92</v>
      </c>
      <c r="D11" s="47">
        <v>10821004.92</v>
      </c>
      <c r="E11" s="47">
        <v>7450356.61</v>
      </c>
      <c r="F11" s="47">
        <v>7450356.61</v>
      </c>
      <c r="G11" s="47">
        <f>D11-E11</f>
        <v>3370648.3099999996</v>
      </c>
    </row>
    <row r="12" spans="1:7" ht="15">
      <c r="A12" s="48" t="s">
        <v>130</v>
      </c>
      <c r="B12" s="100">
        <v>0</v>
      </c>
      <c r="C12" s="47">
        <v>287870.68</v>
      </c>
      <c r="D12" s="47">
        <v>287870.68</v>
      </c>
      <c r="E12" s="47">
        <v>223991.84</v>
      </c>
      <c r="F12" s="47">
        <v>223991.84</v>
      </c>
      <c r="G12" s="47">
        <f>D12-E12</f>
        <v>63878.84</v>
      </c>
    </row>
    <row r="13" spans="1:7" ht="15">
      <c r="A13" s="48" t="s">
        <v>131</v>
      </c>
      <c r="B13" s="47">
        <v>16876588</v>
      </c>
      <c r="C13" s="47">
        <v>690396.31</v>
      </c>
      <c r="D13" s="47">
        <v>17566984.31</v>
      </c>
      <c r="E13" s="47">
        <v>8693460.82</v>
      </c>
      <c r="F13" s="47">
        <v>8693460.82</v>
      </c>
      <c r="G13" s="47">
        <f>D13-E13</f>
        <v>8873523.489999998</v>
      </c>
    </row>
    <row r="14" spans="1:7" ht="15">
      <c r="A14" s="48" t="s">
        <v>132</v>
      </c>
      <c r="B14" s="47">
        <v>4129320</v>
      </c>
      <c r="C14" s="47">
        <v>182249.02</v>
      </c>
      <c r="D14" s="47">
        <v>4311569.02</v>
      </c>
      <c r="E14" s="47">
        <v>2714007.85</v>
      </c>
      <c r="F14" s="47">
        <v>2714007.85</v>
      </c>
      <c r="G14" s="47">
        <f>D14-E14</f>
        <v>1597561.1699999995</v>
      </c>
    </row>
    <row r="15" spans="1:7" ht="15">
      <c r="A15" s="48" t="s">
        <v>133</v>
      </c>
      <c r="B15" s="47">
        <v>10708669</v>
      </c>
      <c r="C15" s="47">
        <v>1807237.52</v>
      </c>
      <c r="D15" s="47">
        <v>12515906.52</v>
      </c>
      <c r="E15" s="47">
        <v>8635646.85</v>
      </c>
      <c r="F15" s="47">
        <v>8635646.85</v>
      </c>
      <c r="G15" s="47">
        <f>D15-E15</f>
        <v>3880259.67</v>
      </c>
    </row>
    <row r="16" spans="1:7" ht="15">
      <c r="A16" s="48" t="s">
        <v>134</v>
      </c>
      <c r="B16" s="100">
        <v>0</v>
      </c>
      <c r="C16" s="47">
        <v>0</v>
      </c>
      <c r="D16" s="47">
        <v>0</v>
      </c>
      <c r="E16" s="47">
        <v>0</v>
      </c>
      <c r="F16" s="47">
        <v>0</v>
      </c>
      <c r="G16" s="100">
        <f>D16-E16</f>
        <v>0</v>
      </c>
    </row>
    <row r="17" spans="1:7" ht="15">
      <c r="A17" s="48" t="s">
        <v>135</v>
      </c>
      <c r="B17" s="47">
        <v>1700</v>
      </c>
      <c r="C17" s="47">
        <v>33</v>
      </c>
      <c r="D17" s="47">
        <v>1733</v>
      </c>
      <c r="E17" s="47">
        <v>984.96</v>
      </c>
      <c r="F17" s="47">
        <v>984.96</v>
      </c>
      <c r="G17" s="47">
        <f>D17-E17</f>
        <v>748.04</v>
      </c>
    </row>
    <row r="18" spans="1:7" ht="15">
      <c r="A18" s="46" t="s">
        <v>136</v>
      </c>
      <c r="B18" s="47">
        <f aca="true" t="shared" si="1" ref="B18:G18">SUM(B19:B27)</f>
        <v>1677818</v>
      </c>
      <c r="C18" s="47">
        <f t="shared" si="1"/>
        <v>41274</v>
      </c>
      <c r="D18" s="47">
        <f t="shared" si="1"/>
        <v>1719092</v>
      </c>
      <c r="E18" s="47">
        <f t="shared" si="1"/>
        <v>971730.0800000001</v>
      </c>
      <c r="F18" s="47">
        <f>SUM(F19:F27)</f>
        <v>971730.0800000001</v>
      </c>
      <c r="G18" s="47">
        <f t="shared" si="1"/>
        <v>747361.9199999999</v>
      </c>
    </row>
    <row r="19" spans="1:7" ht="15">
      <c r="A19" s="48" t="s">
        <v>137</v>
      </c>
      <c r="B19" s="47">
        <v>344017</v>
      </c>
      <c r="C19" s="47">
        <v>-10320</v>
      </c>
      <c r="D19" s="47">
        <v>333697</v>
      </c>
      <c r="E19" s="47">
        <v>99599.54</v>
      </c>
      <c r="F19" s="47">
        <v>99599.54</v>
      </c>
      <c r="G19" s="47">
        <f aca="true" t="shared" si="2" ref="G19:G26">D19-E19</f>
        <v>234097.46000000002</v>
      </c>
    </row>
    <row r="20" spans="1:7" ht="15">
      <c r="A20" s="48" t="s">
        <v>138</v>
      </c>
      <c r="B20" s="47">
        <v>4839</v>
      </c>
      <c r="C20" s="47">
        <v>10000</v>
      </c>
      <c r="D20" s="47">
        <v>14839</v>
      </c>
      <c r="E20" s="47">
        <v>9285.8</v>
      </c>
      <c r="F20" s="47">
        <v>9285.8</v>
      </c>
      <c r="G20" s="47">
        <f t="shared" si="2"/>
        <v>5553.200000000001</v>
      </c>
    </row>
    <row r="21" spans="1:7" ht="15">
      <c r="A21" s="48" t="s">
        <v>139</v>
      </c>
      <c r="B21" s="100">
        <v>0</v>
      </c>
      <c r="C21" s="47"/>
      <c r="D21" s="47">
        <v>0</v>
      </c>
      <c r="E21" s="47">
        <v>0</v>
      </c>
      <c r="F21" s="47">
        <v>0</v>
      </c>
      <c r="G21" s="100">
        <f t="shared" si="2"/>
        <v>0</v>
      </c>
    </row>
    <row r="22" spans="1:7" ht="15">
      <c r="A22" s="48" t="s">
        <v>140</v>
      </c>
      <c r="B22" s="47">
        <v>14868</v>
      </c>
      <c r="C22" s="47">
        <v>5000</v>
      </c>
      <c r="D22" s="47">
        <v>19868</v>
      </c>
      <c r="E22" s="47">
        <v>7287.94</v>
      </c>
      <c r="F22" s="47">
        <v>7287.94</v>
      </c>
      <c r="G22" s="47">
        <f t="shared" si="2"/>
        <v>12580.060000000001</v>
      </c>
    </row>
    <row r="23" spans="1:7" ht="15">
      <c r="A23" s="48" t="s">
        <v>141</v>
      </c>
      <c r="B23" s="47">
        <v>5000</v>
      </c>
      <c r="C23" s="47">
        <v>0</v>
      </c>
      <c r="D23" s="47">
        <v>5000</v>
      </c>
      <c r="E23" s="47">
        <v>2427.21</v>
      </c>
      <c r="F23" s="47">
        <v>2427.21</v>
      </c>
      <c r="G23" s="47">
        <f t="shared" si="2"/>
        <v>2572.79</v>
      </c>
    </row>
    <row r="24" spans="1:7" ht="15">
      <c r="A24" s="48" t="s">
        <v>142</v>
      </c>
      <c r="B24" s="47">
        <v>1191688</v>
      </c>
      <c r="C24" s="47">
        <v>0</v>
      </c>
      <c r="D24" s="47">
        <v>1191688</v>
      </c>
      <c r="E24" s="47">
        <v>759866.66</v>
      </c>
      <c r="F24" s="47">
        <v>759866.66</v>
      </c>
      <c r="G24" s="47">
        <f t="shared" si="2"/>
        <v>431821.33999999997</v>
      </c>
    </row>
    <row r="25" spans="1:7" ht="15">
      <c r="A25" s="48" t="s">
        <v>143</v>
      </c>
      <c r="B25" s="47">
        <v>101406</v>
      </c>
      <c r="C25" s="47">
        <v>-101406</v>
      </c>
      <c r="D25" s="47">
        <v>0</v>
      </c>
      <c r="E25" s="47">
        <v>0</v>
      </c>
      <c r="F25" s="47">
        <v>0</v>
      </c>
      <c r="G25" s="47">
        <f t="shared" si="2"/>
        <v>0</v>
      </c>
    </row>
    <row r="26" spans="1:7" ht="15">
      <c r="A26" s="48" t="s">
        <v>144</v>
      </c>
      <c r="B26" s="100">
        <v>0</v>
      </c>
      <c r="C26" s="47"/>
      <c r="D26" s="47">
        <v>0</v>
      </c>
      <c r="E26" s="47">
        <v>0</v>
      </c>
      <c r="F26" s="47">
        <v>0</v>
      </c>
      <c r="G26" s="100">
        <f t="shared" si="2"/>
        <v>0</v>
      </c>
    </row>
    <row r="27" spans="1:7" ht="15">
      <c r="A27" s="48" t="s">
        <v>145</v>
      </c>
      <c r="B27" s="47">
        <v>16000</v>
      </c>
      <c r="C27" s="47">
        <v>138000</v>
      </c>
      <c r="D27" s="47">
        <v>154000</v>
      </c>
      <c r="E27" s="47">
        <v>93262.93</v>
      </c>
      <c r="F27" s="47">
        <v>93262.93</v>
      </c>
      <c r="G27" s="47">
        <f>D27-E27</f>
        <v>60737.07000000001</v>
      </c>
    </row>
    <row r="28" spans="1:7" ht="15">
      <c r="A28" s="46" t="s">
        <v>146</v>
      </c>
      <c r="B28" s="47">
        <f aca="true" t="shared" si="3" ref="B28:G28">SUM(B29:B37)</f>
        <v>18637026</v>
      </c>
      <c r="C28" s="47">
        <f t="shared" si="3"/>
        <v>13015190.26</v>
      </c>
      <c r="D28" s="47">
        <f t="shared" si="3"/>
        <v>31652216.259999998</v>
      </c>
      <c r="E28" s="47">
        <f t="shared" si="3"/>
        <v>17935971.959999997</v>
      </c>
      <c r="F28" s="47">
        <f t="shared" si="3"/>
        <v>17937538.209999997</v>
      </c>
      <c r="G28" s="47">
        <f t="shared" si="3"/>
        <v>13716244.299999999</v>
      </c>
    </row>
    <row r="29" spans="1:7" ht="15">
      <c r="A29" s="48" t="s">
        <v>147</v>
      </c>
      <c r="B29" s="47">
        <v>1816867</v>
      </c>
      <c r="C29" s="47">
        <v>-206393.12</v>
      </c>
      <c r="D29" s="47">
        <v>1610473.88</v>
      </c>
      <c r="E29" s="47">
        <v>806645.82</v>
      </c>
      <c r="F29" s="47">
        <v>806645.82</v>
      </c>
      <c r="G29" s="47">
        <f aca="true" t="shared" si="4" ref="G29:G37">D29-E29</f>
        <v>803828.0599999999</v>
      </c>
    </row>
    <row r="30" spans="1:7" ht="15">
      <c r="A30" s="48" t="s">
        <v>148</v>
      </c>
      <c r="B30" s="47">
        <v>1182602</v>
      </c>
      <c r="C30" s="47">
        <v>-55000</v>
      </c>
      <c r="D30" s="47">
        <v>1127602</v>
      </c>
      <c r="E30" s="47">
        <v>430095.77</v>
      </c>
      <c r="F30" s="47">
        <v>430095.77</v>
      </c>
      <c r="G30" s="47">
        <f t="shared" si="4"/>
        <v>697506.23</v>
      </c>
    </row>
    <row r="31" spans="1:7" ht="15">
      <c r="A31" s="48" t="s">
        <v>149</v>
      </c>
      <c r="B31" s="47">
        <v>186800</v>
      </c>
      <c r="C31" s="47">
        <v>739562.48</v>
      </c>
      <c r="D31" s="47">
        <v>926362.48</v>
      </c>
      <c r="E31" s="47">
        <v>281570.18</v>
      </c>
      <c r="F31" s="47">
        <v>281570.18</v>
      </c>
      <c r="G31" s="47">
        <f t="shared" si="4"/>
        <v>644792.3</v>
      </c>
    </row>
    <row r="32" spans="1:7" ht="15">
      <c r="A32" s="48" t="s">
        <v>150</v>
      </c>
      <c r="B32" s="47">
        <v>492423</v>
      </c>
      <c r="C32" s="47">
        <v>64784.38</v>
      </c>
      <c r="D32" s="47">
        <v>557207.38</v>
      </c>
      <c r="E32" s="47">
        <v>439396.23</v>
      </c>
      <c r="F32" s="47">
        <v>439396.23</v>
      </c>
      <c r="G32" s="47">
        <f t="shared" si="4"/>
        <v>117811.15000000002</v>
      </c>
    </row>
    <row r="33" spans="1:7" ht="15">
      <c r="A33" s="48" t="s">
        <v>151</v>
      </c>
      <c r="B33" s="47">
        <v>1308595</v>
      </c>
      <c r="C33" s="47">
        <v>25458.82</v>
      </c>
      <c r="D33" s="47">
        <v>1334053.82</v>
      </c>
      <c r="E33" s="47">
        <v>612073</v>
      </c>
      <c r="F33" s="47">
        <v>612073</v>
      </c>
      <c r="G33" s="47">
        <f t="shared" si="4"/>
        <v>721980.8200000001</v>
      </c>
    </row>
    <row r="34" spans="1:7" ht="15">
      <c r="A34" s="48" t="s">
        <v>152</v>
      </c>
      <c r="B34" s="47">
        <v>3325300</v>
      </c>
      <c r="C34" s="47">
        <v>4053022</v>
      </c>
      <c r="D34" s="47">
        <v>7378322</v>
      </c>
      <c r="E34" s="47">
        <v>5125640.45</v>
      </c>
      <c r="F34" s="47">
        <v>5125640.45</v>
      </c>
      <c r="G34" s="47">
        <f t="shared" si="4"/>
        <v>2252681.55</v>
      </c>
    </row>
    <row r="35" spans="1:7" ht="15">
      <c r="A35" s="48" t="s">
        <v>153</v>
      </c>
      <c r="B35" s="47">
        <v>3151648</v>
      </c>
      <c r="C35" s="47">
        <v>66000</v>
      </c>
      <c r="D35" s="47">
        <v>3217648</v>
      </c>
      <c r="E35" s="47">
        <v>2063960.57</v>
      </c>
      <c r="F35" s="47">
        <v>2064038.57</v>
      </c>
      <c r="G35" s="47">
        <f t="shared" si="4"/>
        <v>1153687.43</v>
      </c>
    </row>
    <row r="36" spans="1:7" ht="15">
      <c r="A36" s="48" t="s">
        <v>154</v>
      </c>
      <c r="B36" s="47">
        <v>6431649</v>
      </c>
      <c r="C36" s="47">
        <v>8254616.13</v>
      </c>
      <c r="D36" s="47">
        <v>14686265.129999999</v>
      </c>
      <c r="E36" s="47">
        <v>7685509.54</v>
      </c>
      <c r="F36" s="47">
        <v>7686997.79</v>
      </c>
      <c r="G36" s="47">
        <f t="shared" si="4"/>
        <v>7000755.589999999</v>
      </c>
    </row>
    <row r="37" spans="1:7" ht="15">
      <c r="A37" s="48" t="s">
        <v>155</v>
      </c>
      <c r="B37" s="47">
        <v>741142</v>
      </c>
      <c r="C37" s="47">
        <v>73139.57</v>
      </c>
      <c r="D37" s="47">
        <v>814281.5700000001</v>
      </c>
      <c r="E37" s="47">
        <v>491080.4</v>
      </c>
      <c r="F37" s="47">
        <v>491080.4</v>
      </c>
      <c r="G37" s="47">
        <f t="shared" si="4"/>
        <v>323201.17000000004</v>
      </c>
    </row>
    <row r="38" spans="1:7" ht="15">
      <c r="A38" s="46" t="s">
        <v>156</v>
      </c>
      <c r="B38" s="47">
        <f>SUM(B39:B47)</f>
        <v>13305652</v>
      </c>
      <c r="C38" s="47">
        <f>SUM(C39:C47)</f>
        <v>2950000</v>
      </c>
      <c r="D38" s="47">
        <f>SUM(D39:D47)</f>
        <v>16255652</v>
      </c>
      <c r="E38" s="47">
        <f>SUM(E39:E47)</f>
        <v>6749896.1</v>
      </c>
      <c r="F38" s="47">
        <f>SUM(F39:F47)</f>
        <v>6749896.1</v>
      </c>
      <c r="G38" s="47">
        <f>SUM(G39:G47)</f>
        <v>9505755.9</v>
      </c>
    </row>
    <row r="39" spans="1:7" ht="15">
      <c r="A39" s="48" t="s">
        <v>157</v>
      </c>
      <c r="B39" s="100">
        <v>0</v>
      </c>
      <c r="C39" s="100">
        <v>0</v>
      </c>
      <c r="D39" s="47">
        <v>0</v>
      </c>
      <c r="E39" s="47">
        <v>0</v>
      </c>
      <c r="F39" s="47">
        <v>0</v>
      </c>
      <c r="G39" s="100">
        <f>D39-E39</f>
        <v>0</v>
      </c>
    </row>
    <row r="40" spans="1:7" ht="15">
      <c r="A40" s="48" t="s">
        <v>158</v>
      </c>
      <c r="B40" s="100">
        <v>0</v>
      </c>
      <c r="C40" s="100">
        <v>0</v>
      </c>
      <c r="D40" s="47">
        <v>0</v>
      </c>
      <c r="E40" s="47">
        <v>0</v>
      </c>
      <c r="F40" s="47">
        <v>0</v>
      </c>
      <c r="G40" s="100">
        <f aca="true" t="shared" si="5" ref="G40:G47">D40-E40</f>
        <v>0</v>
      </c>
    </row>
    <row r="41" spans="1:7" ht="15">
      <c r="A41" s="48" t="s">
        <v>159</v>
      </c>
      <c r="B41" s="47">
        <v>13305652</v>
      </c>
      <c r="C41" s="47">
        <v>2950000</v>
      </c>
      <c r="D41" s="47">
        <v>16255652</v>
      </c>
      <c r="E41" s="47">
        <v>6749896.1</v>
      </c>
      <c r="F41" s="47">
        <v>6749896.1</v>
      </c>
      <c r="G41" s="47">
        <f>D41-E41</f>
        <v>9505755.9</v>
      </c>
    </row>
    <row r="42" spans="1:7" ht="15">
      <c r="A42" s="48" t="s">
        <v>160</v>
      </c>
      <c r="B42" s="100">
        <v>0</v>
      </c>
      <c r="C42" s="100">
        <v>0</v>
      </c>
      <c r="D42" s="47">
        <v>0</v>
      </c>
      <c r="E42" s="47">
        <v>0</v>
      </c>
      <c r="F42" s="47">
        <v>0</v>
      </c>
      <c r="G42" s="100">
        <f t="shared" si="5"/>
        <v>0</v>
      </c>
    </row>
    <row r="43" spans="1:7" ht="15">
      <c r="A43" s="48" t="s">
        <v>161</v>
      </c>
      <c r="B43" s="100">
        <v>0</v>
      </c>
      <c r="C43" s="100">
        <v>0</v>
      </c>
      <c r="D43" s="47">
        <v>0</v>
      </c>
      <c r="E43" s="47">
        <v>0</v>
      </c>
      <c r="F43" s="47">
        <v>0</v>
      </c>
      <c r="G43" s="100">
        <f t="shared" si="5"/>
        <v>0</v>
      </c>
    </row>
    <row r="44" spans="1:7" ht="15">
      <c r="A44" s="48" t="s">
        <v>162</v>
      </c>
      <c r="B44" s="100">
        <v>0</v>
      </c>
      <c r="C44" s="100">
        <v>0</v>
      </c>
      <c r="D44" s="47">
        <v>0</v>
      </c>
      <c r="E44" s="47">
        <v>0</v>
      </c>
      <c r="F44" s="47">
        <v>0</v>
      </c>
      <c r="G44" s="100">
        <f t="shared" si="5"/>
        <v>0</v>
      </c>
    </row>
    <row r="45" spans="1:7" ht="15">
      <c r="A45" s="48" t="s">
        <v>163</v>
      </c>
      <c r="B45" s="100">
        <v>0</v>
      </c>
      <c r="C45" s="100">
        <v>0</v>
      </c>
      <c r="D45" s="47">
        <v>0</v>
      </c>
      <c r="E45" s="47">
        <v>0</v>
      </c>
      <c r="F45" s="47">
        <v>0</v>
      </c>
      <c r="G45" s="100">
        <f t="shared" si="5"/>
        <v>0</v>
      </c>
    </row>
    <row r="46" spans="1:7" ht="15">
      <c r="A46" s="48" t="s">
        <v>164</v>
      </c>
      <c r="B46" s="100">
        <v>0</v>
      </c>
      <c r="C46" s="100">
        <v>0</v>
      </c>
      <c r="D46" s="47">
        <v>0</v>
      </c>
      <c r="E46" s="47">
        <v>0</v>
      </c>
      <c r="F46" s="47">
        <v>0</v>
      </c>
      <c r="G46" s="100">
        <f t="shared" si="5"/>
        <v>0</v>
      </c>
    </row>
    <row r="47" spans="1:7" ht="15">
      <c r="A47" s="48" t="s">
        <v>165</v>
      </c>
      <c r="B47" s="100">
        <v>0</v>
      </c>
      <c r="C47" s="100">
        <v>0</v>
      </c>
      <c r="D47" s="47">
        <v>0</v>
      </c>
      <c r="E47" s="47">
        <v>0</v>
      </c>
      <c r="F47" s="47">
        <v>0</v>
      </c>
      <c r="G47" s="100">
        <f t="shared" si="5"/>
        <v>0</v>
      </c>
    </row>
    <row r="48" spans="1:7" ht="15">
      <c r="A48" s="46" t="s">
        <v>166</v>
      </c>
      <c r="B48" s="100">
        <v>0</v>
      </c>
      <c r="C48" s="47">
        <f>SUM(C49:C57)</f>
        <v>1482650</v>
      </c>
      <c r="D48" s="47">
        <f>SUM(D49:D57)</f>
        <v>1482650</v>
      </c>
      <c r="E48" s="47">
        <f>SUM(E49:E57)</f>
        <v>219997.52</v>
      </c>
      <c r="F48" s="47">
        <f>SUM(F49:F57)</f>
        <v>219997.52</v>
      </c>
      <c r="G48" s="47">
        <f>SUM(G49:G57)</f>
        <v>1262652.48</v>
      </c>
    </row>
    <row r="49" spans="1:7" ht="15">
      <c r="A49" s="48" t="s">
        <v>167</v>
      </c>
      <c r="B49" s="47">
        <v>0</v>
      </c>
      <c r="C49" s="47">
        <v>1161042</v>
      </c>
      <c r="D49" s="47">
        <v>1161042</v>
      </c>
      <c r="E49" s="47">
        <v>54797.52</v>
      </c>
      <c r="F49" s="47">
        <v>54797.52</v>
      </c>
      <c r="G49" s="47">
        <f>D49-E49</f>
        <v>1106244.48</v>
      </c>
    </row>
    <row r="50" spans="1:7" ht="15">
      <c r="A50" s="48" t="s">
        <v>168</v>
      </c>
      <c r="B50" s="47">
        <v>0</v>
      </c>
      <c r="C50" s="47">
        <v>67868</v>
      </c>
      <c r="D50" s="47">
        <v>67868</v>
      </c>
      <c r="E50" s="47">
        <v>0</v>
      </c>
      <c r="F50" s="47">
        <v>0</v>
      </c>
      <c r="G50" s="47">
        <f>D50-E50</f>
        <v>67868</v>
      </c>
    </row>
    <row r="51" spans="1:7" ht="15">
      <c r="A51" s="48" t="s">
        <v>169</v>
      </c>
      <c r="B51" s="47">
        <v>0</v>
      </c>
      <c r="C51" s="47"/>
      <c r="D51" s="47">
        <v>0</v>
      </c>
      <c r="E51" s="47"/>
      <c r="F51" s="47"/>
      <c r="G51" s="103">
        <f>D51-E51</f>
        <v>0</v>
      </c>
    </row>
    <row r="52" spans="1:7" ht="15">
      <c r="A52" s="48" t="s">
        <v>170</v>
      </c>
      <c r="B52" s="47">
        <v>0</v>
      </c>
      <c r="C52" s="47">
        <v>253740</v>
      </c>
      <c r="D52" s="47">
        <v>253740</v>
      </c>
      <c r="E52" s="47">
        <v>165200</v>
      </c>
      <c r="F52" s="47">
        <v>165200</v>
      </c>
      <c r="G52" s="47">
        <f>D52-E52</f>
        <v>88540</v>
      </c>
    </row>
    <row r="53" spans="1:7" ht="15">
      <c r="A53" s="48" t="s">
        <v>171</v>
      </c>
      <c r="B53" s="100">
        <v>0</v>
      </c>
      <c r="C53" s="103">
        <v>0</v>
      </c>
      <c r="D53" s="103">
        <v>0</v>
      </c>
      <c r="E53" s="47">
        <v>0</v>
      </c>
      <c r="F53" s="47">
        <v>0</v>
      </c>
      <c r="G53" s="103">
        <f>D53-E53</f>
        <v>0</v>
      </c>
    </row>
    <row r="54" spans="1:7" ht="15">
      <c r="A54" s="48" t="s">
        <v>172</v>
      </c>
      <c r="B54" s="100">
        <v>0</v>
      </c>
      <c r="C54" s="100">
        <v>0</v>
      </c>
      <c r="D54" s="47">
        <v>0</v>
      </c>
      <c r="E54" s="47">
        <v>0</v>
      </c>
      <c r="F54" s="47">
        <v>0</v>
      </c>
      <c r="G54" s="100">
        <f>D54-E54</f>
        <v>0</v>
      </c>
    </row>
    <row r="55" spans="1:7" ht="15">
      <c r="A55" s="48" t="s">
        <v>173</v>
      </c>
      <c r="B55" s="100">
        <v>0</v>
      </c>
      <c r="C55" s="100">
        <v>0</v>
      </c>
      <c r="D55" s="47">
        <v>0</v>
      </c>
      <c r="E55" s="47">
        <v>0</v>
      </c>
      <c r="F55" s="47">
        <v>0</v>
      </c>
      <c r="G55" s="100">
        <f>D55-E55</f>
        <v>0</v>
      </c>
    </row>
    <row r="56" spans="1:7" ht="15">
      <c r="A56" s="48" t="s">
        <v>174</v>
      </c>
      <c r="B56" s="100">
        <v>0</v>
      </c>
      <c r="C56" s="100">
        <v>0</v>
      </c>
      <c r="D56" s="47">
        <v>0</v>
      </c>
      <c r="E56" s="47">
        <v>0</v>
      </c>
      <c r="F56" s="47">
        <v>0</v>
      </c>
      <c r="G56" s="100">
        <f>D56-E56</f>
        <v>0</v>
      </c>
    </row>
    <row r="57" spans="1:7" ht="15">
      <c r="A57" s="48" t="s">
        <v>175</v>
      </c>
      <c r="B57" s="100">
        <v>0</v>
      </c>
      <c r="C57" s="100">
        <v>0</v>
      </c>
      <c r="D57" s="47">
        <v>0</v>
      </c>
      <c r="E57" s="47">
        <v>0</v>
      </c>
      <c r="F57" s="47">
        <v>0</v>
      </c>
      <c r="G57" s="100">
        <f>D57-E57</f>
        <v>0</v>
      </c>
    </row>
    <row r="58" spans="1:7" ht="15">
      <c r="A58" s="46" t="s">
        <v>176</v>
      </c>
      <c r="B58" s="100">
        <v>0</v>
      </c>
      <c r="C58" s="47">
        <f>SUM(C59:C61)</f>
        <v>0</v>
      </c>
      <c r="D58" s="47">
        <f>SUM(D59:D61)</f>
        <v>0</v>
      </c>
      <c r="E58" s="47">
        <f>SUM(E59:E61)</f>
        <v>0</v>
      </c>
      <c r="F58" s="47">
        <f>SUM(F59:F61)</f>
        <v>0</v>
      </c>
      <c r="G58" s="100">
        <f>SUM(G59:G61)</f>
        <v>0</v>
      </c>
    </row>
    <row r="59" spans="1:7" ht="15">
      <c r="A59" s="48" t="s">
        <v>177</v>
      </c>
      <c r="B59" s="100">
        <v>0</v>
      </c>
      <c r="C59" s="47">
        <v>0</v>
      </c>
      <c r="D59" s="47">
        <v>0</v>
      </c>
      <c r="E59" s="47">
        <v>0</v>
      </c>
      <c r="F59" s="47">
        <v>0</v>
      </c>
      <c r="G59" s="100">
        <f>D59-E59</f>
        <v>0</v>
      </c>
    </row>
    <row r="60" spans="1:7" ht="15">
      <c r="A60" s="48" t="s">
        <v>178</v>
      </c>
      <c r="B60" s="100">
        <v>0</v>
      </c>
      <c r="C60" s="47">
        <v>0</v>
      </c>
      <c r="D60" s="47">
        <v>0</v>
      </c>
      <c r="E60" s="47">
        <v>0</v>
      </c>
      <c r="F60" s="47">
        <v>0</v>
      </c>
      <c r="G60" s="100">
        <f>D60-E60</f>
        <v>0</v>
      </c>
    </row>
    <row r="61" spans="1:7" ht="15">
      <c r="A61" s="48" t="s">
        <v>179</v>
      </c>
      <c r="B61" s="100">
        <v>0</v>
      </c>
      <c r="C61" s="47">
        <v>0</v>
      </c>
      <c r="D61" s="47">
        <v>0</v>
      </c>
      <c r="E61" s="47">
        <v>0</v>
      </c>
      <c r="F61" s="47">
        <v>0</v>
      </c>
      <c r="G61" s="100">
        <f>D61-E61</f>
        <v>0</v>
      </c>
    </row>
    <row r="62" spans="1:7" ht="15">
      <c r="A62" s="46" t="s">
        <v>180</v>
      </c>
      <c r="B62" s="100">
        <v>0</v>
      </c>
      <c r="C62" s="47">
        <f>SUM(C63:C67,C69:C70)</f>
        <v>0</v>
      </c>
      <c r="D62" s="47">
        <f>SUM(D63:D67,D69:D70)</f>
        <v>0</v>
      </c>
      <c r="E62" s="47">
        <f>SUM(E63:E67,E69:E70)</f>
        <v>0</v>
      </c>
      <c r="F62" s="47">
        <f>SUM(F63:F67,F69:F70)</f>
        <v>0</v>
      </c>
      <c r="G62" s="100">
        <f>SUM(G63:G67,G69:G70)</f>
        <v>0</v>
      </c>
    </row>
    <row r="63" spans="1:7" ht="15">
      <c r="A63" s="48" t="s">
        <v>181</v>
      </c>
      <c r="B63" s="100">
        <v>0</v>
      </c>
      <c r="C63" s="47">
        <v>0</v>
      </c>
      <c r="D63" s="47">
        <v>0</v>
      </c>
      <c r="E63" s="47">
        <v>0</v>
      </c>
      <c r="F63" s="47">
        <v>0</v>
      </c>
      <c r="G63" s="100">
        <f>D63-E63</f>
        <v>0</v>
      </c>
    </row>
    <row r="64" spans="1:7" ht="15">
      <c r="A64" s="48" t="s">
        <v>182</v>
      </c>
      <c r="B64" s="100">
        <v>0</v>
      </c>
      <c r="C64" s="47">
        <v>0</v>
      </c>
      <c r="D64" s="47">
        <v>0</v>
      </c>
      <c r="E64" s="47">
        <v>0</v>
      </c>
      <c r="F64" s="47">
        <v>0</v>
      </c>
      <c r="G64" s="100">
        <f aca="true" t="shared" si="6" ref="G64:G70">D64-E64</f>
        <v>0</v>
      </c>
    </row>
    <row r="65" spans="1:7" ht="15">
      <c r="A65" s="48" t="s">
        <v>183</v>
      </c>
      <c r="B65" s="100">
        <v>0</v>
      </c>
      <c r="C65" s="47">
        <v>0</v>
      </c>
      <c r="D65" s="47">
        <v>0</v>
      </c>
      <c r="E65" s="47">
        <v>0</v>
      </c>
      <c r="F65" s="47">
        <v>0</v>
      </c>
      <c r="G65" s="100">
        <f t="shared" si="6"/>
        <v>0</v>
      </c>
    </row>
    <row r="66" spans="1:7" ht="15">
      <c r="A66" s="48" t="s">
        <v>184</v>
      </c>
      <c r="B66" s="100">
        <v>0</v>
      </c>
      <c r="C66" s="47">
        <v>0</v>
      </c>
      <c r="D66" s="47">
        <v>0</v>
      </c>
      <c r="E66" s="47">
        <v>0</v>
      </c>
      <c r="F66" s="47">
        <v>0</v>
      </c>
      <c r="G66" s="100">
        <f t="shared" si="6"/>
        <v>0</v>
      </c>
    </row>
    <row r="67" spans="1:7" ht="15">
      <c r="A67" s="48" t="s">
        <v>185</v>
      </c>
      <c r="B67" s="100">
        <v>0</v>
      </c>
      <c r="C67" s="47">
        <v>0</v>
      </c>
      <c r="D67" s="47">
        <v>0</v>
      </c>
      <c r="E67" s="47">
        <v>0</v>
      </c>
      <c r="F67" s="47">
        <v>0</v>
      </c>
      <c r="G67" s="100">
        <f t="shared" si="6"/>
        <v>0</v>
      </c>
    </row>
    <row r="68" spans="1:7" ht="15">
      <c r="A68" s="48" t="s">
        <v>186</v>
      </c>
      <c r="B68" s="100">
        <v>0</v>
      </c>
      <c r="C68" s="47">
        <v>0</v>
      </c>
      <c r="D68" s="47">
        <v>0</v>
      </c>
      <c r="E68" s="47">
        <v>0</v>
      </c>
      <c r="F68" s="47">
        <v>0</v>
      </c>
      <c r="G68" s="100">
        <f t="shared" si="6"/>
        <v>0</v>
      </c>
    </row>
    <row r="69" spans="1:7" ht="15">
      <c r="A69" s="48" t="s">
        <v>187</v>
      </c>
      <c r="B69" s="100">
        <v>0</v>
      </c>
      <c r="C69" s="47">
        <v>0</v>
      </c>
      <c r="D69" s="47">
        <v>0</v>
      </c>
      <c r="E69" s="47">
        <v>0</v>
      </c>
      <c r="F69" s="47">
        <v>0</v>
      </c>
      <c r="G69" s="100">
        <f t="shared" si="6"/>
        <v>0</v>
      </c>
    </row>
    <row r="70" spans="1:7" ht="15">
      <c r="A70" s="48" t="s">
        <v>188</v>
      </c>
      <c r="B70" s="100">
        <v>0</v>
      </c>
      <c r="C70" s="47">
        <v>0</v>
      </c>
      <c r="D70" s="47">
        <v>0</v>
      </c>
      <c r="E70" s="47">
        <v>0</v>
      </c>
      <c r="F70" s="47">
        <v>0</v>
      </c>
      <c r="G70" s="100">
        <f t="shared" si="6"/>
        <v>0</v>
      </c>
    </row>
    <row r="71" spans="1:7" ht="15">
      <c r="A71" s="46" t="s">
        <v>189</v>
      </c>
      <c r="B71" s="100">
        <v>0</v>
      </c>
      <c r="C71" s="47">
        <v>0</v>
      </c>
      <c r="D71" s="47">
        <v>0</v>
      </c>
      <c r="E71" s="47">
        <v>0</v>
      </c>
      <c r="F71" s="47">
        <v>0</v>
      </c>
      <c r="G71" s="100">
        <f>SUM(G72:G74)</f>
        <v>0</v>
      </c>
    </row>
    <row r="72" spans="1:7" ht="15">
      <c r="A72" s="48" t="s">
        <v>190</v>
      </c>
      <c r="B72" s="100">
        <v>0</v>
      </c>
      <c r="C72" s="47">
        <v>0</v>
      </c>
      <c r="D72" s="47">
        <v>0</v>
      </c>
      <c r="E72" s="47">
        <v>0</v>
      </c>
      <c r="F72" s="47">
        <v>0</v>
      </c>
      <c r="G72" s="100">
        <f>D72-E72</f>
        <v>0</v>
      </c>
    </row>
    <row r="73" spans="1:7" ht="15">
      <c r="A73" s="48" t="s">
        <v>191</v>
      </c>
      <c r="B73" s="100">
        <v>0</v>
      </c>
      <c r="C73" s="47">
        <v>0</v>
      </c>
      <c r="D73" s="47">
        <v>0</v>
      </c>
      <c r="E73" s="47">
        <v>0</v>
      </c>
      <c r="F73" s="47">
        <v>0</v>
      </c>
      <c r="G73" s="100">
        <f>D73-E73</f>
        <v>0</v>
      </c>
    </row>
    <row r="74" spans="1:7" ht="15">
      <c r="A74" s="48" t="s">
        <v>192</v>
      </c>
      <c r="B74" s="100">
        <v>0</v>
      </c>
      <c r="C74" s="47">
        <v>0</v>
      </c>
      <c r="D74" s="47">
        <v>0</v>
      </c>
      <c r="E74" s="47">
        <v>0</v>
      </c>
      <c r="F74" s="47">
        <v>0</v>
      </c>
      <c r="G74" s="100">
        <f>D74-E74</f>
        <v>0</v>
      </c>
    </row>
    <row r="75" spans="1:7" ht="15">
      <c r="A75" s="46" t="s">
        <v>193</v>
      </c>
      <c r="B75" s="100">
        <v>0</v>
      </c>
      <c r="C75" s="47">
        <v>0</v>
      </c>
      <c r="D75" s="47">
        <v>0</v>
      </c>
      <c r="E75" s="47">
        <v>0</v>
      </c>
      <c r="F75" s="47">
        <v>0</v>
      </c>
      <c r="G75" s="100">
        <f>SUM(G76:G82)</f>
        <v>0</v>
      </c>
    </row>
    <row r="76" spans="1:7" ht="15">
      <c r="A76" s="48" t="s">
        <v>194</v>
      </c>
      <c r="B76" s="100">
        <v>0</v>
      </c>
      <c r="C76" s="47">
        <v>0</v>
      </c>
      <c r="D76" s="47">
        <v>0</v>
      </c>
      <c r="E76" s="47">
        <v>0</v>
      </c>
      <c r="F76" s="47">
        <v>0</v>
      </c>
      <c r="G76" s="100">
        <f>D76-E76</f>
        <v>0</v>
      </c>
    </row>
    <row r="77" spans="1:7" ht="15">
      <c r="A77" s="48" t="s">
        <v>195</v>
      </c>
      <c r="B77" s="100">
        <v>0</v>
      </c>
      <c r="C77" s="47">
        <v>0</v>
      </c>
      <c r="D77" s="47">
        <v>0</v>
      </c>
      <c r="E77" s="47">
        <v>0</v>
      </c>
      <c r="F77" s="47">
        <v>0</v>
      </c>
      <c r="G77" s="100">
        <f aca="true" t="shared" si="7" ref="G77:G82">D77-E77</f>
        <v>0</v>
      </c>
    </row>
    <row r="78" spans="1:7" ht="15">
      <c r="A78" s="48" t="s">
        <v>196</v>
      </c>
      <c r="B78" s="100">
        <v>0</v>
      </c>
      <c r="C78" s="47">
        <v>0</v>
      </c>
      <c r="D78" s="47">
        <v>0</v>
      </c>
      <c r="E78" s="47">
        <v>0</v>
      </c>
      <c r="F78" s="47">
        <v>0</v>
      </c>
      <c r="G78" s="100">
        <f t="shared" si="7"/>
        <v>0</v>
      </c>
    </row>
    <row r="79" spans="1:7" ht="15">
      <c r="A79" s="48" t="s">
        <v>197</v>
      </c>
      <c r="B79" s="100">
        <v>0</v>
      </c>
      <c r="C79" s="47">
        <v>0</v>
      </c>
      <c r="D79" s="47">
        <v>0</v>
      </c>
      <c r="E79" s="47">
        <v>0</v>
      </c>
      <c r="F79" s="47">
        <v>0</v>
      </c>
      <c r="G79" s="100">
        <f t="shared" si="7"/>
        <v>0</v>
      </c>
    </row>
    <row r="80" spans="1:7" ht="15">
      <c r="A80" s="48" t="s">
        <v>198</v>
      </c>
      <c r="B80" s="100">
        <v>0</v>
      </c>
      <c r="C80" s="47">
        <v>0</v>
      </c>
      <c r="D80" s="47">
        <v>0</v>
      </c>
      <c r="E80" s="47">
        <v>0</v>
      </c>
      <c r="F80" s="47">
        <v>0</v>
      </c>
      <c r="G80" s="100">
        <f t="shared" si="7"/>
        <v>0</v>
      </c>
    </row>
    <row r="81" spans="1:7" ht="15">
      <c r="A81" s="48" t="s">
        <v>199</v>
      </c>
      <c r="B81" s="100">
        <v>0</v>
      </c>
      <c r="C81" s="47">
        <v>0</v>
      </c>
      <c r="D81" s="47">
        <v>0</v>
      </c>
      <c r="E81" s="47">
        <v>0</v>
      </c>
      <c r="F81" s="47">
        <v>0</v>
      </c>
      <c r="G81" s="100">
        <f t="shared" si="7"/>
        <v>0</v>
      </c>
    </row>
    <row r="82" spans="1:7" ht="15">
      <c r="A82" s="48" t="s">
        <v>200</v>
      </c>
      <c r="B82" s="100">
        <v>0</v>
      </c>
      <c r="C82" s="47">
        <v>0</v>
      </c>
      <c r="D82" s="47">
        <v>0</v>
      </c>
      <c r="E82" s="47">
        <v>0</v>
      </c>
      <c r="F82" s="47">
        <v>0</v>
      </c>
      <c r="G82" s="100">
        <f t="shared" si="7"/>
        <v>0</v>
      </c>
    </row>
    <row r="83" spans="1:7" ht="15">
      <c r="A83" s="49"/>
      <c r="B83" s="50"/>
      <c r="C83" s="50"/>
      <c r="D83" s="50"/>
      <c r="E83" s="50"/>
      <c r="F83" s="50"/>
      <c r="G83" s="50"/>
    </row>
    <row r="84" spans="1:7" ht="15">
      <c r="A84" s="51" t="s">
        <v>201</v>
      </c>
      <c r="B84" s="52">
        <f aca="true" t="shared" si="8" ref="B84:G84">SUM(B85,B93,B103,B113,B123,B133,B137,B146,B150)</f>
        <v>0</v>
      </c>
      <c r="C84" s="52">
        <f t="shared" si="8"/>
        <v>0</v>
      </c>
      <c r="D84" s="52">
        <f t="shared" si="8"/>
        <v>0</v>
      </c>
      <c r="E84" s="52">
        <f t="shared" si="8"/>
        <v>0</v>
      </c>
      <c r="F84" s="52">
        <f t="shared" si="8"/>
        <v>0</v>
      </c>
      <c r="G84" s="52">
        <f t="shared" si="8"/>
        <v>0</v>
      </c>
    </row>
    <row r="85" spans="1:7" ht="15">
      <c r="A85" s="46" t="s">
        <v>128</v>
      </c>
      <c r="B85" s="100">
        <v>0</v>
      </c>
      <c r="C85" s="100">
        <f>SUM(C86:C92)</f>
        <v>0</v>
      </c>
      <c r="D85" s="100">
        <f>SUM(D86:D92)</f>
        <v>0</v>
      </c>
      <c r="E85" s="100">
        <f>SUM(E86:E92)</f>
        <v>0</v>
      </c>
      <c r="F85" s="100">
        <f>SUM(F86:F92)</f>
        <v>0</v>
      </c>
      <c r="G85" s="100">
        <f>SUM(G86:G92)</f>
        <v>0</v>
      </c>
    </row>
    <row r="86" spans="1:7" ht="15">
      <c r="A86" s="48" t="s">
        <v>129</v>
      </c>
      <c r="B86" s="100">
        <v>0</v>
      </c>
      <c r="C86" s="100">
        <v>0</v>
      </c>
      <c r="D86" s="100">
        <v>0</v>
      </c>
      <c r="E86" s="100">
        <v>0</v>
      </c>
      <c r="F86" s="100">
        <v>0</v>
      </c>
      <c r="G86" s="100">
        <f>D86-E86</f>
        <v>0</v>
      </c>
    </row>
    <row r="87" spans="1:7" ht="15">
      <c r="A87" s="48" t="s">
        <v>130</v>
      </c>
      <c r="B87" s="100">
        <v>0</v>
      </c>
      <c r="C87" s="100">
        <v>0</v>
      </c>
      <c r="D87" s="100">
        <v>0</v>
      </c>
      <c r="E87" s="100">
        <v>0</v>
      </c>
      <c r="F87" s="100">
        <v>0</v>
      </c>
      <c r="G87" s="100">
        <f aca="true" t="shared" si="9" ref="G87:G92">D87-E87</f>
        <v>0</v>
      </c>
    </row>
    <row r="88" spans="1:7" ht="15">
      <c r="A88" s="48" t="s">
        <v>131</v>
      </c>
      <c r="B88" s="100">
        <v>0</v>
      </c>
      <c r="C88" s="100">
        <v>0</v>
      </c>
      <c r="D88" s="100">
        <v>0</v>
      </c>
      <c r="E88" s="100">
        <v>0</v>
      </c>
      <c r="F88" s="100">
        <v>0</v>
      </c>
      <c r="G88" s="100">
        <f t="shared" si="9"/>
        <v>0</v>
      </c>
    </row>
    <row r="89" spans="1:7" ht="15">
      <c r="A89" s="48" t="s">
        <v>132</v>
      </c>
      <c r="B89" s="100">
        <v>0</v>
      </c>
      <c r="C89" s="100">
        <v>0</v>
      </c>
      <c r="D89" s="100">
        <v>0</v>
      </c>
      <c r="E89" s="100">
        <v>0</v>
      </c>
      <c r="F89" s="100">
        <v>0</v>
      </c>
      <c r="G89" s="100">
        <f t="shared" si="9"/>
        <v>0</v>
      </c>
    </row>
    <row r="90" spans="1:7" ht="15">
      <c r="A90" s="48" t="s">
        <v>133</v>
      </c>
      <c r="B90" s="100">
        <v>0</v>
      </c>
      <c r="C90" s="100">
        <v>0</v>
      </c>
      <c r="D90" s="100">
        <v>0</v>
      </c>
      <c r="E90" s="100">
        <v>0</v>
      </c>
      <c r="F90" s="100">
        <v>0</v>
      </c>
      <c r="G90" s="100">
        <f t="shared" si="9"/>
        <v>0</v>
      </c>
    </row>
    <row r="91" spans="1:7" ht="15">
      <c r="A91" s="48" t="s">
        <v>134</v>
      </c>
      <c r="B91" s="100">
        <v>0</v>
      </c>
      <c r="C91" s="100">
        <v>0</v>
      </c>
      <c r="D91" s="100">
        <v>0</v>
      </c>
      <c r="E91" s="100">
        <v>0</v>
      </c>
      <c r="F91" s="100">
        <v>0</v>
      </c>
      <c r="G91" s="100">
        <f t="shared" si="9"/>
        <v>0</v>
      </c>
    </row>
    <row r="92" spans="1:7" ht="15">
      <c r="A92" s="48" t="s">
        <v>135</v>
      </c>
      <c r="B92" s="100">
        <v>0</v>
      </c>
      <c r="C92" s="100">
        <v>0</v>
      </c>
      <c r="D92" s="100">
        <v>0</v>
      </c>
      <c r="E92" s="100">
        <v>0</v>
      </c>
      <c r="F92" s="100">
        <v>0</v>
      </c>
      <c r="G92" s="100">
        <f t="shared" si="9"/>
        <v>0</v>
      </c>
    </row>
    <row r="93" spans="1:7" ht="15">
      <c r="A93" s="46" t="s">
        <v>136</v>
      </c>
      <c r="B93" s="100">
        <v>0</v>
      </c>
      <c r="C93" s="100">
        <f>SUM(C94:C102)</f>
        <v>0</v>
      </c>
      <c r="D93" s="100">
        <f>SUM(D94:D102)</f>
        <v>0</v>
      </c>
      <c r="E93" s="100">
        <f>SUM(E94:E102)</f>
        <v>0</v>
      </c>
      <c r="F93" s="100">
        <f>SUM(F94:F102)</f>
        <v>0</v>
      </c>
      <c r="G93" s="100">
        <f>SUM(G94:G102)</f>
        <v>0</v>
      </c>
    </row>
    <row r="94" spans="1:7" ht="15">
      <c r="A94" s="48" t="s">
        <v>137</v>
      </c>
      <c r="B94" s="100">
        <v>0</v>
      </c>
      <c r="C94" s="100">
        <v>0</v>
      </c>
      <c r="D94" s="100">
        <v>0</v>
      </c>
      <c r="E94" s="100">
        <v>0</v>
      </c>
      <c r="F94" s="100">
        <v>0</v>
      </c>
      <c r="G94" s="100">
        <f>D94-E94</f>
        <v>0</v>
      </c>
    </row>
    <row r="95" spans="1:7" ht="15">
      <c r="A95" s="48" t="s">
        <v>138</v>
      </c>
      <c r="B95" s="100">
        <v>0</v>
      </c>
      <c r="C95" s="100">
        <v>0</v>
      </c>
      <c r="D95" s="100">
        <v>0</v>
      </c>
      <c r="E95" s="100">
        <v>0</v>
      </c>
      <c r="F95" s="100">
        <v>0</v>
      </c>
      <c r="G95" s="100">
        <f aca="true" t="shared" si="10" ref="G95:G102">D95-E95</f>
        <v>0</v>
      </c>
    </row>
    <row r="96" spans="1:7" ht="15">
      <c r="A96" s="48" t="s">
        <v>139</v>
      </c>
      <c r="B96" s="100">
        <v>0</v>
      </c>
      <c r="C96" s="100">
        <v>0</v>
      </c>
      <c r="D96" s="100">
        <v>0</v>
      </c>
      <c r="E96" s="100">
        <v>0</v>
      </c>
      <c r="F96" s="100">
        <v>0</v>
      </c>
      <c r="G96" s="100">
        <f t="shared" si="10"/>
        <v>0</v>
      </c>
    </row>
    <row r="97" spans="1:7" ht="15">
      <c r="A97" s="48" t="s">
        <v>140</v>
      </c>
      <c r="B97" s="100">
        <v>0</v>
      </c>
      <c r="C97" s="100">
        <v>0</v>
      </c>
      <c r="D97" s="100">
        <v>0</v>
      </c>
      <c r="E97" s="100">
        <v>0</v>
      </c>
      <c r="F97" s="100">
        <v>0</v>
      </c>
      <c r="G97" s="100">
        <f t="shared" si="10"/>
        <v>0</v>
      </c>
    </row>
    <row r="98" spans="1:7" ht="15">
      <c r="A98" s="53" t="s">
        <v>141</v>
      </c>
      <c r="B98" s="100">
        <v>0</v>
      </c>
      <c r="C98" s="100">
        <v>0</v>
      </c>
      <c r="D98" s="100">
        <v>0</v>
      </c>
      <c r="E98" s="100">
        <v>0</v>
      </c>
      <c r="F98" s="100">
        <v>0</v>
      </c>
      <c r="G98" s="100">
        <f t="shared" si="10"/>
        <v>0</v>
      </c>
    </row>
    <row r="99" spans="1:7" ht="15">
      <c r="A99" s="48" t="s">
        <v>142</v>
      </c>
      <c r="B99" s="100">
        <v>0</v>
      </c>
      <c r="C99" s="100">
        <v>0</v>
      </c>
      <c r="D99" s="100">
        <v>0</v>
      </c>
      <c r="E99" s="100">
        <v>0</v>
      </c>
      <c r="F99" s="100">
        <v>0</v>
      </c>
      <c r="G99" s="100">
        <f t="shared" si="10"/>
        <v>0</v>
      </c>
    </row>
    <row r="100" spans="1:7" ht="15">
      <c r="A100" s="48" t="s">
        <v>143</v>
      </c>
      <c r="B100" s="100">
        <v>0</v>
      </c>
      <c r="C100" s="100">
        <v>0</v>
      </c>
      <c r="D100" s="100">
        <v>0</v>
      </c>
      <c r="E100" s="100">
        <v>0</v>
      </c>
      <c r="F100" s="100">
        <v>0</v>
      </c>
      <c r="G100" s="100">
        <f t="shared" si="10"/>
        <v>0</v>
      </c>
    </row>
    <row r="101" spans="1:7" ht="15">
      <c r="A101" s="48" t="s">
        <v>144</v>
      </c>
      <c r="B101" s="100">
        <v>0</v>
      </c>
      <c r="C101" s="100">
        <v>0</v>
      </c>
      <c r="D101" s="100">
        <v>0</v>
      </c>
      <c r="E101" s="100">
        <v>0</v>
      </c>
      <c r="F101" s="100">
        <v>0</v>
      </c>
      <c r="G101" s="100">
        <f t="shared" si="10"/>
        <v>0</v>
      </c>
    </row>
    <row r="102" spans="1:7" ht="15">
      <c r="A102" s="48" t="s">
        <v>145</v>
      </c>
      <c r="B102" s="100">
        <v>0</v>
      </c>
      <c r="C102" s="100">
        <v>0</v>
      </c>
      <c r="D102" s="100">
        <v>0</v>
      </c>
      <c r="E102" s="100">
        <v>0</v>
      </c>
      <c r="F102" s="100">
        <v>0</v>
      </c>
      <c r="G102" s="100">
        <f t="shared" si="10"/>
        <v>0</v>
      </c>
    </row>
    <row r="103" spans="1:7" ht="15">
      <c r="A103" s="46" t="s">
        <v>146</v>
      </c>
      <c r="B103" s="100">
        <v>0</v>
      </c>
      <c r="C103" s="100">
        <f>SUM(C104:C112)</f>
        <v>0</v>
      </c>
      <c r="D103" s="100">
        <f>SUM(D104:D112)</f>
        <v>0</v>
      </c>
      <c r="E103" s="100">
        <f>SUM(E104:E112)</f>
        <v>0</v>
      </c>
      <c r="F103" s="100">
        <f>SUM(F104:F112)</f>
        <v>0</v>
      </c>
      <c r="G103" s="100">
        <f>SUM(G104:G112)</f>
        <v>0</v>
      </c>
    </row>
    <row r="104" spans="1:7" ht="15">
      <c r="A104" s="48" t="s">
        <v>147</v>
      </c>
      <c r="B104" s="100">
        <v>0</v>
      </c>
      <c r="C104" s="100">
        <v>0</v>
      </c>
      <c r="D104" s="100">
        <v>0</v>
      </c>
      <c r="E104" s="100">
        <v>0</v>
      </c>
      <c r="F104" s="100">
        <v>0</v>
      </c>
      <c r="G104" s="100">
        <f>D104-E104</f>
        <v>0</v>
      </c>
    </row>
    <row r="105" spans="1:7" ht="15">
      <c r="A105" s="48" t="s">
        <v>148</v>
      </c>
      <c r="B105" s="100">
        <v>0</v>
      </c>
      <c r="C105" s="100">
        <v>0</v>
      </c>
      <c r="D105" s="100">
        <v>0</v>
      </c>
      <c r="E105" s="100">
        <v>0</v>
      </c>
      <c r="F105" s="100">
        <v>0</v>
      </c>
      <c r="G105" s="100">
        <f aca="true" t="shared" si="11" ref="G105:G112">D105-E105</f>
        <v>0</v>
      </c>
    </row>
    <row r="106" spans="1:7" ht="15">
      <c r="A106" s="48" t="s">
        <v>149</v>
      </c>
      <c r="B106" s="100">
        <v>0</v>
      </c>
      <c r="C106" s="100">
        <v>0</v>
      </c>
      <c r="D106" s="100">
        <v>0</v>
      </c>
      <c r="E106" s="100">
        <v>0</v>
      </c>
      <c r="F106" s="100">
        <v>0</v>
      </c>
      <c r="G106" s="100">
        <f t="shared" si="11"/>
        <v>0</v>
      </c>
    </row>
    <row r="107" spans="1:7" ht="15">
      <c r="A107" s="48" t="s">
        <v>150</v>
      </c>
      <c r="B107" s="100">
        <v>0</v>
      </c>
      <c r="C107" s="100">
        <v>0</v>
      </c>
      <c r="D107" s="100">
        <v>0</v>
      </c>
      <c r="E107" s="100">
        <v>0</v>
      </c>
      <c r="F107" s="100">
        <v>0</v>
      </c>
      <c r="G107" s="100">
        <f t="shared" si="11"/>
        <v>0</v>
      </c>
    </row>
    <row r="108" spans="1:7" ht="15">
      <c r="A108" s="48" t="s">
        <v>151</v>
      </c>
      <c r="B108" s="100">
        <v>0</v>
      </c>
      <c r="C108" s="100">
        <v>0</v>
      </c>
      <c r="D108" s="100">
        <v>0</v>
      </c>
      <c r="E108" s="100">
        <v>0</v>
      </c>
      <c r="F108" s="100">
        <v>0</v>
      </c>
      <c r="G108" s="100">
        <f t="shared" si="11"/>
        <v>0</v>
      </c>
    </row>
    <row r="109" spans="1:7" ht="15">
      <c r="A109" s="48" t="s">
        <v>152</v>
      </c>
      <c r="B109" s="100">
        <v>0</v>
      </c>
      <c r="C109" s="100">
        <v>0</v>
      </c>
      <c r="D109" s="100">
        <v>0</v>
      </c>
      <c r="E109" s="100">
        <v>0</v>
      </c>
      <c r="F109" s="100">
        <v>0</v>
      </c>
      <c r="G109" s="100">
        <f t="shared" si="11"/>
        <v>0</v>
      </c>
    </row>
    <row r="110" spans="1:7" ht="15">
      <c r="A110" s="48" t="s">
        <v>153</v>
      </c>
      <c r="B110" s="100">
        <v>0</v>
      </c>
      <c r="C110" s="100">
        <v>0</v>
      </c>
      <c r="D110" s="100">
        <v>0</v>
      </c>
      <c r="E110" s="100">
        <v>0</v>
      </c>
      <c r="F110" s="100">
        <v>0</v>
      </c>
      <c r="G110" s="100">
        <f t="shared" si="11"/>
        <v>0</v>
      </c>
    </row>
    <row r="111" spans="1:7" ht="15">
      <c r="A111" s="48" t="s">
        <v>154</v>
      </c>
      <c r="B111" s="100">
        <v>0</v>
      </c>
      <c r="C111" s="100">
        <v>0</v>
      </c>
      <c r="D111" s="100">
        <v>0</v>
      </c>
      <c r="E111" s="100">
        <v>0</v>
      </c>
      <c r="F111" s="100">
        <v>0</v>
      </c>
      <c r="G111" s="100">
        <f t="shared" si="11"/>
        <v>0</v>
      </c>
    </row>
    <row r="112" spans="1:7" ht="15">
      <c r="A112" s="48" t="s">
        <v>155</v>
      </c>
      <c r="B112" s="100">
        <v>0</v>
      </c>
      <c r="C112" s="100">
        <v>0</v>
      </c>
      <c r="D112" s="100">
        <v>0</v>
      </c>
      <c r="E112" s="100">
        <v>0</v>
      </c>
      <c r="F112" s="100">
        <v>0</v>
      </c>
      <c r="G112" s="100">
        <f t="shared" si="11"/>
        <v>0</v>
      </c>
    </row>
    <row r="113" spans="1:7" ht="15">
      <c r="A113" s="46" t="s">
        <v>156</v>
      </c>
      <c r="B113" s="100">
        <v>0</v>
      </c>
      <c r="C113" s="100">
        <f>SUM(C114:C122)</f>
        <v>0</v>
      </c>
      <c r="D113" s="100">
        <f>SUM(D114:D122)</f>
        <v>0</v>
      </c>
      <c r="E113" s="100">
        <f>SUM(E114:E122)</f>
        <v>0</v>
      </c>
      <c r="F113" s="100">
        <f>SUM(F114:F122)</f>
        <v>0</v>
      </c>
      <c r="G113" s="100">
        <f>SUM(G114:G122)</f>
        <v>0</v>
      </c>
    </row>
    <row r="114" spans="1:7" ht="15">
      <c r="A114" s="48" t="s">
        <v>157</v>
      </c>
      <c r="B114" s="100">
        <v>0</v>
      </c>
      <c r="C114" s="100">
        <v>0</v>
      </c>
      <c r="D114" s="100">
        <v>0</v>
      </c>
      <c r="E114" s="100">
        <v>0</v>
      </c>
      <c r="F114" s="100">
        <v>0</v>
      </c>
      <c r="G114" s="100">
        <f>D114-E114</f>
        <v>0</v>
      </c>
    </row>
    <row r="115" spans="1:7" ht="15">
      <c r="A115" s="48" t="s">
        <v>158</v>
      </c>
      <c r="B115" s="100">
        <v>0</v>
      </c>
      <c r="C115" s="100">
        <v>0</v>
      </c>
      <c r="D115" s="100">
        <v>0</v>
      </c>
      <c r="E115" s="100">
        <v>0</v>
      </c>
      <c r="F115" s="100">
        <v>0</v>
      </c>
      <c r="G115" s="100">
        <f aca="true" t="shared" si="12" ref="G115:G122">D115-E115</f>
        <v>0</v>
      </c>
    </row>
    <row r="116" spans="1:7" ht="15">
      <c r="A116" s="48" t="s">
        <v>159</v>
      </c>
      <c r="B116" s="100">
        <v>0</v>
      </c>
      <c r="C116" s="100">
        <v>0</v>
      </c>
      <c r="D116" s="100">
        <v>0</v>
      </c>
      <c r="E116" s="100">
        <v>0</v>
      </c>
      <c r="F116" s="100">
        <v>0</v>
      </c>
      <c r="G116" s="100">
        <f t="shared" si="12"/>
        <v>0</v>
      </c>
    </row>
    <row r="117" spans="1:7" ht="15">
      <c r="A117" s="48" t="s">
        <v>160</v>
      </c>
      <c r="B117" s="100">
        <v>0</v>
      </c>
      <c r="C117" s="100">
        <v>0</v>
      </c>
      <c r="D117" s="100">
        <v>0</v>
      </c>
      <c r="E117" s="100">
        <v>0</v>
      </c>
      <c r="F117" s="100">
        <v>0</v>
      </c>
      <c r="G117" s="100">
        <f t="shared" si="12"/>
        <v>0</v>
      </c>
    </row>
    <row r="118" spans="1:7" ht="15">
      <c r="A118" s="48" t="s">
        <v>161</v>
      </c>
      <c r="B118" s="100">
        <v>0</v>
      </c>
      <c r="C118" s="100">
        <v>0</v>
      </c>
      <c r="D118" s="100">
        <v>0</v>
      </c>
      <c r="E118" s="100">
        <v>0</v>
      </c>
      <c r="F118" s="100">
        <v>0</v>
      </c>
      <c r="G118" s="100">
        <f t="shared" si="12"/>
        <v>0</v>
      </c>
    </row>
    <row r="119" spans="1:7" ht="15">
      <c r="A119" s="48" t="s">
        <v>162</v>
      </c>
      <c r="B119" s="100">
        <v>0</v>
      </c>
      <c r="C119" s="100">
        <v>0</v>
      </c>
      <c r="D119" s="100">
        <v>0</v>
      </c>
      <c r="E119" s="100">
        <v>0</v>
      </c>
      <c r="F119" s="100">
        <v>0</v>
      </c>
      <c r="G119" s="100">
        <f t="shared" si="12"/>
        <v>0</v>
      </c>
    </row>
    <row r="120" spans="1:7" ht="15">
      <c r="A120" s="48" t="s">
        <v>163</v>
      </c>
      <c r="B120" s="100">
        <v>0</v>
      </c>
      <c r="C120" s="100">
        <v>0</v>
      </c>
      <c r="D120" s="100">
        <v>0</v>
      </c>
      <c r="E120" s="100">
        <v>0</v>
      </c>
      <c r="F120" s="100">
        <v>0</v>
      </c>
      <c r="G120" s="100">
        <f t="shared" si="12"/>
        <v>0</v>
      </c>
    </row>
    <row r="121" spans="1:7" ht="15">
      <c r="A121" s="48" t="s">
        <v>164</v>
      </c>
      <c r="B121" s="100">
        <v>0</v>
      </c>
      <c r="C121" s="100">
        <v>0</v>
      </c>
      <c r="D121" s="100">
        <v>0</v>
      </c>
      <c r="E121" s="100">
        <v>0</v>
      </c>
      <c r="F121" s="100">
        <v>0</v>
      </c>
      <c r="G121" s="100">
        <f t="shared" si="12"/>
        <v>0</v>
      </c>
    </row>
    <row r="122" spans="1:7" ht="15">
      <c r="A122" s="48" t="s">
        <v>165</v>
      </c>
      <c r="B122" s="100">
        <v>0</v>
      </c>
      <c r="C122" s="100">
        <v>0</v>
      </c>
      <c r="D122" s="100">
        <v>0</v>
      </c>
      <c r="E122" s="100">
        <v>0</v>
      </c>
      <c r="F122" s="100">
        <v>0</v>
      </c>
      <c r="G122" s="100">
        <f t="shared" si="12"/>
        <v>0</v>
      </c>
    </row>
    <row r="123" spans="1:7" ht="15">
      <c r="A123" s="46" t="s">
        <v>166</v>
      </c>
      <c r="B123" s="100">
        <v>0</v>
      </c>
      <c r="C123" s="100">
        <f>SUM(C124:C132)</f>
        <v>0</v>
      </c>
      <c r="D123" s="100">
        <f>SUM(D124:D132)</f>
        <v>0</v>
      </c>
      <c r="E123" s="100">
        <f>SUM(E124:E132)</f>
        <v>0</v>
      </c>
      <c r="F123" s="100">
        <f>SUM(F124:F132)</f>
        <v>0</v>
      </c>
      <c r="G123" s="100">
        <f>SUM(G124:G132)</f>
        <v>0</v>
      </c>
    </row>
    <row r="124" spans="1:7" ht="15">
      <c r="A124" s="48" t="s">
        <v>167</v>
      </c>
      <c r="B124" s="100">
        <v>0</v>
      </c>
      <c r="C124" s="100">
        <v>0</v>
      </c>
      <c r="D124" s="100">
        <v>0</v>
      </c>
      <c r="E124" s="100">
        <v>0</v>
      </c>
      <c r="F124" s="100">
        <v>0</v>
      </c>
      <c r="G124" s="100">
        <f>D124-E124</f>
        <v>0</v>
      </c>
    </row>
    <row r="125" spans="1:7" ht="15">
      <c r="A125" s="48" t="s">
        <v>168</v>
      </c>
      <c r="B125" s="100">
        <v>0</v>
      </c>
      <c r="C125" s="100">
        <v>0</v>
      </c>
      <c r="D125" s="100">
        <v>0</v>
      </c>
      <c r="E125" s="100">
        <v>0</v>
      </c>
      <c r="F125" s="100">
        <v>0</v>
      </c>
      <c r="G125" s="100">
        <f aca="true" t="shared" si="13" ref="G125:G132">D125-E125</f>
        <v>0</v>
      </c>
    </row>
    <row r="126" spans="1:7" ht="15">
      <c r="A126" s="48" t="s">
        <v>169</v>
      </c>
      <c r="B126" s="100">
        <v>0</v>
      </c>
      <c r="C126" s="100">
        <v>0</v>
      </c>
      <c r="D126" s="100">
        <v>0</v>
      </c>
      <c r="E126" s="100">
        <v>0</v>
      </c>
      <c r="F126" s="100">
        <v>0</v>
      </c>
      <c r="G126" s="100">
        <f t="shared" si="13"/>
        <v>0</v>
      </c>
    </row>
    <row r="127" spans="1:7" ht="15">
      <c r="A127" s="48" t="s">
        <v>170</v>
      </c>
      <c r="B127" s="100">
        <v>0</v>
      </c>
      <c r="C127" s="100">
        <v>0</v>
      </c>
      <c r="D127" s="100">
        <v>0</v>
      </c>
      <c r="E127" s="100">
        <v>0</v>
      </c>
      <c r="F127" s="100">
        <v>0</v>
      </c>
      <c r="G127" s="100">
        <f t="shared" si="13"/>
        <v>0</v>
      </c>
    </row>
    <row r="128" spans="1:7" ht="15">
      <c r="A128" s="48" t="s">
        <v>171</v>
      </c>
      <c r="B128" s="100">
        <v>0</v>
      </c>
      <c r="C128" s="100">
        <v>0</v>
      </c>
      <c r="D128" s="100">
        <v>0</v>
      </c>
      <c r="E128" s="100">
        <v>0</v>
      </c>
      <c r="F128" s="100">
        <v>0</v>
      </c>
      <c r="G128" s="100">
        <f t="shared" si="13"/>
        <v>0</v>
      </c>
    </row>
    <row r="129" spans="1:7" ht="15">
      <c r="A129" s="48" t="s">
        <v>172</v>
      </c>
      <c r="B129" s="100">
        <v>0</v>
      </c>
      <c r="C129" s="100">
        <v>0</v>
      </c>
      <c r="D129" s="100">
        <v>0</v>
      </c>
      <c r="E129" s="100">
        <v>0</v>
      </c>
      <c r="F129" s="100">
        <v>0</v>
      </c>
      <c r="G129" s="100">
        <f t="shared" si="13"/>
        <v>0</v>
      </c>
    </row>
    <row r="130" spans="1:7" ht="15">
      <c r="A130" s="48" t="s">
        <v>173</v>
      </c>
      <c r="B130" s="100">
        <v>0</v>
      </c>
      <c r="C130" s="100">
        <v>0</v>
      </c>
      <c r="D130" s="100">
        <v>0</v>
      </c>
      <c r="E130" s="100">
        <v>0</v>
      </c>
      <c r="F130" s="100">
        <v>0</v>
      </c>
      <c r="G130" s="100">
        <f t="shared" si="13"/>
        <v>0</v>
      </c>
    </row>
    <row r="131" spans="1:7" ht="15">
      <c r="A131" s="48" t="s">
        <v>174</v>
      </c>
      <c r="B131" s="100">
        <v>0</v>
      </c>
      <c r="C131" s="100">
        <v>0</v>
      </c>
      <c r="D131" s="100">
        <v>0</v>
      </c>
      <c r="E131" s="100">
        <v>0</v>
      </c>
      <c r="F131" s="100">
        <v>0</v>
      </c>
      <c r="G131" s="100">
        <f t="shared" si="13"/>
        <v>0</v>
      </c>
    </row>
    <row r="132" spans="1:7" ht="15">
      <c r="A132" s="48" t="s">
        <v>175</v>
      </c>
      <c r="B132" s="100">
        <v>0</v>
      </c>
      <c r="C132" s="100">
        <v>0</v>
      </c>
      <c r="D132" s="100">
        <v>0</v>
      </c>
      <c r="E132" s="100">
        <v>0</v>
      </c>
      <c r="F132" s="100">
        <v>0</v>
      </c>
      <c r="G132" s="100">
        <f t="shared" si="13"/>
        <v>0</v>
      </c>
    </row>
    <row r="133" spans="1:7" ht="15">
      <c r="A133" s="46" t="s">
        <v>176</v>
      </c>
      <c r="B133" s="100">
        <v>0</v>
      </c>
      <c r="C133" s="100">
        <f>SUM(C134:C136)</f>
        <v>0</v>
      </c>
      <c r="D133" s="100">
        <f>SUM(D134:D136)</f>
        <v>0</v>
      </c>
      <c r="E133" s="100">
        <f>SUM(E134:E136)</f>
        <v>0</v>
      </c>
      <c r="F133" s="100">
        <f>SUM(F134:F136)</f>
        <v>0</v>
      </c>
      <c r="G133" s="100">
        <f>SUM(G134:G136)</f>
        <v>0</v>
      </c>
    </row>
    <row r="134" spans="1:7" ht="15">
      <c r="A134" s="48" t="s">
        <v>177</v>
      </c>
      <c r="B134" s="100">
        <v>0</v>
      </c>
      <c r="C134" s="100">
        <v>0</v>
      </c>
      <c r="D134" s="100">
        <v>0</v>
      </c>
      <c r="E134" s="100">
        <v>0</v>
      </c>
      <c r="F134" s="100">
        <v>0</v>
      </c>
      <c r="G134" s="100">
        <f>D134-E134</f>
        <v>0</v>
      </c>
    </row>
    <row r="135" spans="1:7" ht="15">
      <c r="A135" s="48" t="s">
        <v>178</v>
      </c>
      <c r="B135" s="100">
        <v>0</v>
      </c>
      <c r="C135" s="100">
        <v>0</v>
      </c>
      <c r="D135" s="100">
        <v>0</v>
      </c>
      <c r="E135" s="100">
        <v>0</v>
      </c>
      <c r="F135" s="100">
        <v>0</v>
      </c>
      <c r="G135" s="100">
        <f>D135-E135</f>
        <v>0</v>
      </c>
    </row>
    <row r="136" spans="1:7" ht="15">
      <c r="A136" s="48" t="s">
        <v>179</v>
      </c>
      <c r="B136" s="100">
        <v>0</v>
      </c>
      <c r="C136" s="100">
        <v>0</v>
      </c>
      <c r="D136" s="100">
        <v>0</v>
      </c>
      <c r="E136" s="100">
        <v>0</v>
      </c>
      <c r="F136" s="100">
        <v>0</v>
      </c>
      <c r="G136" s="100">
        <f>D136-E136</f>
        <v>0</v>
      </c>
    </row>
    <row r="137" spans="1:7" ht="15">
      <c r="A137" s="46" t="s">
        <v>180</v>
      </c>
      <c r="B137" s="100">
        <v>0</v>
      </c>
      <c r="C137" s="100">
        <f>SUM(C138:C142,C144:C145)</f>
        <v>0</v>
      </c>
      <c r="D137" s="100">
        <f>SUM(D138:D142,D144:D145)</f>
        <v>0</v>
      </c>
      <c r="E137" s="100">
        <f>SUM(E138:E142,E144:E145)</f>
        <v>0</v>
      </c>
      <c r="F137" s="100">
        <f>SUM(F138:F142,F144:F145)</f>
        <v>0</v>
      </c>
      <c r="G137" s="100">
        <f>SUM(G138:G142,G144:G145)</f>
        <v>0</v>
      </c>
    </row>
    <row r="138" spans="1:7" ht="15">
      <c r="A138" s="48" t="s">
        <v>181</v>
      </c>
      <c r="B138" s="100">
        <v>0</v>
      </c>
      <c r="C138" s="100">
        <v>0</v>
      </c>
      <c r="D138" s="100">
        <v>0</v>
      </c>
      <c r="E138" s="100">
        <v>0</v>
      </c>
      <c r="F138" s="100">
        <v>0</v>
      </c>
      <c r="G138" s="100">
        <f>D138-E138</f>
        <v>0</v>
      </c>
    </row>
    <row r="139" spans="1:7" ht="15">
      <c r="A139" s="48" t="s">
        <v>182</v>
      </c>
      <c r="B139" s="100">
        <v>0</v>
      </c>
      <c r="C139" s="100">
        <v>0</v>
      </c>
      <c r="D139" s="100">
        <v>0</v>
      </c>
      <c r="E139" s="100">
        <v>0</v>
      </c>
      <c r="F139" s="100">
        <v>0</v>
      </c>
      <c r="G139" s="100">
        <f aca="true" t="shared" si="14" ref="G139:G145">D139-E139</f>
        <v>0</v>
      </c>
    </row>
    <row r="140" spans="1:7" ht="15">
      <c r="A140" s="48" t="s">
        <v>183</v>
      </c>
      <c r="B140" s="100">
        <v>0</v>
      </c>
      <c r="C140" s="100">
        <v>0</v>
      </c>
      <c r="D140" s="100">
        <v>0</v>
      </c>
      <c r="E140" s="100">
        <v>0</v>
      </c>
      <c r="F140" s="100">
        <v>0</v>
      </c>
      <c r="G140" s="100">
        <f t="shared" si="14"/>
        <v>0</v>
      </c>
    </row>
    <row r="141" spans="1:7" ht="15">
      <c r="A141" s="48" t="s">
        <v>184</v>
      </c>
      <c r="B141" s="100">
        <v>0</v>
      </c>
      <c r="C141" s="100">
        <v>0</v>
      </c>
      <c r="D141" s="100">
        <v>0</v>
      </c>
      <c r="E141" s="100">
        <v>0</v>
      </c>
      <c r="F141" s="100">
        <v>0</v>
      </c>
      <c r="G141" s="100">
        <f t="shared" si="14"/>
        <v>0</v>
      </c>
    </row>
    <row r="142" spans="1:7" ht="15">
      <c r="A142" s="48" t="s">
        <v>185</v>
      </c>
      <c r="B142" s="100">
        <v>0</v>
      </c>
      <c r="C142" s="100">
        <v>0</v>
      </c>
      <c r="D142" s="100">
        <v>0</v>
      </c>
      <c r="E142" s="100">
        <v>0</v>
      </c>
      <c r="F142" s="100">
        <v>0</v>
      </c>
      <c r="G142" s="100">
        <f t="shared" si="14"/>
        <v>0</v>
      </c>
    </row>
    <row r="143" spans="1:7" ht="15">
      <c r="A143" s="48" t="s">
        <v>186</v>
      </c>
      <c r="B143" s="100">
        <v>0</v>
      </c>
      <c r="C143" s="100">
        <v>0</v>
      </c>
      <c r="D143" s="100">
        <v>0</v>
      </c>
      <c r="E143" s="100">
        <v>0</v>
      </c>
      <c r="F143" s="100">
        <v>0</v>
      </c>
      <c r="G143" s="100">
        <f t="shared" si="14"/>
        <v>0</v>
      </c>
    </row>
    <row r="144" spans="1:7" ht="15">
      <c r="A144" s="48" t="s">
        <v>187</v>
      </c>
      <c r="B144" s="100">
        <v>0</v>
      </c>
      <c r="C144" s="100">
        <v>0</v>
      </c>
      <c r="D144" s="100">
        <v>0</v>
      </c>
      <c r="E144" s="100">
        <v>0</v>
      </c>
      <c r="F144" s="100">
        <v>0</v>
      </c>
      <c r="G144" s="100">
        <f t="shared" si="14"/>
        <v>0</v>
      </c>
    </row>
    <row r="145" spans="1:7" ht="15">
      <c r="A145" s="48" t="s">
        <v>188</v>
      </c>
      <c r="B145" s="100">
        <v>0</v>
      </c>
      <c r="C145" s="100">
        <v>0</v>
      </c>
      <c r="D145" s="100">
        <v>0</v>
      </c>
      <c r="E145" s="100">
        <v>0</v>
      </c>
      <c r="F145" s="100">
        <v>0</v>
      </c>
      <c r="G145" s="100">
        <f t="shared" si="14"/>
        <v>0</v>
      </c>
    </row>
    <row r="146" spans="1:7" ht="15">
      <c r="A146" s="46" t="s">
        <v>189</v>
      </c>
      <c r="B146" s="100">
        <v>0</v>
      </c>
      <c r="C146" s="100">
        <f>SUM(C147:C149)</f>
        <v>0</v>
      </c>
      <c r="D146" s="100">
        <f>SUM(D147:D149)</f>
        <v>0</v>
      </c>
      <c r="E146" s="100">
        <f>SUM(E147:E149)</f>
        <v>0</v>
      </c>
      <c r="F146" s="100">
        <f>SUM(F147:F149)</f>
        <v>0</v>
      </c>
      <c r="G146" s="100">
        <f>SUM(G147:G149)</f>
        <v>0</v>
      </c>
    </row>
    <row r="147" spans="1:7" ht="15">
      <c r="A147" s="48" t="s">
        <v>190</v>
      </c>
      <c r="B147" s="100">
        <v>0</v>
      </c>
      <c r="C147" s="100">
        <v>0</v>
      </c>
      <c r="D147" s="100">
        <v>0</v>
      </c>
      <c r="E147" s="100">
        <v>0</v>
      </c>
      <c r="F147" s="100">
        <v>0</v>
      </c>
      <c r="G147" s="100">
        <f>D147-E147</f>
        <v>0</v>
      </c>
    </row>
    <row r="148" spans="1:7" ht="15">
      <c r="A148" s="48" t="s">
        <v>191</v>
      </c>
      <c r="B148" s="100">
        <v>0</v>
      </c>
      <c r="C148" s="100">
        <v>0</v>
      </c>
      <c r="D148" s="100">
        <v>0</v>
      </c>
      <c r="E148" s="100">
        <v>0</v>
      </c>
      <c r="F148" s="100">
        <v>0</v>
      </c>
      <c r="G148" s="100">
        <f>D148-E148</f>
        <v>0</v>
      </c>
    </row>
    <row r="149" spans="1:7" ht="15">
      <c r="A149" s="48" t="s">
        <v>192</v>
      </c>
      <c r="B149" s="100">
        <v>0</v>
      </c>
      <c r="C149" s="100">
        <v>0</v>
      </c>
      <c r="D149" s="100">
        <v>0</v>
      </c>
      <c r="E149" s="100">
        <v>0</v>
      </c>
      <c r="F149" s="100">
        <v>0</v>
      </c>
      <c r="G149" s="100">
        <f>D149-E149</f>
        <v>0</v>
      </c>
    </row>
    <row r="150" spans="1:7" ht="15">
      <c r="A150" s="46" t="s">
        <v>193</v>
      </c>
      <c r="B150" s="100">
        <v>0</v>
      </c>
      <c r="C150" s="100">
        <f>SUM(C151:C157)</f>
        <v>0</v>
      </c>
      <c r="D150" s="100">
        <f>SUM(D151:D157)</f>
        <v>0</v>
      </c>
      <c r="E150" s="100">
        <f>SUM(E151:E157)</f>
        <v>0</v>
      </c>
      <c r="F150" s="100">
        <f>SUM(F151:F157)</f>
        <v>0</v>
      </c>
      <c r="G150" s="100">
        <f>SUM(G151:G157)</f>
        <v>0</v>
      </c>
    </row>
    <row r="151" spans="1:7" ht="15">
      <c r="A151" s="48" t="s">
        <v>194</v>
      </c>
      <c r="B151" s="100">
        <v>0</v>
      </c>
      <c r="C151" s="100">
        <v>0</v>
      </c>
      <c r="D151" s="100">
        <v>0</v>
      </c>
      <c r="E151" s="100">
        <v>0</v>
      </c>
      <c r="F151" s="100">
        <v>0</v>
      </c>
      <c r="G151" s="100">
        <f aca="true" t="shared" si="15" ref="G151:G156">D151-E151</f>
        <v>0</v>
      </c>
    </row>
    <row r="152" spans="1:7" ht="15">
      <c r="A152" s="48" t="s">
        <v>195</v>
      </c>
      <c r="B152" s="100">
        <v>0</v>
      </c>
      <c r="C152" s="100">
        <v>0</v>
      </c>
      <c r="D152" s="100">
        <v>0</v>
      </c>
      <c r="E152" s="100">
        <v>0</v>
      </c>
      <c r="F152" s="100">
        <v>0</v>
      </c>
      <c r="G152" s="100">
        <f t="shared" si="15"/>
        <v>0</v>
      </c>
    </row>
    <row r="153" spans="1:7" ht="15">
      <c r="A153" s="48" t="s">
        <v>196</v>
      </c>
      <c r="B153" s="100">
        <v>0</v>
      </c>
      <c r="C153" s="100">
        <v>0</v>
      </c>
      <c r="D153" s="100">
        <v>0</v>
      </c>
      <c r="E153" s="100">
        <v>0</v>
      </c>
      <c r="F153" s="100">
        <v>0</v>
      </c>
      <c r="G153" s="100">
        <f t="shared" si="15"/>
        <v>0</v>
      </c>
    </row>
    <row r="154" spans="1:7" ht="15">
      <c r="A154" s="53" t="s">
        <v>197</v>
      </c>
      <c r="B154" s="100">
        <v>0</v>
      </c>
      <c r="C154" s="100">
        <v>0</v>
      </c>
      <c r="D154" s="100">
        <v>0</v>
      </c>
      <c r="E154" s="100">
        <v>0</v>
      </c>
      <c r="F154" s="100">
        <v>0</v>
      </c>
      <c r="G154" s="100">
        <f t="shared" si="15"/>
        <v>0</v>
      </c>
    </row>
    <row r="155" spans="1:7" ht="15">
      <c r="A155" s="48" t="s">
        <v>198</v>
      </c>
      <c r="B155" s="100">
        <v>0</v>
      </c>
      <c r="C155" s="100">
        <v>0</v>
      </c>
      <c r="D155" s="100">
        <v>0</v>
      </c>
      <c r="E155" s="100">
        <v>0</v>
      </c>
      <c r="F155" s="100">
        <v>0</v>
      </c>
      <c r="G155" s="100">
        <f t="shared" si="15"/>
        <v>0</v>
      </c>
    </row>
    <row r="156" spans="1:7" ht="15">
      <c r="A156" s="48" t="s">
        <v>199</v>
      </c>
      <c r="B156" s="100">
        <v>0</v>
      </c>
      <c r="C156" s="100">
        <v>0</v>
      </c>
      <c r="D156" s="100">
        <v>0</v>
      </c>
      <c r="E156" s="100">
        <v>0</v>
      </c>
      <c r="F156" s="100">
        <v>0</v>
      </c>
      <c r="G156" s="100">
        <f t="shared" si="15"/>
        <v>0</v>
      </c>
    </row>
    <row r="157" spans="1:7" ht="15">
      <c r="A157" s="48" t="s">
        <v>200</v>
      </c>
      <c r="B157" s="100">
        <v>0</v>
      </c>
      <c r="C157" s="100">
        <v>0</v>
      </c>
      <c r="D157" s="100">
        <v>0</v>
      </c>
      <c r="E157" s="100">
        <v>0</v>
      </c>
      <c r="F157" s="100">
        <v>0</v>
      </c>
      <c r="G157" s="100">
        <f>D157-E157</f>
        <v>0</v>
      </c>
    </row>
    <row r="158" spans="1:7" ht="15">
      <c r="A158" s="54"/>
      <c r="B158" s="50"/>
      <c r="C158" s="50"/>
      <c r="D158" s="50"/>
      <c r="E158" s="50"/>
      <c r="F158" s="50"/>
      <c r="G158" s="50"/>
    </row>
    <row r="159" spans="1:7" ht="15">
      <c r="A159" s="55" t="s">
        <v>202</v>
      </c>
      <c r="B159" s="45">
        <f aca="true" t="shared" si="16" ref="B159:G159">B9+B84</f>
        <v>75956077</v>
      </c>
      <c r="C159" s="45">
        <f>C9+C84</f>
        <v>20658601.71</v>
      </c>
      <c r="D159" s="45">
        <f t="shared" si="16"/>
        <v>96614678.71</v>
      </c>
      <c r="E159" s="45">
        <f t="shared" si="16"/>
        <v>53596044.59</v>
      </c>
      <c r="F159" s="45">
        <f t="shared" si="16"/>
        <v>53597610.84</v>
      </c>
      <c r="G159" s="45">
        <f t="shared" si="16"/>
        <v>43018634.11999999</v>
      </c>
    </row>
    <row r="160" spans="1:7" ht="15">
      <c r="A160" s="56"/>
      <c r="B160" s="57"/>
      <c r="C160" s="57"/>
      <c r="D160" s="57"/>
      <c r="E160" s="57"/>
      <c r="F160" s="57"/>
      <c r="G160" s="57"/>
    </row>
    <row r="161" ht="15">
      <c r="A161" s="98" t="s">
        <v>43</v>
      </c>
    </row>
    <row r="165" spans="1:6" ht="15">
      <c r="A165" s="33" t="s">
        <v>44</v>
      </c>
      <c r="D165" s="35"/>
      <c r="F165" s="35" t="s">
        <v>44</v>
      </c>
    </row>
    <row r="166" spans="1:6" ht="48">
      <c r="A166" s="99" t="s">
        <v>45</v>
      </c>
      <c r="D166" s="34"/>
      <c r="F166" s="99" t="s">
        <v>46</v>
      </c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="80" zoomScaleNormal="80" zoomScalePageLayoutView="0" workbookViewId="0" topLeftCell="A1">
      <selection activeCell="E8" sqref="E8"/>
    </sheetView>
  </sheetViews>
  <sheetFormatPr defaultColWidth="11.421875" defaultRowHeight="15"/>
  <cols>
    <col min="1" max="1" width="53.8515625" style="0" customWidth="1"/>
    <col min="2" max="3" width="16.8515625" style="0" customWidth="1"/>
    <col min="4" max="7" width="16.421875" style="0" customWidth="1"/>
  </cols>
  <sheetData>
    <row r="1" spans="1:7" ht="21">
      <c r="A1" s="123" t="s">
        <v>203</v>
      </c>
      <c r="B1" s="123"/>
      <c r="C1" s="123"/>
      <c r="D1" s="123"/>
      <c r="E1" s="123"/>
      <c r="F1" s="123"/>
      <c r="G1" s="123"/>
    </row>
    <row r="2" spans="1:7" ht="15">
      <c r="A2" s="105" t="str">
        <f>ENTE_PUBLICO_A</f>
        <v>Coordinadora de Fomento al Comercio Exterior del Estado de Guanajuato, Gobierno del Estado de Guanajuato (a)</v>
      </c>
      <c r="B2" s="106"/>
      <c r="C2" s="106"/>
      <c r="D2" s="106"/>
      <c r="E2" s="106"/>
      <c r="F2" s="106"/>
      <c r="G2" s="107"/>
    </row>
    <row r="3" spans="1:7" ht="15">
      <c r="A3" s="108" t="s">
        <v>119</v>
      </c>
      <c r="B3" s="109"/>
      <c r="C3" s="109"/>
      <c r="D3" s="109"/>
      <c r="E3" s="109"/>
      <c r="F3" s="109"/>
      <c r="G3" s="110"/>
    </row>
    <row r="4" spans="1:7" ht="15">
      <c r="A4" s="108" t="s">
        <v>204</v>
      </c>
      <c r="B4" s="109"/>
      <c r="C4" s="109"/>
      <c r="D4" s="109"/>
      <c r="E4" s="109"/>
      <c r="F4" s="109"/>
      <c r="G4" s="110"/>
    </row>
    <row r="5" spans="1:7" ht="15">
      <c r="A5" s="111" t="s">
        <v>394</v>
      </c>
      <c r="B5" s="112"/>
      <c r="C5" s="112"/>
      <c r="D5" s="112"/>
      <c r="E5" s="112"/>
      <c r="F5" s="112"/>
      <c r="G5" s="113"/>
    </row>
    <row r="6" spans="1:7" ht="15">
      <c r="A6" s="114" t="s">
        <v>2</v>
      </c>
      <c r="B6" s="115"/>
      <c r="C6" s="115"/>
      <c r="D6" s="115"/>
      <c r="E6" s="115"/>
      <c r="F6" s="115"/>
      <c r="G6" s="116"/>
    </row>
    <row r="7" spans="1:7" ht="15">
      <c r="A7" s="117" t="s">
        <v>3</v>
      </c>
      <c r="B7" s="119" t="s">
        <v>121</v>
      </c>
      <c r="C7" s="119"/>
      <c r="D7" s="119"/>
      <c r="E7" s="119"/>
      <c r="F7" s="119"/>
      <c r="G7" s="122" t="s">
        <v>122</v>
      </c>
    </row>
    <row r="8" spans="1:7" ht="30">
      <c r="A8" s="118"/>
      <c r="B8" s="36" t="s">
        <v>123</v>
      </c>
      <c r="C8" s="2" t="s">
        <v>53</v>
      </c>
      <c r="D8" s="36" t="s">
        <v>54</v>
      </c>
      <c r="E8" s="36" t="s">
        <v>5</v>
      </c>
      <c r="F8" s="36" t="s">
        <v>22</v>
      </c>
      <c r="G8" s="121"/>
    </row>
    <row r="9" spans="1:7" ht="15">
      <c r="A9" s="37" t="s">
        <v>205</v>
      </c>
      <c r="B9" s="45">
        <f>SUM(B10:GASTO_NE_FIN_01)</f>
        <v>75956077</v>
      </c>
      <c r="C9" s="45">
        <f>SUM(C10:GASTO_NE_FIN_02)</f>
        <v>20658601.71</v>
      </c>
      <c r="D9" s="45">
        <f>SUM(D10:GASTO_NE_FIN_03)</f>
        <v>96614678.71000001</v>
      </c>
      <c r="E9" s="45">
        <f>SUM(E10:GASTO_NE_FIN_04)</f>
        <v>53596044.59</v>
      </c>
      <c r="F9" s="45">
        <f>SUM(F10:GASTO_NE_FIN_05)</f>
        <v>53597610.84</v>
      </c>
      <c r="G9" s="45">
        <f>SUM(G10:GASTO_NE_FIN_06)</f>
        <v>43018634.120000005</v>
      </c>
    </row>
    <row r="10" spans="1:7" ht="15">
      <c r="A10" s="59" t="s">
        <v>206</v>
      </c>
      <c r="B10" s="60">
        <v>27432819</v>
      </c>
      <c r="C10" s="60">
        <v>8784102.64</v>
      </c>
      <c r="D10" s="60">
        <f>+B10+C10</f>
        <v>36216921.64</v>
      </c>
      <c r="E10" s="60">
        <v>19960346.16</v>
      </c>
      <c r="F10" s="60">
        <v>19960424.16</v>
      </c>
      <c r="G10" s="61">
        <f>D10-E10</f>
        <v>16256575.48</v>
      </c>
    </row>
    <row r="11" spans="1:7" ht="15">
      <c r="A11" s="59" t="s">
        <v>207</v>
      </c>
      <c r="B11" s="60">
        <v>48523258</v>
      </c>
      <c r="C11" s="60">
        <v>11874499.07</v>
      </c>
      <c r="D11" s="60">
        <f>+B11+C11</f>
        <v>60397757.07</v>
      </c>
      <c r="E11" s="60">
        <v>33635698.43</v>
      </c>
      <c r="F11" s="60">
        <v>33637186.68</v>
      </c>
      <c r="G11" s="61">
        <f>D11-E11</f>
        <v>26762058.64</v>
      </c>
    </row>
    <row r="12" spans="1:7" ht="15">
      <c r="A12" s="59" t="s">
        <v>208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62">
        <f aca="true" t="shared" si="0" ref="G12:G17">D12-E12</f>
        <v>0</v>
      </c>
    </row>
    <row r="13" spans="1:7" ht="15">
      <c r="A13" s="59" t="s">
        <v>209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62">
        <f t="shared" si="0"/>
        <v>0</v>
      </c>
    </row>
    <row r="14" spans="1:7" ht="15">
      <c r="A14" s="59" t="s">
        <v>210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62">
        <f t="shared" si="0"/>
        <v>0</v>
      </c>
    </row>
    <row r="15" spans="1:7" ht="15">
      <c r="A15" s="59" t="s">
        <v>211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62">
        <f t="shared" si="0"/>
        <v>0</v>
      </c>
    </row>
    <row r="16" spans="1:7" ht="15">
      <c r="A16" s="59" t="s">
        <v>212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62">
        <f t="shared" si="0"/>
        <v>0</v>
      </c>
    </row>
    <row r="17" spans="1:7" ht="15">
      <c r="A17" s="59" t="s">
        <v>213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62">
        <f t="shared" si="0"/>
        <v>0</v>
      </c>
    </row>
    <row r="18" spans="1:7" ht="15">
      <c r="A18" s="63" t="s">
        <v>214</v>
      </c>
      <c r="B18" s="20"/>
      <c r="C18" s="20"/>
      <c r="D18" s="20"/>
      <c r="E18" s="20"/>
      <c r="F18" s="20"/>
      <c r="G18" s="20"/>
    </row>
    <row r="19" spans="1:7" ht="15">
      <c r="A19" s="3" t="s">
        <v>215</v>
      </c>
      <c r="B19" s="18">
        <f>SUM(B20:GASTO_E_FIN_01)</f>
        <v>0</v>
      </c>
      <c r="C19" s="18">
        <f>SUM(C20:GASTO_E_FIN_02)</f>
        <v>0</v>
      </c>
      <c r="D19" s="18">
        <f>SUM(D20:GASTO_E_FIN_03)</f>
        <v>0</v>
      </c>
      <c r="E19" s="18">
        <f>SUM(E20:GASTO_E_FIN_04)</f>
        <v>0</v>
      </c>
      <c r="F19" s="18">
        <f>SUM(F20:GASTO_E_FIN_05)</f>
        <v>0</v>
      </c>
      <c r="G19" s="18">
        <f>SUM(G20:GASTO_E_FIN_06)</f>
        <v>0</v>
      </c>
    </row>
    <row r="20" spans="1:7" ht="15">
      <c r="A20" s="59" t="s">
        <v>216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f>D20-E20</f>
        <v>0</v>
      </c>
    </row>
    <row r="21" spans="1:7" ht="15">
      <c r="A21" s="59" t="s">
        <v>217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f aca="true" t="shared" si="1" ref="G21:G27">D21-E21</f>
        <v>0</v>
      </c>
    </row>
    <row r="22" spans="1:7" ht="15">
      <c r="A22" s="59" t="s">
        <v>208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f t="shared" si="1"/>
        <v>0</v>
      </c>
    </row>
    <row r="23" spans="1:7" ht="15">
      <c r="A23" s="59" t="s">
        <v>209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f t="shared" si="1"/>
        <v>0</v>
      </c>
    </row>
    <row r="24" spans="1:7" ht="15">
      <c r="A24" s="59" t="s">
        <v>210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f t="shared" si="1"/>
        <v>0</v>
      </c>
    </row>
    <row r="25" spans="1:7" ht="15">
      <c r="A25" s="59" t="s">
        <v>211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f t="shared" si="1"/>
        <v>0</v>
      </c>
    </row>
    <row r="26" spans="1:7" ht="15">
      <c r="A26" s="59" t="s">
        <v>212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f t="shared" si="1"/>
        <v>0</v>
      </c>
    </row>
    <row r="27" spans="1:7" ht="15">
      <c r="A27" s="59" t="s">
        <v>213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f t="shared" si="1"/>
        <v>0</v>
      </c>
    </row>
    <row r="28" spans="1:7" ht="15">
      <c r="A28" s="63" t="s">
        <v>214</v>
      </c>
      <c r="B28" s="20"/>
      <c r="C28" s="20"/>
      <c r="D28" s="20"/>
      <c r="E28" s="20"/>
      <c r="F28" s="20"/>
      <c r="G28" s="20"/>
    </row>
    <row r="29" spans="1:7" ht="15">
      <c r="A29" s="3" t="s">
        <v>202</v>
      </c>
      <c r="B29" s="45">
        <f>GASTO_NE_T1+GASTO_E_T1</f>
        <v>75956077</v>
      </c>
      <c r="C29" s="45">
        <f>GASTO_NE_T2+GASTO_E_T2</f>
        <v>20658601.71</v>
      </c>
      <c r="D29" s="45">
        <f>GASTO_NE_T3+GASTO_E_T3</f>
        <v>96614678.71000001</v>
      </c>
      <c r="E29" s="45">
        <f>GASTO_NE_T4+GASTO_E_T4</f>
        <v>53596044.59</v>
      </c>
      <c r="F29" s="45">
        <f>GASTO_NE_T5+GASTO_E_T5</f>
        <v>53597610.84</v>
      </c>
      <c r="G29" s="45">
        <f>GASTO_NE_T6+GASTO_E_T6</f>
        <v>43018634.120000005</v>
      </c>
    </row>
    <row r="30" spans="1:7" ht="15">
      <c r="A30" s="22"/>
      <c r="B30" s="56"/>
      <c r="C30" s="56"/>
      <c r="D30" s="56"/>
      <c r="E30" s="56"/>
      <c r="F30" s="56"/>
      <c r="G30" s="64"/>
    </row>
    <row r="31" ht="15">
      <c r="A31" s="98" t="s">
        <v>43</v>
      </c>
    </row>
    <row r="35" spans="1:6" ht="15">
      <c r="A35" s="33" t="s">
        <v>44</v>
      </c>
      <c r="D35" s="35"/>
      <c r="F35" s="35" t="s">
        <v>44</v>
      </c>
    </row>
    <row r="36" spans="1:6" ht="71.25" customHeight="1">
      <c r="A36" s="99" t="s">
        <v>45</v>
      </c>
      <c r="B36" s="101"/>
      <c r="C36" s="101"/>
      <c r="D36" s="99"/>
      <c r="E36" s="101"/>
      <c r="F36" s="99" t="s">
        <v>46</v>
      </c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showGridLines="0" zoomScale="80" zoomScaleNormal="80" zoomScalePageLayoutView="0" workbookViewId="0" topLeftCell="A1">
      <selection activeCell="D20" sqref="D20"/>
    </sheetView>
  </sheetViews>
  <sheetFormatPr defaultColWidth="11.421875" defaultRowHeight="15"/>
  <cols>
    <col min="1" max="1" width="74.57421875" style="0" customWidth="1"/>
    <col min="2" max="6" width="20.7109375" style="0" customWidth="1"/>
    <col min="7" max="7" width="17.28125" style="0" customWidth="1"/>
  </cols>
  <sheetData>
    <row r="1" spans="1:7" ht="21">
      <c r="A1" s="126" t="s">
        <v>218</v>
      </c>
      <c r="B1" s="127"/>
      <c r="C1" s="127"/>
      <c r="D1" s="127"/>
      <c r="E1" s="127"/>
      <c r="F1" s="127"/>
      <c r="G1" s="127"/>
    </row>
    <row r="2" spans="1:7" ht="15">
      <c r="A2" s="105" t="str">
        <f>ENTE_PUBLICO_A</f>
        <v>Coordinadora de Fomento al Comercio Exterior del Estado de Guanajuato, Gobierno del Estado de Guanajuato (a)</v>
      </c>
      <c r="B2" s="106"/>
      <c r="C2" s="106"/>
      <c r="D2" s="106"/>
      <c r="E2" s="106"/>
      <c r="F2" s="106"/>
      <c r="G2" s="107"/>
    </row>
    <row r="3" spans="1:7" ht="15">
      <c r="A3" s="108" t="s">
        <v>219</v>
      </c>
      <c r="B3" s="109"/>
      <c r="C3" s="109"/>
      <c r="D3" s="109"/>
      <c r="E3" s="109"/>
      <c r="F3" s="109"/>
      <c r="G3" s="110"/>
    </row>
    <row r="4" spans="1:7" ht="15">
      <c r="A4" s="108" t="s">
        <v>220</v>
      </c>
      <c r="B4" s="109"/>
      <c r="C4" s="109"/>
      <c r="D4" s="109"/>
      <c r="E4" s="109"/>
      <c r="F4" s="109"/>
      <c r="G4" s="110"/>
    </row>
    <row r="5" spans="1:7" ht="15">
      <c r="A5" s="111" t="s">
        <v>394</v>
      </c>
      <c r="B5" s="112"/>
      <c r="C5" s="112"/>
      <c r="D5" s="112"/>
      <c r="E5" s="112"/>
      <c r="F5" s="112"/>
      <c r="G5" s="113"/>
    </row>
    <row r="6" spans="1:7" ht="15">
      <c r="A6" s="114" t="s">
        <v>2</v>
      </c>
      <c r="B6" s="115"/>
      <c r="C6" s="115"/>
      <c r="D6" s="115"/>
      <c r="E6" s="115"/>
      <c r="F6" s="115"/>
      <c r="G6" s="116"/>
    </row>
    <row r="7" spans="1:7" ht="15">
      <c r="A7" s="109" t="s">
        <v>3</v>
      </c>
      <c r="B7" s="114" t="s">
        <v>121</v>
      </c>
      <c r="C7" s="115"/>
      <c r="D7" s="115"/>
      <c r="E7" s="115"/>
      <c r="F7" s="116"/>
      <c r="G7" s="122" t="s">
        <v>221</v>
      </c>
    </row>
    <row r="8" spans="1:7" ht="30">
      <c r="A8" s="109"/>
      <c r="B8" s="36" t="s">
        <v>123</v>
      </c>
      <c r="C8" s="2" t="s">
        <v>222</v>
      </c>
      <c r="D8" s="36" t="s">
        <v>125</v>
      </c>
      <c r="E8" s="36" t="s">
        <v>5</v>
      </c>
      <c r="F8" s="65" t="s">
        <v>22</v>
      </c>
      <c r="G8" s="121"/>
    </row>
    <row r="9" spans="1:7" ht="15">
      <c r="A9" s="37" t="s">
        <v>223</v>
      </c>
      <c r="B9" s="45">
        <f>SUM(B10,B19,B27,B37)</f>
        <v>75956077</v>
      </c>
      <c r="C9" s="45">
        <f>SUM(C10,C19,C27,C37)</f>
        <v>20658601.71</v>
      </c>
      <c r="D9" s="45">
        <f>SUM(D10,D19,D27,D37)</f>
        <v>96614678.71000001</v>
      </c>
      <c r="E9" s="45">
        <f>SUM(E10,E19,E27,E37)</f>
        <v>53596044.59</v>
      </c>
      <c r="F9" s="45">
        <f>SUM(F10,F19,F27,F37)</f>
        <v>53597610.84</v>
      </c>
      <c r="G9" s="45">
        <f>SUM(G10,G19,G27,G37)</f>
        <v>43018634.120000005</v>
      </c>
    </row>
    <row r="10" spans="1:7" ht="15">
      <c r="A10" s="5" t="s">
        <v>224</v>
      </c>
      <c r="B10" s="66">
        <f>SUM(B11:B18)</f>
        <v>0</v>
      </c>
      <c r="C10" s="66">
        <f>SUM(C11:C18)</f>
        <v>0</v>
      </c>
      <c r="D10" s="66">
        <f>SUM(D11:D18)</f>
        <v>0</v>
      </c>
      <c r="E10" s="66">
        <f>SUM(E11:E18)</f>
        <v>0</v>
      </c>
      <c r="F10" s="66">
        <f>SUM(F11:F18)</f>
        <v>0</v>
      </c>
      <c r="G10" s="66">
        <f>SUM(G11:G18)</f>
        <v>0</v>
      </c>
    </row>
    <row r="11" spans="1:7" ht="15">
      <c r="A11" s="39" t="s">
        <v>225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5">
      <c r="A12" s="39" t="s">
        <v>226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f aca="true" t="shared" si="0" ref="G12:G18">D12-E12</f>
        <v>0</v>
      </c>
    </row>
    <row r="13" spans="1:7" ht="15">
      <c r="A13" s="39" t="s">
        <v>227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 t="shared" si="0"/>
        <v>0</v>
      </c>
    </row>
    <row r="14" spans="1:7" ht="15">
      <c r="A14" s="39" t="s">
        <v>228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si="0"/>
        <v>0</v>
      </c>
    </row>
    <row r="15" spans="1:7" ht="15">
      <c r="A15" s="39" t="s">
        <v>229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0"/>
        <v>0</v>
      </c>
    </row>
    <row r="16" spans="1:7" ht="15">
      <c r="A16" s="39" t="s">
        <v>230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f t="shared" si="0"/>
        <v>0</v>
      </c>
    </row>
    <row r="17" spans="1:7" ht="15">
      <c r="A17" s="39" t="s">
        <v>231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 t="shared" si="0"/>
        <v>0</v>
      </c>
    </row>
    <row r="18" spans="1:7" ht="15">
      <c r="A18" s="39" t="s">
        <v>232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 t="shared" si="0"/>
        <v>0</v>
      </c>
    </row>
    <row r="19" spans="1:7" ht="15">
      <c r="A19" s="5" t="s">
        <v>233</v>
      </c>
      <c r="B19" s="66">
        <f>SUM(B20:B26)</f>
        <v>0</v>
      </c>
      <c r="C19" s="66">
        <f>SUM(C20:C26)</f>
        <v>0</v>
      </c>
      <c r="D19" s="66">
        <f>SUM(D20:D26)</f>
        <v>0</v>
      </c>
      <c r="E19" s="66">
        <f>SUM(E20:E26)</f>
        <v>0</v>
      </c>
      <c r="F19" s="66">
        <f>SUM(F20:F26)</f>
        <v>0</v>
      </c>
      <c r="G19" s="66">
        <f>SUM(G20:G26)</f>
        <v>0</v>
      </c>
    </row>
    <row r="20" spans="1:7" ht="15">
      <c r="A20" s="39" t="s">
        <v>234</v>
      </c>
      <c r="B20" s="67">
        <v>0</v>
      </c>
      <c r="C20" s="67">
        <v>0</v>
      </c>
      <c r="D20" s="67">
        <v>0</v>
      </c>
      <c r="E20" s="67">
        <v>0</v>
      </c>
      <c r="F20" s="67">
        <v>0</v>
      </c>
      <c r="G20" s="67">
        <f>D20-E20</f>
        <v>0</v>
      </c>
    </row>
    <row r="21" spans="1:7" ht="15">
      <c r="A21" s="39" t="s">
        <v>235</v>
      </c>
      <c r="B21" s="67">
        <v>0</v>
      </c>
      <c r="C21" s="67">
        <v>0</v>
      </c>
      <c r="D21" s="67">
        <v>0</v>
      </c>
      <c r="E21" s="67">
        <v>0</v>
      </c>
      <c r="F21" s="67">
        <v>0</v>
      </c>
      <c r="G21" s="67">
        <f aca="true" t="shared" si="1" ref="G21:G26">D21-E21</f>
        <v>0</v>
      </c>
    </row>
    <row r="22" spans="1:7" ht="15">
      <c r="A22" s="39" t="s">
        <v>236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 t="shared" si="1"/>
        <v>0</v>
      </c>
    </row>
    <row r="23" spans="1:7" ht="15">
      <c r="A23" s="39" t="s">
        <v>237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 t="shared" si="1"/>
        <v>0</v>
      </c>
    </row>
    <row r="24" spans="1:7" ht="15">
      <c r="A24" s="39" t="s">
        <v>238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f t="shared" si="1"/>
        <v>0</v>
      </c>
    </row>
    <row r="25" spans="1:7" ht="15">
      <c r="A25" s="39" t="s">
        <v>239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 t="shared" si="1"/>
        <v>0</v>
      </c>
    </row>
    <row r="26" spans="1:7" ht="15">
      <c r="A26" s="39" t="s">
        <v>240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si="1"/>
        <v>0</v>
      </c>
    </row>
    <row r="27" spans="1:7" ht="15">
      <c r="A27" s="5" t="s">
        <v>241</v>
      </c>
      <c r="B27" s="28">
        <f>SUM(B28:B36)</f>
        <v>75956077</v>
      </c>
      <c r="C27" s="28">
        <f>SUM(C28:C36)</f>
        <v>20658601.71</v>
      </c>
      <c r="D27" s="28">
        <f>SUM(D28:D36)</f>
        <v>96614678.71000001</v>
      </c>
      <c r="E27" s="28">
        <f>SUM(E28:E36)</f>
        <v>53596044.59</v>
      </c>
      <c r="F27" s="28">
        <f>SUM(F28:F36)</f>
        <v>53597610.84</v>
      </c>
      <c r="G27" s="28">
        <f>SUM(G28:G36)</f>
        <v>43018634.120000005</v>
      </c>
    </row>
    <row r="28" spans="1:7" ht="15">
      <c r="A28" s="41" t="s">
        <v>242</v>
      </c>
      <c r="B28" s="28">
        <v>75956077</v>
      </c>
      <c r="C28" s="28">
        <v>20658601.71</v>
      </c>
      <c r="D28" s="28">
        <v>96614678.71000001</v>
      </c>
      <c r="E28" s="28">
        <v>53596044.59</v>
      </c>
      <c r="F28" s="28">
        <v>53597610.84</v>
      </c>
      <c r="G28" s="28">
        <f>D28-E28</f>
        <v>43018634.120000005</v>
      </c>
    </row>
    <row r="29" spans="1:7" ht="15">
      <c r="A29" s="39" t="s">
        <v>243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 aca="true" t="shared" si="2" ref="G29:G36">D29-E29</f>
        <v>0</v>
      </c>
    </row>
    <row r="30" spans="1:7" ht="15">
      <c r="A30" s="39" t="s">
        <v>244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si="2"/>
        <v>0</v>
      </c>
    </row>
    <row r="31" spans="1:7" ht="15">
      <c r="A31" s="39" t="s">
        <v>245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2"/>
        <v>0</v>
      </c>
    </row>
    <row r="32" spans="1:7" ht="15">
      <c r="A32" s="39" t="s">
        <v>246</v>
      </c>
      <c r="B32" s="67">
        <v>0</v>
      </c>
      <c r="C32" s="67">
        <v>0</v>
      </c>
      <c r="D32" s="67">
        <v>0</v>
      </c>
      <c r="E32" s="67">
        <v>0</v>
      </c>
      <c r="F32" s="67">
        <v>0</v>
      </c>
      <c r="G32" s="67">
        <f t="shared" si="2"/>
        <v>0</v>
      </c>
    </row>
    <row r="33" spans="1:7" ht="15">
      <c r="A33" s="39" t="s">
        <v>247</v>
      </c>
      <c r="B33" s="67">
        <v>0</v>
      </c>
      <c r="C33" s="67">
        <v>0</v>
      </c>
      <c r="D33" s="67">
        <v>0</v>
      </c>
      <c r="E33" s="67">
        <v>0</v>
      </c>
      <c r="F33" s="67">
        <v>0</v>
      </c>
      <c r="G33" s="67">
        <f t="shared" si="2"/>
        <v>0</v>
      </c>
    </row>
    <row r="34" spans="1:7" ht="15">
      <c r="A34" s="39" t="s">
        <v>248</v>
      </c>
      <c r="B34" s="67">
        <v>0</v>
      </c>
      <c r="C34" s="67">
        <v>0</v>
      </c>
      <c r="D34" s="67">
        <v>0</v>
      </c>
      <c r="E34" s="67">
        <v>0</v>
      </c>
      <c r="F34" s="67">
        <v>0</v>
      </c>
      <c r="G34" s="67">
        <f t="shared" si="2"/>
        <v>0</v>
      </c>
    </row>
    <row r="35" spans="1:7" ht="15">
      <c r="A35" s="39" t="s">
        <v>249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f t="shared" si="2"/>
        <v>0</v>
      </c>
    </row>
    <row r="36" spans="1:7" ht="15">
      <c r="A36" s="39" t="s">
        <v>250</v>
      </c>
      <c r="B36" s="67">
        <v>0</v>
      </c>
      <c r="C36" s="67">
        <v>0</v>
      </c>
      <c r="D36" s="67">
        <v>0</v>
      </c>
      <c r="E36" s="67">
        <v>0</v>
      </c>
      <c r="F36" s="67">
        <v>0</v>
      </c>
      <c r="G36" s="67">
        <f t="shared" si="2"/>
        <v>0</v>
      </c>
    </row>
    <row r="37" spans="1:7" ht="30">
      <c r="A37" s="68" t="s">
        <v>251</v>
      </c>
      <c r="B37" s="66">
        <f>SUM(B38:B41)</f>
        <v>0</v>
      </c>
      <c r="C37" s="66">
        <f>SUM(C38:C41)</f>
        <v>0</v>
      </c>
      <c r="D37" s="66">
        <f>SUM(D38:D41)</f>
        <v>0</v>
      </c>
      <c r="E37" s="66">
        <f>SUM(E38:E41)</f>
        <v>0</v>
      </c>
      <c r="F37" s="66">
        <f>SUM(F38:F41)</f>
        <v>0</v>
      </c>
      <c r="G37" s="66">
        <f>SUM(G38:G41)</f>
        <v>0</v>
      </c>
    </row>
    <row r="38" spans="1:7" ht="15">
      <c r="A38" s="41" t="s">
        <v>252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7">
        <f>D38-E38</f>
        <v>0</v>
      </c>
    </row>
    <row r="39" spans="1:7" ht="30">
      <c r="A39" s="41" t="s">
        <v>253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7">
        <f>D39-E39</f>
        <v>0</v>
      </c>
    </row>
    <row r="40" spans="1:7" ht="15">
      <c r="A40" s="41" t="s">
        <v>254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7">
        <f>D40-E40</f>
        <v>0</v>
      </c>
    </row>
    <row r="41" spans="1:7" ht="15">
      <c r="A41" s="41" t="s">
        <v>255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7">
        <f>D41-E41</f>
        <v>0</v>
      </c>
    </row>
    <row r="42" spans="1:7" ht="15">
      <c r="A42" s="41"/>
      <c r="B42" s="67"/>
      <c r="C42" s="67"/>
      <c r="D42" s="67"/>
      <c r="E42" s="67"/>
      <c r="F42" s="67"/>
      <c r="G42" s="67"/>
    </row>
    <row r="43" spans="1:7" ht="15">
      <c r="A43" s="3" t="s">
        <v>256</v>
      </c>
      <c r="B43" s="69">
        <f>SUM(B44,B53,B61,B71)</f>
        <v>0</v>
      </c>
      <c r="C43" s="69">
        <f>SUM(C44,C53,C61,C71)</f>
        <v>0</v>
      </c>
      <c r="D43" s="69">
        <f>SUM(D44,D53,D61,D71)</f>
        <v>0</v>
      </c>
      <c r="E43" s="69">
        <f>SUM(E44,E53,E61,E71)</f>
        <v>0</v>
      </c>
      <c r="F43" s="69">
        <f>SUM(F44,F53,F61,F71)</f>
        <v>0</v>
      </c>
      <c r="G43" s="69">
        <f>SUM(G44,G53,G61,G71)</f>
        <v>0</v>
      </c>
    </row>
    <row r="44" spans="1:7" ht="15">
      <c r="A44" s="5" t="s">
        <v>257</v>
      </c>
      <c r="B44" s="67">
        <f>SUM(B45:B52)</f>
        <v>0</v>
      </c>
      <c r="C44" s="67">
        <f>SUM(C45:C52)</f>
        <v>0</v>
      </c>
      <c r="D44" s="67">
        <f>SUM(D45:D52)</f>
        <v>0</v>
      </c>
      <c r="E44" s="67">
        <f>SUM(E45:E52)</f>
        <v>0</v>
      </c>
      <c r="F44" s="67">
        <f>SUM(F45:F52)</f>
        <v>0</v>
      </c>
      <c r="G44" s="67">
        <f>SUM(G45:G52)</f>
        <v>0</v>
      </c>
    </row>
    <row r="45" spans="1:7" ht="15">
      <c r="A45" s="41" t="s">
        <v>225</v>
      </c>
      <c r="B45" s="67">
        <v>0</v>
      </c>
      <c r="C45" s="67">
        <v>0</v>
      </c>
      <c r="D45" s="67">
        <v>0</v>
      </c>
      <c r="E45" s="67">
        <v>0</v>
      </c>
      <c r="F45" s="67">
        <v>0</v>
      </c>
      <c r="G45" s="67">
        <f>D45-E45</f>
        <v>0</v>
      </c>
    </row>
    <row r="46" spans="1:7" ht="15">
      <c r="A46" s="41" t="s">
        <v>226</v>
      </c>
      <c r="B46" s="67">
        <v>0</v>
      </c>
      <c r="C46" s="67">
        <v>0</v>
      </c>
      <c r="D46" s="67">
        <v>0</v>
      </c>
      <c r="E46" s="67">
        <v>0</v>
      </c>
      <c r="F46" s="67">
        <v>0</v>
      </c>
      <c r="G46" s="67">
        <f aca="true" t="shared" si="3" ref="G46:G52">D46-E46</f>
        <v>0</v>
      </c>
    </row>
    <row r="47" spans="1:7" ht="15">
      <c r="A47" s="41" t="s">
        <v>227</v>
      </c>
      <c r="B47" s="67">
        <v>0</v>
      </c>
      <c r="C47" s="67">
        <v>0</v>
      </c>
      <c r="D47" s="67">
        <v>0</v>
      </c>
      <c r="E47" s="67">
        <v>0</v>
      </c>
      <c r="F47" s="67">
        <v>0</v>
      </c>
      <c r="G47" s="67">
        <f t="shared" si="3"/>
        <v>0</v>
      </c>
    </row>
    <row r="48" spans="1:7" ht="15">
      <c r="A48" s="41" t="s">
        <v>228</v>
      </c>
      <c r="B48" s="67">
        <v>0</v>
      </c>
      <c r="C48" s="67">
        <v>0</v>
      </c>
      <c r="D48" s="67">
        <v>0</v>
      </c>
      <c r="E48" s="67">
        <v>0</v>
      </c>
      <c r="F48" s="67">
        <v>0</v>
      </c>
      <c r="G48" s="67">
        <f t="shared" si="3"/>
        <v>0</v>
      </c>
    </row>
    <row r="49" spans="1:7" ht="15">
      <c r="A49" s="41" t="s">
        <v>229</v>
      </c>
      <c r="B49" s="67">
        <v>0</v>
      </c>
      <c r="C49" s="67">
        <v>0</v>
      </c>
      <c r="D49" s="67">
        <v>0</v>
      </c>
      <c r="E49" s="67">
        <v>0</v>
      </c>
      <c r="F49" s="67">
        <v>0</v>
      </c>
      <c r="G49" s="67">
        <f t="shared" si="3"/>
        <v>0</v>
      </c>
    </row>
    <row r="50" spans="1:7" ht="15">
      <c r="A50" s="41" t="s">
        <v>230</v>
      </c>
      <c r="B50" s="67">
        <v>0</v>
      </c>
      <c r="C50" s="67">
        <v>0</v>
      </c>
      <c r="D50" s="67">
        <v>0</v>
      </c>
      <c r="E50" s="67">
        <v>0</v>
      </c>
      <c r="F50" s="67">
        <v>0</v>
      </c>
      <c r="G50" s="67">
        <f t="shared" si="3"/>
        <v>0</v>
      </c>
    </row>
    <row r="51" spans="1:7" ht="15">
      <c r="A51" s="41" t="s">
        <v>231</v>
      </c>
      <c r="B51" s="67">
        <v>0</v>
      </c>
      <c r="C51" s="67">
        <v>0</v>
      </c>
      <c r="D51" s="67">
        <v>0</v>
      </c>
      <c r="E51" s="67">
        <v>0</v>
      </c>
      <c r="F51" s="67">
        <v>0</v>
      </c>
      <c r="G51" s="67">
        <f t="shared" si="3"/>
        <v>0</v>
      </c>
    </row>
    <row r="52" spans="1:7" ht="15">
      <c r="A52" s="41" t="s">
        <v>232</v>
      </c>
      <c r="B52" s="67">
        <v>0</v>
      </c>
      <c r="C52" s="67">
        <v>0</v>
      </c>
      <c r="D52" s="67">
        <v>0</v>
      </c>
      <c r="E52" s="67">
        <v>0</v>
      </c>
      <c r="F52" s="67">
        <v>0</v>
      </c>
      <c r="G52" s="67">
        <f t="shared" si="3"/>
        <v>0</v>
      </c>
    </row>
    <row r="53" spans="1:7" ht="15">
      <c r="A53" s="5" t="s">
        <v>233</v>
      </c>
      <c r="B53" s="66">
        <f>SUM(B54:B60)</f>
        <v>0</v>
      </c>
      <c r="C53" s="66">
        <f>SUM(C54:C60)</f>
        <v>0</v>
      </c>
      <c r="D53" s="66">
        <f>SUM(D54:D60)</f>
        <v>0</v>
      </c>
      <c r="E53" s="66">
        <f>SUM(E54:E60)</f>
        <v>0</v>
      </c>
      <c r="F53" s="66">
        <f>SUM(F54:F60)</f>
        <v>0</v>
      </c>
      <c r="G53" s="66">
        <f>SUM(G54:G60)</f>
        <v>0</v>
      </c>
    </row>
    <row r="54" spans="1:7" ht="15">
      <c r="A54" s="41" t="s">
        <v>234</v>
      </c>
      <c r="B54" s="66">
        <v>0</v>
      </c>
      <c r="C54" s="66">
        <v>0</v>
      </c>
      <c r="D54" s="66">
        <v>0</v>
      </c>
      <c r="E54" s="66">
        <v>0</v>
      </c>
      <c r="F54" s="66">
        <v>0</v>
      </c>
      <c r="G54" s="67">
        <f>D54-E54</f>
        <v>0</v>
      </c>
    </row>
    <row r="55" spans="1:7" ht="15">
      <c r="A55" s="41" t="s">
        <v>235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67">
        <f aca="true" t="shared" si="4" ref="G55:G60">D55-E55</f>
        <v>0</v>
      </c>
    </row>
    <row r="56" spans="1:7" ht="15">
      <c r="A56" s="41" t="s">
        <v>236</v>
      </c>
      <c r="B56" s="66">
        <v>0</v>
      </c>
      <c r="C56" s="66">
        <v>0</v>
      </c>
      <c r="D56" s="66">
        <v>0</v>
      </c>
      <c r="E56" s="66">
        <v>0</v>
      </c>
      <c r="F56" s="66">
        <v>0</v>
      </c>
      <c r="G56" s="67">
        <f t="shared" si="4"/>
        <v>0</v>
      </c>
    </row>
    <row r="57" spans="1:7" ht="15">
      <c r="A57" s="42" t="s">
        <v>237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7">
        <f t="shared" si="4"/>
        <v>0</v>
      </c>
    </row>
    <row r="58" spans="1:7" ht="15">
      <c r="A58" s="41" t="s">
        <v>238</v>
      </c>
      <c r="B58" s="66">
        <v>0</v>
      </c>
      <c r="C58" s="66">
        <v>0</v>
      </c>
      <c r="D58" s="66">
        <v>0</v>
      </c>
      <c r="E58" s="66">
        <v>0</v>
      </c>
      <c r="F58" s="66">
        <v>0</v>
      </c>
      <c r="G58" s="67">
        <f t="shared" si="4"/>
        <v>0</v>
      </c>
    </row>
    <row r="59" spans="1:7" ht="15">
      <c r="A59" s="41" t="s">
        <v>239</v>
      </c>
      <c r="B59" s="66">
        <v>0</v>
      </c>
      <c r="C59" s="66">
        <v>0</v>
      </c>
      <c r="D59" s="66">
        <v>0</v>
      </c>
      <c r="E59" s="66">
        <v>0</v>
      </c>
      <c r="F59" s="66">
        <v>0</v>
      </c>
      <c r="G59" s="67">
        <f t="shared" si="4"/>
        <v>0</v>
      </c>
    </row>
    <row r="60" spans="1:7" ht="15">
      <c r="A60" s="41" t="s">
        <v>240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7">
        <f t="shared" si="4"/>
        <v>0</v>
      </c>
    </row>
    <row r="61" spans="1:7" ht="15">
      <c r="A61" s="5" t="s">
        <v>241</v>
      </c>
      <c r="B61" s="66">
        <f>SUM(B62:B70)</f>
        <v>0</v>
      </c>
      <c r="C61" s="66">
        <f>SUM(C62:C70)</f>
        <v>0</v>
      </c>
      <c r="D61" s="66">
        <f>SUM(D62:D70)</f>
        <v>0</v>
      </c>
      <c r="E61" s="66">
        <f>SUM(E62:E70)</f>
        <v>0</v>
      </c>
      <c r="F61" s="66">
        <f>SUM(F62:F70)</f>
        <v>0</v>
      </c>
      <c r="G61" s="66">
        <f>SUM(G62:G70)</f>
        <v>0</v>
      </c>
    </row>
    <row r="62" spans="1:7" ht="15">
      <c r="A62" s="41" t="s">
        <v>242</v>
      </c>
      <c r="B62" s="66">
        <v>0</v>
      </c>
      <c r="C62" s="66">
        <v>0</v>
      </c>
      <c r="D62" s="66">
        <v>0</v>
      </c>
      <c r="E62" s="66">
        <v>0</v>
      </c>
      <c r="F62" s="66">
        <v>0</v>
      </c>
      <c r="G62" s="67">
        <f>D62-E62</f>
        <v>0</v>
      </c>
    </row>
    <row r="63" spans="1:7" ht="15">
      <c r="A63" s="41" t="s">
        <v>243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67">
        <f aca="true" t="shared" si="5" ref="G63:G70">D63-E63</f>
        <v>0</v>
      </c>
    </row>
    <row r="64" spans="1:7" ht="15">
      <c r="A64" s="41" t="s">
        <v>244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7">
        <f t="shared" si="5"/>
        <v>0</v>
      </c>
    </row>
    <row r="65" spans="1:7" ht="15">
      <c r="A65" s="41" t="s">
        <v>245</v>
      </c>
      <c r="B65" s="66">
        <v>0</v>
      </c>
      <c r="C65" s="66">
        <v>0</v>
      </c>
      <c r="D65" s="66">
        <v>0</v>
      </c>
      <c r="E65" s="66">
        <v>0</v>
      </c>
      <c r="F65" s="66">
        <v>0</v>
      </c>
      <c r="G65" s="67">
        <f t="shared" si="5"/>
        <v>0</v>
      </c>
    </row>
    <row r="66" spans="1:7" ht="15">
      <c r="A66" s="41" t="s">
        <v>246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67">
        <f t="shared" si="5"/>
        <v>0</v>
      </c>
    </row>
    <row r="67" spans="1:7" ht="15">
      <c r="A67" s="41" t="s">
        <v>247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7">
        <f t="shared" si="5"/>
        <v>0</v>
      </c>
    </row>
    <row r="68" spans="1:7" ht="15">
      <c r="A68" s="41" t="s">
        <v>248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7">
        <f t="shared" si="5"/>
        <v>0</v>
      </c>
    </row>
    <row r="69" spans="1:7" ht="15">
      <c r="A69" s="41" t="s">
        <v>249</v>
      </c>
      <c r="B69" s="66">
        <v>0</v>
      </c>
      <c r="C69" s="66">
        <v>0</v>
      </c>
      <c r="D69" s="66">
        <v>0</v>
      </c>
      <c r="E69" s="66">
        <v>0</v>
      </c>
      <c r="F69" s="66">
        <v>0</v>
      </c>
      <c r="G69" s="67">
        <f t="shared" si="5"/>
        <v>0</v>
      </c>
    </row>
    <row r="70" spans="1:7" ht="15">
      <c r="A70" s="41" t="s">
        <v>250</v>
      </c>
      <c r="B70" s="66">
        <v>0</v>
      </c>
      <c r="C70" s="66">
        <v>0</v>
      </c>
      <c r="D70" s="66">
        <v>0</v>
      </c>
      <c r="E70" s="66">
        <v>0</v>
      </c>
      <c r="F70" s="66">
        <v>0</v>
      </c>
      <c r="G70" s="67">
        <f t="shared" si="5"/>
        <v>0</v>
      </c>
    </row>
    <row r="71" spans="1:7" ht="15">
      <c r="A71" s="68" t="s">
        <v>258</v>
      </c>
      <c r="B71" s="70">
        <f>SUM(B72:B75)</f>
        <v>0</v>
      </c>
      <c r="C71" s="70">
        <f>SUM(C72:C75)</f>
        <v>0</v>
      </c>
      <c r="D71" s="70">
        <f>SUM(D72:D75)</f>
        <v>0</v>
      </c>
      <c r="E71" s="70">
        <f>SUM(E72:E75)</f>
        <v>0</v>
      </c>
      <c r="F71" s="70">
        <f>SUM(F72:F75)</f>
        <v>0</v>
      </c>
      <c r="G71" s="70">
        <f>SUM(G72:G75)</f>
        <v>0</v>
      </c>
    </row>
    <row r="72" spans="1:7" ht="15">
      <c r="A72" s="41" t="s">
        <v>252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7">
        <f>D72-E72</f>
        <v>0</v>
      </c>
    </row>
    <row r="73" spans="1:7" ht="30">
      <c r="A73" s="41" t="s">
        <v>253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67">
        <f>D73-E73</f>
        <v>0</v>
      </c>
    </row>
    <row r="74" spans="1:7" ht="15">
      <c r="A74" s="41" t="s">
        <v>254</v>
      </c>
      <c r="B74" s="66">
        <v>0</v>
      </c>
      <c r="C74" s="66">
        <v>0</v>
      </c>
      <c r="D74" s="66">
        <v>0</v>
      </c>
      <c r="E74" s="66">
        <v>0</v>
      </c>
      <c r="F74" s="66">
        <v>0</v>
      </c>
      <c r="G74" s="67">
        <f>D74-E74</f>
        <v>0</v>
      </c>
    </row>
    <row r="75" spans="1:7" ht="15">
      <c r="A75" s="41" t="s">
        <v>255</v>
      </c>
      <c r="B75" s="66">
        <v>0</v>
      </c>
      <c r="C75" s="66">
        <v>0</v>
      </c>
      <c r="D75" s="66">
        <v>0</v>
      </c>
      <c r="E75" s="66">
        <v>0</v>
      </c>
      <c r="F75" s="66">
        <v>0</v>
      </c>
      <c r="G75" s="67">
        <f>D75-E75</f>
        <v>0</v>
      </c>
    </row>
    <row r="76" spans="1:7" ht="15">
      <c r="A76" s="20"/>
      <c r="B76" s="71"/>
      <c r="C76" s="71"/>
      <c r="D76" s="71"/>
      <c r="E76" s="71"/>
      <c r="F76" s="71"/>
      <c r="G76" s="71"/>
    </row>
    <row r="77" spans="1:7" ht="15">
      <c r="A77" s="3" t="s">
        <v>202</v>
      </c>
      <c r="B77" s="72">
        <f aca="true" t="shared" si="6" ref="B77:G77">B43+B9</f>
        <v>75956077</v>
      </c>
      <c r="C77" s="72">
        <f t="shared" si="6"/>
        <v>20658601.71</v>
      </c>
      <c r="D77" s="72">
        <f t="shared" si="6"/>
        <v>96614678.71000001</v>
      </c>
      <c r="E77" s="72">
        <f t="shared" si="6"/>
        <v>53596044.59</v>
      </c>
      <c r="F77" s="72">
        <f t="shared" si="6"/>
        <v>53597610.84</v>
      </c>
      <c r="G77" s="72">
        <f t="shared" si="6"/>
        <v>43018634.120000005</v>
      </c>
    </row>
    <row r="78" spans="1:7" ht="15">
      <c r="A78" s="22"/>
      <c r="B78" s="73"/>
      <c r="C78" s="73"/>
      <c r="D78" s="73"/>
      <c r="E78" s="73"/>
      <c r="F78" s="73"/>
      <c r="G78" s="73"/>
    </row>
    <row r="79" ht="15">
      <c r="A79" s="98" t="s">
        <v>43</v>
      </c>
    </row>
    <row r="83" spans="1:6" ht="15">
      <c r="A83" s="33" t="s">
        <v>44</v>
      </c>
      <c r="D83" s="35"/>
      <c r="F83" s="35" t="s">
        <v>44</v>
      </c>
    </row>
    <row r="84" spans="1:6" ht="48">
      <c r="A84" s="99" t="s">
        <v>45</v>
      </c>
      <c r="B84" s="101"/>
      <c r="C84" s="101"/>
      <c r="D84" s="99"/>
      <c r="E84" s="101"/>
      <c r="F84" s="99" t="s">
        <v>46</v>
      </c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="80" zoomScaleNormal="80" zoomScalePageLayoutView="0" workbookViewId="0" topLeftCell="A1">
      <selection activeCell="A30" sqref="A30"/>
    </sheetView>
  </sheetViews>
  <sheetFormatPr defaultColWidth="11.421875" defaultRowHeight="15"/>
  <cols>
    <col min="1" max="1" width="111.8515625" style="0" customWidth="1"/>
    <col min="2" max="6" width="20.7109375" style="80" customWidth="1"/>
    <col min="7" max="7" width="17.57421875" style="80" customWidth="1"/>
  </cols>
  <sheetData>
    <row r="1" spans="1:7" ht="21">
      <c r="A1" s="123" t="s">
        <v>259</v>
      </c>
      <c r="B1" s="120"/>
      <c r="C1" s="120"/>
      <c r="D1" s="120"/>
      <c r="E1" s="120"/>
      <c r="F1" s="120"/>
      <c r="G1" s="120"/>
    </row>
    <row r="2" spans="1:7" ht="15">
      <c r="A2" s="105" t="str">
        <f>ENTE_PUBLICO_A</f>
        <v>Coordinadora de Fomento al Comercio Exterior del Estado de Guanajuato, Gobierno del Estado de Guanajuato (a)</v>
      </c>
      <c r="B2" s="106"/>
      <c r="C2" s="106"/>
      <c r="D2" s="106"/>
      <c r="E2" s="106"/>
      <c r="F2" s="106"/>
      <c r="G2" s="107"/>
    </row>
    <row r="3" spans="1:7" ht="15">
      <c r="A3" s="111" t="s">
        <v>119</v>
      </c>
      <c r="B3" s="112"/>
      <c r="C3" s="112"/>
      <c r="D3" s="112"/>
      <c r="E3" s="112"/>
      <c r="F3" s="112"/>
      <c r="G3" s="113"/>
    </row>
    <row r="4" spans="1:7" ht="15">
      <c r="A4" s="111" t="s">
        <v>260</v>
      </c>
      <c r="B4" s="112"/>
      <c r="C4" s="112"/>
      <c r="D4" s="112"/>
      <c r="E4" s="112"/>
      <c r="F4" s="112"/>
      <c r="G4" s="113"/>
    </row>
    <row r="5" spans="1:7" ht="15">
      <c r="A5" s="111" t="s">
        <v>392</v>
      </c>
      <c r="B5" s="112"/>
      <c r="C5" s="112"/>
      <c r="D5" s="112"/>
      <c r="E5" s="112"/>
      <c r="F5" s="112"/>
      <c r="G5" s="113"/>
    </row>
    <row r="6" spans="1:7" ht="15">
      <c r="A6" s="114" t="s">
        <v>2</v>
      </c>
      <c r="B6" s="115"/>
      <c r="C6" s="115"/>
      <c r="D6" s="115"/>
      <c r="E6" s="115"/>
      <c r="F6" s="115"/>
      <c r="G6" s="116"/>
    </row>
    <row r="7" spans="1:7" ht="15">
      <c r="A7" s="117" t="s">
        <v>261</v>
      </c>
      <c r="B7" s="121" t="s">
        <v>121</v>
      </c>
      <c r="C7" s="121"/>
      <c r="D7" s="121"/>
      <c r="E7" s="121"/>
      <c r="F7" s="121"/>
      <c r="G7" s="121" t="s">
        <v>122</v>
      </c>
    </row>
    <row r="8" spans="1:7" ht="30">
      <c r="A8" s="118"/>
      <c r="B8" s="2" t="s">
        <v>123</v>
      </c>
      <c r="C8" s="74" t="s">
        <v>222</v>
      </c>
      <c r="D8" s="74" t="s">
        <v>54</v>
      </c>
      <c r="E8" s="74" t="s">
        <v>5</v>
      </c>
      <c r="F8" s="74" t="s">
        <v>22</v>
      </c>
      <c r="G8" s="128"/>
    </row>
    <row r="9" spans="1:7" ht="15">
      <c r="A9" s="37" t="s">
        <v>262</v>
      </c>
      <c r="B9" s="45">
        <f>SUM(B10,B11,B12,B15,B16,B19)</f>
        <v>42335581</v>
      </c>
      <c r="C9" s="45">
        <f>SUM(C10,C11,C12,C15,C16,C19)</f>
        <v>3169487.45</v>
      </c>
      <c r="D9" s="45">
        <f>SUM(D10,D11,D12,D15,D16,D19)</f>
        <v>45505068.45</v>
      </c>
      <c r="E9" s="45">
        <f>SUM(E10,E11,E12,E15,E16,E19)</f>
        <v>27718448.93</v>
      </c>
      <c r="F9" s="45">
        <f>SUM(F10,F11,F12,F15,F16,F19)</f>
        <v>27718448.93</v>
      </c>
      <c r="G9" s="45">
        <f>SUM(G10,G11,G12,G15,G16,G19)</f>
        <v>17786619.520000003</v>
      </c>
    </row>
    <row r="10" spans="1:7" ht="15">
      <c r="A10" s="5" t="s">
        <v>263</v>
      </c>
      <c r="B10" s="28">
        <v>42335581</v>
      </c>
      <c r="C10" s="28">
        <v>3169487.45</v>
      </c>
      <c r="D10" s="28">
        <v>45505068.45</v>
      </c>
      <c r="E10" s="28">
        <v>27718448.93</v>
      </c>
      <c r="F10" s="28">
        <v>27718448.93</v>
      </c>
      <c r="G10" s="28">
        <f>D10-E10</f>
        <v>17786619.520000003</v>
      </c>
    </row>
    <row r="11" spans="1:7" ht="15">
      <c r="A11" s="5" t="s">
        <v>264</v>
      </c>
      <c r="B11" s="75">
        <v>0</v>
      </c>
      <c r="C11" s="75">
        <v>0</v>
      </c>
      <c r="D11" s="75">
        <v>0</v>
      </c>
      <c r="E11" s="75">
        <v>0</v>
      </c>
      <c r="F11" s="75">
        <v>0</v>
      </c>
      <c r="G11" s="75">
        <f>D11-E11</f>
        <v>0</v>
      </c>
    </row>
    <row r="12" spans="1:7" ht="15">
      <c r="A12" s="5" t="s">
        <v>265</v>
      </c>
      <c r="B12" s="75">
        <f>B13+B14</f>
        <v>0</v>
      </c>
      <c r="C12" s="75">
        <f>C13+C14</f>
        <v>0</v>
      </c>
      <c r="D12" s="75">
        <f>D13+D14</f>
        <v>0</v>
      </c>
      <c r="E12" s="75">
        <f>E13+E14</f>
        <v>0</v>
      </c>
      <c r="F12" s="75">
        <f>F13+F14</f>
        <v>0</v>
      </c>
      <c r="G12" s="75">
        <f>G13+G14</f>
        <v>0</v>
      </c>
    </row>
    <row r="13" spans="1:7" ht="15">
      <c r="A13" s="39" t="s">
        <v>266</v>
      </c>
      <c r="B13" s="75">
        <v>0</v>
      </c>
      <c r="C13" s="75">
        <v>0</v>
      </c>
      <c r="D13" s="75">
        <v>0</v>
      </c>
      <c r="E13" s="75">
        <v>0</v>
      </c>
      <c r="F13" s="75">
        <v>0</v>
      </c>
      <c r="G13" s="75">
        <f>D13-E13</f>
        <v>0</v>
      </c>
    </row>
    <row r="14" spans="1:7" ht="15">
      <c r="A14" s="39" t="s">
        <v>267</v>
      </c>
      <c r="B14" s="75">
        <v>0</v>
      </c>
      <c r="C14" s="75">
        <v>0</v>
      </c>
      <c r="D14" s="75">
        <v>0</v>
      </c>
      <c r="E14" s="75">
        <v>0</v>
      </c>
      <c r="F14" s="75">
        <v>0</v>
      </c>
      <c r="G14" s="75">
        <f>D14-E14</f>
        <v>0</v>
      </c>
    </row>
    <row r="15" spans="1:7" ht="15">
      <c r="A15" s="5" t="s">
        <v>268</v>
      </c>
      <c r="B15" s="75">
        <v>0</v>
      </c>
      <c r="C15" s="75">
        <v>0</v>
      </c>
      <c r="D15" s="75">
        <v>0</v>
      </c>
      <c r="E15" s="75">
        <v>0</v>
      </c>
      <c r="F15" s="75">
        <v>0</v>
      </c>
      <c r="G15" s="75">
        <f>D15-E15</f>
        <v>0</v>
      </c>
    </row>
    <row r="16" spans="1:7" ht="15">
      <c r="A16" s="68" t="s">
        <v>269</v>
      </c>
      <c r="B16" s="75">
        <f>B17+B18</f>
        <v>0</v>
      </c>
      <c r="C16" s="75">
        <f>C17+C18</f>
        <v>0</v>
      </c>
      <c r="D16" s="75">
        <f>D17+D18</f>
        <v>0</v>
      </c>
      <c r="E16" s="75">
        <f>E17+E18</f>
        <v>0</v>
      </c>
      <c r="F16" s="75">
        <f>F17+F18</f>
        <v>0</v>
      </c>
      <c r="G16" s="75">
        <f>G17+G18</f>
        <v>0</v>
      </c>
    </row>
    <row r="17" spans="1:7" ht="15">
      <c r="A17" s="39" t="s">
        <v>270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f>D17-E17</f>
        <v>0</v>
      </c>
    </row>
    <row r="18" spans="1:7" ht="15">
      <c r="A18" s="39" t="s">
        <v>271</v>
      </c>
      <c r="B18" s="75">
        <v>0</v>
      </c>
      <c r="C18" s="75">
        <v>0</v>
      </c>
      <c r="D18" s="75">
        <v>0</v>
      </c>
      <c r="E18" s="75">
        <v>0</v>
      </c>
      <c r="F18" s="75">
        <v>0</v>
      </c>
      <c r="G18" s="75">
        <f>D18-E18</f>
        <v>0</v>
      </c>
    </row>
    <row r="19" spans="1:7" ht="15">
      <c r="A19" s="5" t="s">
        <v>272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f>D19-E19</f>
        <v>0</v>
      </c>
    </row>
    <row r="20" spans="1:7" ht="15">
      <c r="A20" s="20"/>
      <c r="B20" s="76"/>
      <c r="C20" s="76"/>
      <c r="D20" s="76"/>
      <c r="E20" s="76"/>
      <c r="F20" s="76"/>
      <c r="G20" s="76"/>
    </row>
    <row r="21" spans="1:7" ht="15">
      <c r="A21" s="77" t="s">
        <v>273</v>
      </c>
      <c r="B21" s="78">
        <f>SUM(B22,B23,B24,B27,B28,B31)</f>
        <v>0</v>
      </c>
      <c r="C21" s="78">
        <f>SUM(C22,C23,C24,C27,C28,C31)</f>
        <v>0</v>
      </c>
      <c r="D21" s="78">
        <f>SUM(D22,D23,D24,D27,D28,D31)</f>
        <v>0</v>
      </c>
      <c r="E21" s="78">
        <f>SUM(E22,E23,E24,E27,E28,E31)</f>
        <v>0</v>
      </c>
      <c r="F21" s="78">
        <f>SUM(F22,F23,F24,F27,F28,F31)</f>
        <v>0</v>
      </c>
      <c r="G21" s="78">
        <f>SUM(G22,G23,G24,G27,G28,G31)</f>
        <v>0</v>
      </c>
    </row>
    <row r="22" spans="1:7" ht="15">
      <c r="A22" s="5" t="s">
        <v>263</v>
      </c>
      <c r="B22" s="75">
        <v>0</v>
      </c>
      <c r="C22" s="75">
        <v>0</v>
      </c>
      <c r="D22" s="75">
        <v>0</v>
      </c>
      <c r="E22" s="75">
        <v>0</v>
      </c>
      <c r="F22" s="75">
        <v>0</v>
      </c>
      <c r="G22" s="75">
        <f>D22-E22</f>
        <v>0</v>
      </c>
    </row>
    <row r="23" spans="1:7" ht="15">
      <c r="A23" s="5" t="s">
        <v>264</v>
      </c>
      <c r="B23" s="75">
        <v>0</v>
      </c>
      <c r="C23" s="75">
        <v>0</v>
      </c>
      <c r="D23" s="75">
        <v>0</v>
      </c>
      <c r="E23" s="75">
        <v>0</v>
      </c>
      <c r="F23" s="75">
        <v>0</v>
      </c>
      <c r="G23" s="75">
        <f>D23-E23</f>
        <v>0</v>
      </c>
    </row>
    <row r="24" spans="1:7" ht="15">
      <c r="A24" s="5" t="s">
        <v>265</v>
      </c>
      <c r="B24" s="75">
        <f>B25+B26</f>
        <v>0</v>
      </c>
      <c r="C24" s="75">
        <f>C25+C26</f>
        <v>0</v>
      </c>
      <c r="D24" s="75">
        <f>D25+D26</f>
        <v>0</v>
      </c>
      <c r="E24" s="75">
        <f>E25+E26</f>
        <v>0</v>
      </c>
      <c r="F24" s="75">
        <f>F25+F26</f>
        <v>0</v>
      </c>
      <c r="G24" s="75">
        <f>G25+G26</f>
        <v>0</v>
      </c>
    </row>
    <row r="25" spans="1:7" ht="15">
      <c r="A25" s="39" t="s">
        <v>266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f>D25-E25</f>
        <v>0</v>
      </c>
    </row>
    <row r="26" spans="1:7" ht="15">
      <c r="A26" s="39" t="s">
        <v>267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f>D26-E26</f>
        <v>0</v>
      </c>
    </row>
    <row r="27" spans="1:7" ht="15">
      <c r="A27" s="5" t="s">
        <v>268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f>D27-E27</f>
        <v>0</v>
      </c>
    </row>
    <row r="28" spans="1:7" ht="15">
      <c r="A28" s="68" t="s">
        <v>269</v>
      </c>
      <c r="B28" s="75">
        <f>B29+B30</f>
        <v>0</v>
      </c>
      <c r="C28" s="75">
        <f>C29+C30</f>
        <v>0</v>
      </c>
      <c r="D28" s="75">
        <f>D29+D30</f>
        <v>0</v>
      </c>
      <c r="E28" s="75">
        <f>E29+E30</f>
        <v>0</v>
      </c>
      <c r="F28" s="75">
        <f>F29+F30</f>
        <v>0</v>
      </c>
      <c r="G28" s="75">
        <f>G29+G30</f>
        <v>0</v>
      </c>
    </row>
    <row r="29" spans="1:7" ht="15">
      <c r="A29" s="39" t="s">
        <v>270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f>D29-E29</f>
        <v>0</v>
      </c>
    </row>
    <row r="30" spans="1:7" ht="15">
      <c r="A30" s="39" t="s">
        <v>271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f>D30-E30</f>
        <v>0</v>
      </c>
    </row>
    <row r="31" spans="1:7" ht="15">
      <c r="A31" s="5" t="s">
        <v>272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f>D31-E31</f>
        <v>0</v>
      </c>
    </row>
    <row r="32" spans="1:7" ht="15">
      <c r="A32" s="20"/>
      <c r="B32" s="76"/>
      <c r="C32" s="76"/>
      <c r="D32" s="76"/>
      <c r="E32" s="76"/>
      <c r="F32" s="76"/>
      <c r="G32" s="76"/>
    </row>
    <row r="33" spans="1:7" ht="15">
      <c r="A33" s="3" t="s">
        <v>274</v>
      </c>
      <c r="B33" s="45">
        <f>B21+B9</f>
        <v>42335581</v>
      </c>
      <c r="C33" s="45">
        <f>C21+C9</f>
        <v>3169487.45</v>
      </c>
      <c r="D33" s="45">
        <f>D21+D9</f>
        <v>45505068.45</v>
      </c>
      <c r="E33" s="45">
        <f>E21+E9</f>
        <v>27718448.93</v>
      </c>
      <c r="F33" s="45">
        <f>F21+F9</f>
        <v>27718448.93</v>
      </c>
      <c r="G33" s="45">
        <f>G21+G9</f>
        <v>17786619.520000003</v>
      </c>
    </row>
    <row r="34" spans="1:7" ht="15">
      <c r="A34" s="56"/>
      <c r="B34" s="79"/>
      <c r="C34" s="79"/>
      <c r="D34" s="79"/>
      <c r="E34" s="79"/>
      <c r="F34" s="79"/>
      <c r="G34" s="79"/>
    </row>
    <row r="35" spans="1:6" ht="15">
      <c r="A35" s="98" t="s">
        <v>43</v>
      </c>
      <c r="B35"/>
      <c r="C35"/>
      <c r="D35"/>
      <c r="E35"/>
      <c r="F35"/>
    </row>
    <row r="36" spans="2:6" ht="15">
      <c r="B36"/>
      <c r="C36"/>
      <c r="D36"/>
      <c r="E36"/>
      <c r="F36"/>
    </row>
    <row r="37" spans="2:6" ht="15">
      <c r="B37"/>
      <c r="C37"/>
      <c r="D37"/>
      <c r="E37"/>
      <c r="F37"/>
    </row>
    <row r="38" spans="2:6" ht="15">
      <c r="B38"/>
      <c r="C38"/>
      <c r="D38"/>
      <c r="E38"/>
      <c r="F38"/>
    </row>
    <row r="39" spans="1:6" ht="15">
      <c r="A39" s="33" t="s">
        <v>44</v>
      </c>
      <c r="B39"/>
      <c r="C39"/>
      <c r="D39" s="35"/>
      <c r="E39"/>
      <c r="F39" s="35" t="s">
        <v>44</v>
      </c>
    </row>
    <row r="40" spans="1:6" ht="48">
      <c r="A40" s="99" t="s">
        <v>45</v>
      </c>
      <c r="B40"/>
      <c r="C40"/>
      <c r="D40" s="34"/>
      <c r="E40"/>
      <c r="F40" s="99" t="s">
        <v>46</v>
      </c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="80" zoomScaleNormal="80" zoomScalePageLayoutView="0" workbookViewId="0" topLeftCell="A1">
      <selection activeCell="B13" sqref="B13"/>
    </sheetView>
  </sheetViews>
  <sheetFormatPr defaultColWidth="11.421875" defaultRowHeight="15"/>
  <cols>
    <col min="1" max="1" width="81.421875" style="0" customWidth="1"/>
    <col min="2" max="7" width="20.7109375" style="0" customWidth="1"/>
  </cols>
  <sheetData>
    <row r="1" spans="1:7" ht="21">
      <c r="A1" s="120" t="s">
        <v>275</v>
      </c>
      <c r="B1" s="120"/>
      <c r="C1" s="120"/>
      <c r="D1" s="120"/>
      <c r="E1" s="120"/>
      <c r="F1" s="120"/>
      <c r="G1" s="120"/>
    </row>
    <row r="2" spans="1:7" ht="15">
      <c r="A2" s="105" t="str">
        <f>ENTIDAD</f>
        <v>Municipio de Silao, Gobierno del Estado de Guanajuato</v>
      </c>
      <c r="B2" s="106"/>
      <c r="C2" s="106"/>
      <c r="D2" s="106"/>
      <c r="E2" s="106"/>
      <c r="F2" s="106"/>
      <c r="G2" s="107"/>
    </row>
    <row r="3" spans="1:7" ht="15">
      <c r="A3" s="108" t="s">
        <v>276</v>
      </c>
      <c r="B3" s="109"/>
      <c r="C3" s="109"/>
      <c r="D3" s="109"/>
      <c r="E3" s="109"/>
      <c r="F3" s="109"/>
      <c r="G3" s="110"/>
    </row>
    <row r="4" spans="1:7" ht="15">
      <c r="A4" s="108" t="s">
        <v>2</v>
      </c>
      <c r="B4" s="109"/>
      <c r="C4" s="109"/>
      <c r="D4" s="109"/>
      <c r="E4" s="109"/>
      <c r="F4" s="109"/>
      <c r="G4" s="110"/>
    </row>
    <row r="5" spans="1:7" ht="15">
      <c r="A5" s="108" t="s">
        <v>277</v>
      </c>
      <c r="B5" s="109"/>
      <c r="C5" s="109"/>
      <c r="D5" s="109"/>
      <c r="E5" s="109"/>
      <c r="F5" s="109"/>
      <c r="G5" s="110"/>
    </row>
    <row r="6" spans="1:7" ht="15">
      <c r="A6" s="117" t="s">
        <v>278</v>
      </c>
      <c r="B6" s="81">
        <v>2018</v>
      </c>
      <c r="C6" s="129">
        <f>ANIO1P</f>
        <v>2019</v>
      </c>
      <c r="D6" s="129" t="str">
        <f>ANIO2P</f>
        <v>2020 (d)</v>
      </c>
      <c r="E6" s="129" t="str">
        <f>ANIO3P</f>
        <v>2021 (d)</v>
      </c>
      <c r="F6" s="129" t="str">
        <f>ANIO4P</f>
        <v>2022 (d)</v>
      </c>
      <c r="G6" s="129" t="str">
        <f>ANIO5P</f>
        <v>2023 (d)</v>
      </c>
    </row>
    <row r="7" spans="1:8" ht="45">
      <c r="A7" s="118"/>
      <c r="B7" s="82" t="s">
        <v>279</v>
      </c>
      <c r="C7" s="130"/>
      <c r="D7" s="130"/>
      <c r="E7" s="130"/>
      <c r="F7" s="130"/>
      <c r="G7" s="130"/>
      <c r="H7" t="s">
        <v>393</v>
      </c>
    </row>
    <row r="8" spans="1:7" ht="15">
      <c r="A8" s="37" t="s">
        <v>280</v>
      </c>
      <c r="B8" s="45">
        <f>SUM(B9:B20)</f>
        <v>75956077</v>
      </c>
      <c r="C8" s="45">
        <f>SUM(C9:C20)</f>
        <v>77711429</v>
      </c>
      <c r="D8" s="45">
        <f>SUM(D9:D20)</f>
        <v>82342200</v>
      </c>
      <c r="E8" s="45">
        <f>SUM(E9:E20)</f>
        <v>87249221</v>
      </c>
      <c r="F8" s="45">
        <f>SUM(F9:F20)</f>
        <v>92448989</v>
      </c>
      <c r="G8" s="45">
        <f>SUM(G9:G20)</f>
        <v>97958984</v>
      </c>
    </row>
    <row r="9" spans="1:7" ht="15">
      <c r="A9" s="5" t="s">
        <v>57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15">
      <c r="A10" s="5" t="s">
        <v>58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5" t="s">
        <v>59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5" t="s">
        <v>281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ht="15">
      <c r="A13" s="5" t="s">
        <v>61</v>
      </c>
      <c r="B13" s="28">
        <v>388000</v>
      </c>
      <c r="C13" s="60">
        <v>407400</v>
      </c>
      <c r="D13" s="60">
        <v>427770</v>
      </c>
      <c r="E13" s="60">
        <v>449158</v>
      </c>
      <c r="F13" s="60">
        <v>471616</v>
      </c>
      <c r="G13" s="60">
        <v>495197</v>
      </c>
    </row>
    <row r="14" spans="1:7" ht="15">
      <c r="A14" s="5" t="s">
        <v>62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5" t="s">
        <v>282</v>
      </c>
      <c r="B15" s="28">
        <v>2651464</v>
      </c>
      <c r="C15" s="60">
        <v>2784037</v>
      </c>
      <c r="D15" s="60">
        <v>2923239</v>
      </c>
      <c r="E15" s="60">
        <v>3069401</v>
      </c>
      <c r="F15" s="60">
        <v>3222871</v>
      </c>
      <c r="G15" s="60">
        <v>3384015</v>
      </c>
    </row>
    <row r="16" spans="1:7" ht="15">
      <c r="A16" s="5" t="s">
        <v>283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38" t="s">
        <v>284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5" t="s">
        <v>82</v>
      </c>
      <c r="B18" s="28">
        <v>72916613</v>
      </c>
      <c r="C18" s="60">
        <v>74519992</v>
      </c>
      <c r="D18" s="60">
        <v>78991191</v>
      </c>
      <c r="E18" s="60">
        <v>83730662</v>
      </c>
      <c r="F18" s="60">
        <v>88754502</v>
      </c>
      <c r="G18" s="60">
        <v>94079772</v>
      </c>
    </row>
    <row r="19" spans="1:7" ht="15">
      <c r="A19" s="5" t="s">
        <v>83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5" t="s">
        <v>285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20"/>
      <c r="B21" s="20"/>
      <c r="C21" s="20"/>
      <c r="D21" s="20"/>
      <c r="E21" s="20"/>
      <c r="F21" s="20"/>
      <c r="G21" s="20"/>
    </row>
    <row r="22" spans="1:7" ht="15">
      <c r="A22" s="3" t="s">
        <v>286</v>
      </c>
      <c r="B22" s="18">
        <f>SUM(B23:B27)</f>
        <v>0</v>
      </c>
      <c r="C22" s="18">
        <f>SUM(C23:C27)</f>
        <v>0</v>
      </c>
      <c r="D22" s="18">
        <f>SUM(D23:D27)</f>
        <v>0</v>
      </c>
      <c r="E22" s="18">
        <f>SUM(E23:E27)</f>
        <v>0</v>
      </c>
      <c r="F22" s="18">
        <f>SUM(F23:F27)</f>
        <v>0</v>
      </c>
      <c r="G22" s="18">
        <f>SUM(G23:G27)</f>
        <v>0</v>
      </c>
    </row>
    <row r="23" spans="1:7" ht="15">
      <c r="A23" s="5" t="s">
        <v>287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5">
      <c r="A24" s="5" t="s">
        <v>288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5">
      <c r="A25" s="5" t="s">
        <v>289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83" t="s">
        <v>108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5" t="s">
        <v>109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20"/>
      <c r="B28" s="20"/>
      <c r="C28" s="20"/>
      <c r="D28" s="20"/>
      <c r="E28" s="20"/>
      <c r="F28" s="20"/>
      <c r="G28" s="20"/>
    </row>
    <row r="29" spans="1:7" ht="15">
      <c r="A29" s="3" t="s">
        <v>290</v>
      </c>
      <c r="B29" s="18">
        <f>B30</f>
        <v>0</v>
      </c>
      <c r="C29" s="18">
        <f>C30</f>
        <v>0</v>
      </c>
      <c r="D29" s="18">
        <f>D30</f>
        <v>0</v>
      </c>
      <c r="E29" s="18">
        <f>E30</f>
        <v>0</v>
      </c>
      <c r="F29" s="18">
        <f>F30</f>
        <v>0</v>
      </c>
      <c r="G29" s="18">
        <f>G30</f>
        <v>0</v>
      </c>
    </row>
    <row r="30" spans="1:7" ht="15">
      <c r="A30" s="5" t="s">
        <v>112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20"/>
      <c r="B31" s="20"/>
      <c r="C31" s="20"/>
      <c r="D31" s="20"/>
      <c r="E31" s="20"/>
      <c r="F31" s="20"/>
      <c r="G31" s="20"/>
    </row>
    <row r="32" spans="1:7" ht="15">
      <c r="A32" s="77" t="s">
        <v>291</v>
      </c>
      <c r="B32" s="21">
        <f aca="true" t="shared" si="0" ref="B32:G32">B29+B22+B8</f>
        <v>75956077</v>
      </c>
      <c r="C32" s="21">
        <f t="shared" si="0"/>
        <v>77711429</v>
      </c>
      <c r="D32" s="21">
        <f t="shared" si="0"/>
        <v>82342200</v>
      </c>
      <c r="E32" s="21">
        <f t="shared" si="0"/>
        <v>87249221</v>
      </c>
      <c r="F32" s="21">
        <f t="shared" si="0"/>
        <v>92448989</v>
      </c>
      <c r="G32" s="21">
        <f t="shared" si="0"/>
        <v>97958984</v>
      </c>
    </row>
    <row r="33" spans="1:7" ht="15">
      <c r="A33" s="20"/>
      <c r="B33" s="20"/>
      <c r="C33" s="20"/>
      <c r="D33" s="20"/>
      <c r="E33" s="20"/>
      <c r="F33" s="20"/>
      <c r="G33" s="20"/>
    </row>
    <row r="34" spans="1:7" ht="15">
      <c r="A34" s="3" t="s">
        <v>114</v>
      </c>
      <c r="B34" s="30"/>
      <c r="C34" s="30"/>
      <c r="D34" s="30"/>
      <c r="E34" s="30"/>
      <c r="F34" s="30"/>
      <c r="G34" s="30"/>
    </row>
    <row r="35" spans="1:7" ht="30">
      <c r="A35" s="84" t="s">
        <v>292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30">
      <c r="A36" s="84" t="s">
        <v>116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3" t="s">
        <v>293</v>
      </c>
      <c r="B37" s="18">
        <f>B36+B35</f>
        <v>0</v>
      </c>
      <c r="C37" s="18">
        <f>C36+C35</f>
        <v>0</v>
      </c>
      <c r="D37" s="18">
        <f>D36+D35</f>
        <v>0</v>
      </c>
      <c r="E37" s="18">
        <f>E36+E35</f>
        <v>0</v>
      </c>
      <c r="F37" s="18">
        <f>F36+F35</f>
        <v>0</v>
      </c>
      <c r="G37" s="18">
        <f>G36+G35</f>
        <v>0</v>
      </c>
    </row>
    <row r="38" spans="1:7" ht="15">
      <c r="A38" s="22"/>
      <c r="B38" s="16"/>
      <c r="C38" s="16"/>
      <c r="D38" s="16"/>
      <c r="E38" s="16"/>
      <c r="F38" s="16"/>
      <c r="G38" s="16"/>
    </row>
    <row r="39" spans="1:7" ht="15">
      <c r="A39" s="98" t="s">
        <v>43</v>
      </c>
      <c r="G39" s="58"/>
    </row>
    <row r="40" ht="15">
      <c r="G40" s="58"/>
    </row>
    <row r="41" ht="15">
      <c r="G41" s="58"/>
    </row>
    <row r="42" ht="15">
      <c r="G42" s="58"/>
    </row>
    <row r="43" spans="1:7" ht="15">
      <c r="A43" s="33" t="s">
        <v>44</v>
      </c>
      <c r="D43" s="35"/>
      <c r="F43" s="35" t="s">
        <v>44</v>
      </c>
      <c r="G43" s="58"/>
    </row>
    <row r="44" spans="1:6" ht="48">
      <c r="A44" s="99" t="s">
        <v>45</v>
      </c>
      <c r="D44" s="34"/>
      <c r="F44" s="99" t="s">
        <v>46</v>
      </c>
    </row>
  </sheetData>
  <sheetProtection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rintOptions/>
  <pageMargins left="0.7" right="0.7" top="0.75" bottom="0.75" header="0.3" footer="0.3"/>
  <pageSetup orientation="portrait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="80" zoomScaleNormal="80" zoomScalePageLayoutView="0" workbookViewId="0" topLeftCell="A1">
      <selection activeCell="H7" sqref="H7"/>
    </sheetView>
  </sheetViews>
  <sheetFormatPr defaultColWidth="11.421875" defaultRowHeight="15"/>
  <cols>
    <col min="1" max="1" width="68.7109375" style="86" customWidth="1"/>
    <col min="2" max="7" width="20.7109375" style="86" customWidth="1"/>
  </cols>
  <sheetData>
    <row r="1" spans="1:7" ht="21">
      <c r="A1" s="120" t="s">
        <v>294</v>
      </c>
      <c r="B1" s="120"/>
      <c r="C1" s="120"/>
      <c r="D1" s="120"/>
      <c r="E1" s="120"/>
      <c r="F1" s="120"/>
      <c r="G1" s="120"/>
    </row>
    <row r="2" spans="1:7" ht="15">
      <c r="A2" s="105" t="str">
        <f>ENTIDAD</f>
        <v>Municipio de Silao, Gobierno del Estado de Guanajuato</v>
      </c>
      <c r="B2" s="106"/>
      <c r="C2" s="106"/>
      <c r="D2" s="106"/>
      <c r="E2" s="106"/>
      <c r="F2" s="106"/>
      <c r="G2" s="107"/>
    </row>
    <row r="3" spans="1:7" ht="15">
      <c r="A3" s="108" t="s">
        <v>295</v>
      </c>
      <c r="B3" s="109"/>
      <c r="C3" s="109"/>
      <c r="D3" s="109"/>
      <c r="E3" s="109"/>
      <c r="F3" s="109"/>
      <c r="G3" s="110"/>
    </row>
    <row r="4" spans="1:7" ht="15">
      <c r="A4" s="108" t="s">
        <v>2</v>
      </c>
      <c r="B4" s="109"/>
      <c r="C4" s="109"/>
      <c r="D4" s="109"/>
      <c r="E4" s="109"/>
      <c r="F4" s="109"/>
      <c r="G4" s="110"/>
    </row>
    <row r="5" spans="1:7" ht="15">
      <c r="A5" s="108" t="s">
        <v>277</v>
      </c>
      <c r="B5" s="109"/>
      <c r="C5" s="109"/>
      <c r="D5" s="109"/>
      <c r="E5" s="109"/>
      <c r="F5" s="109"/>
      <c r="G5" s="110"/>
    </row>
    <row r="6" spans="1:7" ht="15">
      <c r="A6" s="131" t="s">
        <v>296</v>
      </c>
      <c r="B6" s="81">
        <v>2018</v>
      </c>
      <c r="C6" s="129">
        <f>ANIO1P</f>
        <v>2019</v>
      </c>
      <c r="D6" s="129" t="str">
        <f>ANIO2P</f>
        <v>2020 (d)</v>
      </c>
      <c r="E6" s="129" t="str">
        <f>ANIO3P</f>
        <v>2021 (d)</v>
      </c>
      <c r="F6" s="129" t="str">
        <f>ANIO4P</f>
        <v>2022 (d)</v>
      </c>
      <c r="G6" s="129" t="str">
        <f>ANIO5P</f>
        <v>2023 (d)</v>
      </c>
    </row>
    <row r="7" spans="1:8" ht="45">
      <c r="A7" s="132"/>
      <c r="B7" s="82" t="s">
        <v>279</v>
      </c>
      <c r="C7" s="130"/>
      <c r="D7" s="130"/>
      <c r="E7" s="130"/>
      <c r="F7" s="130"/>
      <c r="G7" s="130"/>
      <c r="H7" t="s">
        <v>393</v>
      </c>
    </row>
    <row r="8" spans="1:7" ht="15">
      <c r="A8" s="37" t="s">
        <v>297</v>
      </c>
      <c r="B8" s="45">
        <f>SUM(B9:B17)</f>
        <v>75956077</v>
      </c>
      <c r="C8" s="45">
        <f>SUM(C9:C17)</f>
        <v>77711429.00000001</v>
      </c>
      <c r="D8" s="45">
        <f>SUM(D9:D17)</f>
        <v>82342200</v>
      </c>
      <c r="E8" s="45">
        <f>SUM(E9:E17)</f>
        <v>87249220.99999999</v>
      </c>
      <c r="F8" s="45">
        <f>SUM(F9:F17)</f>
        <v>92448989</v>
      </c>
      <c r="G8" s="45">
        <f>SUM(G9:G17)</f>
        <v>97995928.3404</v>
      </c>
    </row>
    <row r="9" spans="1:7" ht="15">
      <c r="A9" s="5" t="s">
        <v>298</v>
      </c>
      <c r="B9" s="28">
        <v>42335581</v>
      </c>
      <c r="C9" s="28">
        <v>43221595.36</v>
      </c>
      <c r="D9" s="28">
        <v>45814890.78</v>
      </c>
      <c r="E9" s="28">
        <v>48563783.96</v>
      </c>
      <c r="F9" s="28">
        <v>51477611.16</v>
      </c>
      <c r="G9" s="28">
        <v>54566267.83</v>
      </c>
    </row>
    <row r="10" spans="1:7" ht="15">
      <c r="A10" s="5" t="s">
        <v>299</v>
      </c>
      <c r="B10" s="28">
        <v>1677818</v>
      </c>
      <c r="C10" s="28">
        <v>2012039.78</v>
      </c>
      <c r="D10" s="28">
        <v>2132762.16</v>
      </c>
      <c r="E10" s="28">
        <v>2260727.87</v>
      </c>
      <c r="F10" s="28">
        <v>2396371.55</v>
      </c>
      <c r="G10" s="28">
        <f>F10*1.06</f>
        <v>2540153.843</v>
      </c>
    </row>
    <row r="11" spans="1:7" ht="15">
      <c r="A11" s="5" t="s">
        <v>300</v>
      </c>
      <c r="B11" s="28">
        <v>18637026</v>
      </c>
      <c r="C11" s="28">
        <v>21002830.790000003</v>
      </c>
      <c r="D11" s="28">
        <v>22246724.25</v>
      </c>
      <c r="E11" s="28">
        <v>23564437.21</v>
      </c>
      <c r="F11" s="28">
        <v>24960358.89</v>
      </c>
      <c r="G11" s="28">
        <f>F11*1.06</f>
        <v>26457980.423400003</v>
      </c>
    </row>
    <row r="12" spans="1:7" ht="15">
      <c r="A12" s="5" t="s">
        <v>301</v>
      </c>
      <c r="B12" s="28">
        <v>13305652</v>
      </c>
      <c r="C12" s="28">
        <v>10964333.149999999</v>
      </c>
      <c r="D12" s="28">
        <v>11611661.370000001</v>
      </c>
      <c r="E12" s="28">
        <v>12297302.520000001</v>
      </c>
      <c r="F12" s="28">
        <v>13023529.48</v>
      </c>
      <c r="G12" s="28">
        <f>F12*1.06</f>
        <v>13804941.248800002</v>
      </c>
    </row>
    <row r="13" spans="1:7" ht="15">
      <c r="A13" s="5" t="s">
        <v>302</v>
      </c>
      <c r="B13" s="19">
        <v>0</v>
      </c>
      <c r="C13" s="28">
        <v>510629.92</v>
      </c>
      <c r="D13" s="28">
        <v>536161.44</v>
      </c>
      <c r="E13" s="28">
        <v>562969.44</v>
      </c>
      <c r="F13" s="28">
        <v>591117.92</v>
      </c>
      <c r="G13" s="28">
        <f>F13*1.06</f>
        <v>626584.9952000001</v>
      </c>
    </row>
    <row r="14" spans="1:7" ht="15">
      <c r="A14" s="5" t="s">
        <v>303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5" t="s">
        <v>304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5" t="s">
        <v>305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5" t="s">
        <v>306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85"/>
      <c r="B18" s="20"/>
      <c r="C18" s="20"/>
      <c r="D18" s="20"/>
      <c r="E18" s="20"/>
      <c r="F18" s="20"/>
      <c r="G18" s="20"/>
    </row>
    <row r="19" spans="1:7" ht="15">
      <c r="A19" s="3" t="s">
        <v>307</v>
      </c>
      <c r="B19" s="18">
        <f>SUM(B20:B28)</f>
        <v>0</v>
      </c>
      <c r="C19" s="18">
        <f>SUM(C20:C28)</f>
        <v>0</v>
      </c>
      <c r="D19" s="18">
        <f>SUM(D20:D28)</f>
        <v>0</v>
      </c>
      <c r="E19" s="18">
        <f>SUM(E20:E28)</f>
        <v>0</v>
      </c>
      <c r="F19" s="18">
        <f>SUM(F20:F28)</f>
        <v>0</v>
      </c>
      <c r="G19" s="18">
        <f>SUM(G20:G28)</f>
        <v>0</v>
      </c>
    </row>
    <row r="20" spans="1:7" ht="15">
      <c r="A20" s="5" t="s">
        <v>298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5" t="s">
        <v>299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5">
      <c r="A22" s="5" t="s">
        <v>300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ht="15">
      <c r="A23" s="5" t="s">
        <v>301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5">
      <c r="A24" s="5" t="s">
        <v>302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5">
      <c r="A25" s="5" t="s">
        <v>303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5" t="s">
        <v>304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5" t="s">
        <v>308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5" t="s">
        <v>306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20"/>
      <c r="B29" s="20"/>
      <c r="C29" s="20"/>
      <c r="D29" s="20"/>
      <c r="E29" s="20"/>
      <c r="F29" s="20"/>
      <c r="G29" s="20"/>
    </row>
    <row r="30" spans="1:7" ht="15">
      <c r="A30" s="3" t="s">
        <v>309</v>
      </c>
      <c r="B30" s="21">
        <f>B8+B19</f>
        <v>75956077</v>
      </c>
      <c r="C30" s="21">
        <f>C8+C19</f>
        <v>77711429.00000001</v>
      </c>
      <c r="D30" s="21">
        <f>D8+D19</f>
        <v>82342200</v>
      </c>
      <c r="E30" s="21">
        <f>E8+E19</f>
        <v>87249220.99999999</v>
      </c>
      <c r="F30" s="21">
        <f>F8+F19</f>
        <v>92448989</v>
      </c>
      <c r="G30" s="21">
        <f>G8+G19</f>
        <v>97995928.3404</v>
      </c>
    </row>
    <row r="31" spans="1:7" ht="15">
      <c r="A31" s="22"/>
      <c r="B31" s="22"/>
      <c r="C31" s="22"/>
      <c r="D31" s="22"/>
      <c r="E31" s="22"/>
      <c r="F31" s="22"/>
      <c r="G31" s="22"/>
    </row>
    <row r="32" spans="1:6" ht="15">
      <c r="A32" s="98" t="s">
        <v>43</v>
      </c>
      <c r="B32"/>
      <c r="C32"/>
      <c r="D32"/>
      <c r="E32"/>
      <c r="F32"/>
    </row>
    <row r="33" spans="1:6" ht="15">
      <c r="A33"/>
      <c r="B33"/>
      <c r="C33"/>
      <c r="D33"/>
      <c r="E33"/>
      <c r="F33"/>
    </row>
    <row r="34" spans="1:6" ht="15">
      <c r="A34"/>
      <c r="B34"/>
      <c r="C34"/>
      <c r="D34"/>
      <c r="E34"/>
      <c r="F34"/>
    </row>
    <row r="35" spans="1:6" ht="15">
      <c r="A35"/>
      <c r="B35"/>
      <c r="C35"/>
      <c r="D35"/>
      <c r="E35"/>
      <c r="F35"/>
    </row>
    <row r="36" spans="1:6" ht="15">
      <c r="A36" s="33" t="s">
        <v>44</v>
      </c>
      <c r="B36"/>
      <c r="C36"/>
      <c r="D36" s="35"/>
      <c r="E36"/>
      <c r="F36" s="35" t="s">
        <v>44</v>
      </c>
    </row>
    <row r="37" spans="1:6" ht="48">
      <c r="A37" s="99" t="s">
        <v>45</v>
      </c>
      <c r="B37"/>
      <c r="C37"/>
      <c r="D37" s="34"/>
      <c r="E37"/>
      <c r="F37" s="99" t="s">
        <v>46</v>
      </c>
    </row>
  </sheetData>
  <sheetProtection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rintOptions/>
  <pageMargins left="0.7" right="0.7" top="0.75" bottom="0.75" header="0.3" footer="0.3"/>
  <pageSetup orientation="portrait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80" zoomScaleNormal="80" zoomScalePageLayoutView="0" workbookViewId="0" topLeftCell="A1">
      <selection activeCell="A28" sqref="A28"/>
    </sheetView>
  </sheetViews>
  <sheetFormatPr defaultColWidth="11.421875" defaultRowHeight="15"/>
  <cols>
    <col min="1" max="1" width="88.140625" style="0" customWidth="1"/>
    <col min="2" max="7" width="20.7109375" style="0" customWidth="1"/>
  </cols>
  <sheetData>
    <row r="1" spans="1:7" ht="21">
      <c r="A1" s="120" t="s">
        <v>310</v>
      </c>
      <c r="B1" s="120"/>
      <c r="C1" s="120"/>
      <c r="D1" s="120"/>
      <c r="E1" s="120"/>
      <c r="F1" s="120"/>
      <c r="G1" s="120"/>
    </row>
    <row r="2" spans="1:7" ht="15">
      <c r="A2" s="105" t="str">
        <f>ENTIDAD</f>
        <v>Municipio de Silao, Gobierno del Estado de Guanajuato</v>
      </c>
      <c r="B2" s="106"/>
      <c r="C2" s="106"/>
      <c r="D2" s="106"/>
      <c r="E2" s="106"/>
      <c r="F2" s="106"/>
      <c r="G2" s="107"/>
    </row>
    <row r="3" spans="1:7" ht="15">
      <c r="A3" s="108" t="s">
        <v>311</v>
      </c>
      <c r="B3" s="109"/>
      <c r="C3" s="109"/>
      <c r="D3" s="109"/>
      <c r="E3" s="109"/>
      <c r="F3" s="109"/>
      <c r="G3" s="110"/>
    </row>
    <row r="4" spans="1:7" ht="15">
      <c r="A4" s="114" t="s">
        <v>2</v>
      </c>
      <c r="B4" s="115"/>
      <c r="C4" s="115"/>
      <c r="D4" s="115"/>
      <c r="E4" s="115"/>
      <c r="F4" s="115"/>
      <c r="G4" s="116"/>
    </row>
    <row r="5" spans="1:7" ht="15">
      <c r="A5" s="134" t="s">
        <v>278</v>
      </c>
      <c r="B5" s="136" t="str">
        <f>ANIO5R</f>
        <v>2013 ¹ (c)</v>
      </c>
      <c r="C5" s="136" t="str">
        <f>ANIO4R</f>
        <v>2014 ¹ (c)</v>
      </c>
      <c r="D5" s="136" t="str">
        <f>ANIO3R</f>
        <v>2015 ¹ (c)</v>
      </c>
      <c r="E5" s="136" t="str">
        <f>ANIO2R</f>
        <v>2016 ¹ (c)</v>
      </c>
      <c r="F5" s="136" t="str">
        <f>ANIO1R</f>
        <v>2017 ¹ (c)</v>
      </c>
      <c r="G5" s="81">
        <f>ANIO_INFORME</f>
        <v>2018</v>
      </c>
    </row>
    <row r="6" spans="1:8" ht="32.25">
      <c r="A6" s="135"/>
      <c r="B6" s="137"/>
      <c r="C6" s="137"/>
      <c r="D6" s="137"/>
      <c r="E6" s="137"/>
      <c r="F6" s="137"/>
      <c r="G6" s="82" t="s">
        <v>312</v>
      </c>
      <c r="H6" t="s">
        <v>393</v>
      </c>
    </row>
    <row r="7" spans="1:7" ht="15">
      <c r="A7" s="37" t="s">
        <v>313</v>
      </c>
      <c r="B7" s="87">
        <f>SUM(B8:B19)</f>
        <v>0</v>
      </c>
      <c r="C7" s="45">
        <f>SUM(C8:C19)</f>
        <v>69236300.03</v>
      </c>
      <c r="D7" s="45">
        <f>SUM(D8:D19)</f>
        <v>74524547.01</v>
      </c>
      <c r="E7" s="45">
        <f>SUM(E8:E19)</f>
        <v>65020254.45</v>
      </c>
      <c r="F7" s="45">
        <f>SUM(F8:F19)</f>
        <v>76626017.01</v>
      </c>
      <c r="G7" s="45">
        <f>SUM(G8:G19)</f>
        <v>38840631.19</v>
      </c>
    </row>
    <row r="8" spans="1:7" ht="15">
      <c r="A8" s="5" t="s">
        <v>314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ht="15">
      <c r="A9" s="5" t="s">
        <v>315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15">
      <c r="A10" s="5" t="s">
        <v>316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5" t="s">
        <v>317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5" t="s">
        <v>318</v>
      </c>
      <c r="B12" s="19">
        <v>0</v>
      </c>
      <c r="C12" s="28">
        <v>463619.6</v>
      </c>
      <c r="D12" s="28">
        <v>375249.65</v>
      </c>
      <c r="E12" s="28">
        <v>405833.27</v>
      </c>
      <c r="F12" s="28">
        <v>597458.41</v>
      </c>
      <c r="G12" s="28">
        <v>394263.96</v>
      </c>
    </row>
    <row r="13" spans="1:7" ht="15">
      <c r="A13" s="83" t="s">
        <v>319</v>
      </c>
      <c r="B13" s="19">
        <v>0</v>
      </c>
      <c r="C13" s="28">
        <v>10092828.47</v>
      </c>
      <c r="D13" s="28">
        <v>10771142.49</v>
      </c>
      <c r="E13" s="28">
        <v>3816282.72</v>
      </c>
      <c r="F13" s="28">
        <v>2611254.95</v>
      </c>
      <c r="G13" s="28">
        <v>400000</v>
      </c>
    </row>
    <row r="14" spans="1:7" ht="15">
      <c r="A14" s="5" t="s">
        <v>320</v>
      </c>
      <c r="B14" s="19">
        <v>0</v>
      </c>
      <c r="C14" s="28">
        <v>2334150.61</v>
      </c>
      <c r="D14" s="28">
        <v>1827445.7</v>
      </c>
      <c r="E14" s="28">
        <v>2220445.21</v>
      </c>
      <c r="F14" s="28">
        <v>3284071.79</v>
      </c>
      <c r="G14" s="28">
        <v>2346586.27</v>
      </c>
    </row>
    <row r="15" spans="1:7" ht="15">
      <c r="A15" s="5" t="s">
        <v>321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5" t="s">
        <v>322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5" t="s">
        <v>323</v>
      </c>
      <c r="B17" s="19">
        <v>0</v>
      </c>
      <c r="C17" s="28">
        <v>56345701.35</v>
      </c>
      <c r="D17" s="28">
        <v>61550709.17</v>
      </c>
      <c r="E17" s="28">
        <v>58577693.25</v>
      </c>
      <c r="F17" s="28">
        <v>70133231.86</v>
      </c>
      <c r="G17" s="28">
        <v>35699780.96</v>
      </c>
    </row>
    <row r="18" spans="1:7" ht="15">
      <c r="A18" s="5" t="s">
        <v>324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5" t="s">
        <v>325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20"/>
      <c r="B20" s="20"/>
      <c r="C20" s="20"/>
      <c r="D20" s="20"/>
      <c r="E20" s="20"/>
      <c r="F20" s="20"/>
      <c r="G20" s="20"/>
    </row>
    <row r="21" spans="1:7" ht="15">
      <c r="A21" s="3" t="s">
        <v>326</v>
      </c>
      <c r="B21" s="18">
        <f>SUM(B22:B26)</f>
        <v>0</v>
      </c>
      <c r="C21" s="18">
        <f>SUM(C22:C26)</f>
        <v>0</v>
      </c>
      <c r="D21" s="18">
        <f>SUM(D22:D26)</f>
        <v>0</v>
      </c>
      <c r="E21" s="18">
        <f>SUM(E22:E26)</f>
        <v>0</v>
      </c>
      <c r="F21" s="18">
        <f>SUM(F22:F26)</f>
        <v>0</v>
      </c>
      <c r="G21" s="18">
        <f>SUM(G22:G26)</f>
        <v>0</v>
      </c>
    </row>
    <row r="22" spans="1:7" ht="15">
      <c r="A22" s="5" t="s">
        <v>327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ht="15">
      <c r="A23" s="5" t="s">
        <v>328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ht="15">
      <c r="A24" s="5" t="s">
        <v>329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ht="15">
      <c r="A25" s="5" t="s">
        <v>330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5" t="s">
        <v>331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20"/>
      <c r="B27" s="20"/>
      <c r="C27" s="20"/>
      <c r="D27" s="20"/>
      <c r="E27" s="20"/>
      <c r="F27" s="20"/>
      <c r="G27" s="20"/>
    </row>
    <row r="28" spans="1:7" ht="15">
      <c r="A28" s="3" t="s">
        <v>332</v>
      </c>
      <c r="B28" s="18">
        <f>B29</f>
        <v>0</v>
      </c>
      <c r="C28" s="18">
        <f>C29</f>
        <v>0</v>
      </c>
      <c r="D28" s="18">
        <f>D29</f>
        <v>0</v>
      </c>
      <c r="E28" s="18">
        <f>E29</f>
        <v>0</v>
      </c>
      <c r="F28" s="18">
        <f>F29</f>
        <v>0</v>
      </c>
      <c r="G28" s="18">
        <f>G29</f>
        <v>0</v>
      </c>
    </row>
    <row r="29" spans="1:7" ht="15">
      <c r="A29" s="5" t="s">
        <v>112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20"/>
      <c r="B30" s="20"/>
      <c r="C30" s="20"/>
      <c r="D30" s="20"/>
      <c r="E30" s="20"/>
      <c r="F30" s="20"/>
      <c r="G30" s="20"/>
    </row>
    <row r="31" spans="1:7" ht="15">
      <c r="A31" s="3" t="s">
        <v>333</v>
      </c>
      <c r="B31" s="18">
        <f>B7+B21+B28</f>
        <v>0</v>
      </c>
      <c r="C31" s="21">
        <f>C7+C21+C28</f>
        <v>69236300.03</v>
      </c>
      <c r="D31" s="21">
        <f>D7+D21+D28</f>
        <v>74524547.01</v>
      </c>
      <c r="E31" s="21">
        <f>E7+E21+E28</f>
        <v>65020254.45</v>
      </c>
      <c r="F31" s="21">
        <f>F7+F21+F28</f>
        <v>76626017.01</v>
      </c>
      <c r="G31" s="21">
        <f>G7+G21+G28</f>
        <v>38840631.19</v>
      </c>
    </row>
    <row r="32" spans="1:7" ht="15">
      <c r="A32" s="20"/>
      <c r="B32" s="20"/>
      <c r="C32" s="20"/>
      <c r="D32" s="20"/>
      <c r="E32" s="20"/>
      <c r="F32" s="20"/>
      <c r="G32" s="20"/>
    </row>
    <row r="33" spans="1:7" ht="15">
      <c r="A33" s="3" t="s">
        <v>114</v>
      </c>
      <c r="B33" s="20"/>
      <c r="C33" s="20"/>
      <c r="D33" s="20"/>
      <c r="E33" s="20"/>
      <c r="F33" s="20"/>
      <c r="G33" s="20"/>
    </row>
    <row r="34" spans="1:7" ht="30">
      <c r="A34" s="84" t="s">
        <v>292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2</v>
      </c>
    </row>
    <row r="35" spans="1:7" ht="30">
      <c r="A35" s="84" t="s">
        <v>334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2</v>
      </c>
    </row>
    <row r="36" spans="1:7" ht="15">
      <c r="A36" s="3" t="s">
        <v>335</v>
      </c>
      <c r="B36" s="18">
        <f>B34+B35</f>
        <v>0</v>
      </c>
      <c r="C36" s="18">
        <f>C34+C35</f>
        <v>0</v>
      </c>
      <c r="D36" s="18">
        <f>D34+D35</f>
        <v>0</v>
      </c>
      <c r="E36" s="18">
        <f>E34+E35</f>
        <v>0</v>
      </c>
      <c r="F36" s="18">
        <f>F34+F35</f>
        <v>0</v>
      </c>
      <c r="G36" s="18">
        <f>G34+G35</f>
        <v>4</v>
      </c>
    </row>
    <row r="37" spans="1:7" ht="15">
      <c r="A37" s="56"/>
      <c r="B37" s="56"/>
      <c r="C37" s="56"/>
      <c r="D37" s="56"/>
      <c r="E37" s="56"/>
      <c r="F37" s="56"/>
      <c r="G37" s="56"/>
    </row>
    <row r="38" ht="15">
      <c r="A38" s="17"/>
    </row>
    <row r="39" spans="1:7" ht="15">
      <c r="A39" s="133" t="s">
        <v>336</v>
      </c>
      <c r="B39" s="133"/>
      <c r="C39" s="133"/>
      <c r="D39" s="133"/>
      <c r="E39" s="133"/>
      <c r="F39" s="133"/>
      <c r="G39" s="133"/>
    </row>
    <row r="40" spans="1:7" ht="15">
      <c r="A40" s="133" t="s">
        <v>337</v>
      </c>
      <c r="B40" s="133"/>
      <c r="C40" s="133"/>
      <c r="D40" s="133"/>
      <c r="E40" s="133"/>
      <c r="F40" s="133"/>
      <c r="G40" s="133"/>
    </row>
    <row r="41" ht="15">
      <c r="A41" s="102" t="s">
        <v>43</v>
      </c>
    </row>
    <row r="45" spans="1:6" ht="15">
      <c r="A45" s="33" t="s">
        <v>44</v>
      </c>
      <c r="D45" s="35"/>
      <c r="F45" s="35" t="s">
        <v>44</v>
      </c>
    </row>
    <row r="46" spans="1:6" ht="48">
      <c r="A46" s="99" t="s">
        <v>45</v>
      </c>
      <c r="D46" s="34"/>
      <c r="F46" s="99" t="s">
        <v>46</v>
      </c>
    </row>
  </sheetData>
  <sheetProtection/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rintOptions/>
  <pageMargins left="0.7" right="0.7" top="0.75" bottom="0.75" header="0.3" footer="0.3"/>
  <pageSetup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 Moreno Mendoza</dc:creator>
  <cp:keywords/>
  <dc:description/>
  <cp:lastModifiedBy>Ruben Adrian Martinez Martinez</cp:lastModifiedBy>
  <cp:lastPrinted>2018-10-22T16:07:49Z</cp:lastPrinted>
  <dcterms:created xsi:type="dcterms:W3CDTF">2018-04-13T21:42:07Z</dcterms:created>
  <dcterms:modified xsi:type="dcterms:W3CDTF">2018-10-22T16:12:57Z</dcterms:modified>
  <cp:category/>
  <cp:version/>
  <cp:contentType/>
  <cp:contentStatus/>
</cp:coreProperties>
</file>