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EAI" sheetId="1" r:id="rId1"/>
  </sheets>
  <definedNames>
    <definedName name="_xlnm._FilterDatabase" localSheetId="0" hidden="1">EAI!#REF!</definedName>
  </definedNames>
  <calcPr calcId="145621"/>
</workbook>
</file>

<file path=xl/calcChain.xml><?xml version="1.0" encoding="utf-8"?>
<calcChain xmlns="http://schemas.openxmlformats.org/spreadsheetml/2006/main">
  <c r="G24" i="1" l="1"/>
  <c r="H24" i="1" s="1"/>
  <c r="F24" i="1"/>
  <c r="E24" i="1"/>
  <c r="D24" i="1"/>
  <c r="C24" i="1"/>
  <c r="H22" i="1"/>
  <c r="E22" i="1"/>
  <c r="H21" i="1"/>
  <c r="E21" i="1"/>
  <c r="E19" i="1" s="1"/>
  <c r="H20" i="1"/>
  <c r="E20" i="1"/>
  <c r="G19" i="1"/>
  <c r="H19" i="1" s="1"/>
  <c r="F19" i="1"/>
  <c r="D19" i="1"/>
  <c r="C19" i="1"/>
  <c r="H18" i="1"/>
  <c r="E18" i="1"/>
  <c r="H17" i="1"/>
  <c r="E17" i="1"/>
  <c r="E16" i="1"/>
  <c r="H15" i="1"/>
  <c r="E15" i="1"/>
  <c r="H14" i="1"/>
  <c r="E14" i="1"/>
  <c r="H13" i="1"/>
  <c r="E13" i="1"/>
  <c r="G12" i="1"/>
  <c r="F12" i="1"/>
  <c r="D12" i="1"/>
  <c r="C12" i="1"/>
  <c r="E12" i="1" s="1"/>
  <c r="H11" i="1"/>
  <c r="E11" i="1"/>
  <c r="H10" i="1"/>
  <c r="E10" i="1"/>
  <c r="G9" i="1"/>
  <c r="F9" i="1"/>
  <c r="F27" i="1" s="1"/>
  <c r="D9" i="1"/>
  <c r="D27" i="1" s="1"/>
  <c r="C9" i="1"/>
  <c r="E9" i="1" s="1"/>
  <c r="H8" i="1"/>
  <c r="E8" i="1"/>
  <c r="H7" i="1"/>
  <c r="E7" i="1"/>
  <c r="H6" i="1"/>
  <c r="E6" i="1"/>
  <c r="D5" i="1"/>
  <c r="E27" i="1" l="1"/>
  <c r="H12" i="1"/>
  <c r="G5" i="1"/>
  <c r="H5" i="1" s="1"/>
  <c r="C5" i="1"/>
  <c r="G27" i="1"/>
  <c r="F5" i="1"/>
  <c r="H9" i="1"/>
  <c r="C27" i="1"/>
  <c r="H27" i="1" s="1"/>
  <c r="E5" i="1"/>
</calcChain>
</file>

<file path=xl/sharedStrings.xml><?xml version="1.0" encoding="utf-8"?>
<sst xmlns="http://schemas.openxmlformats.org/spreadsheetml/2006/main" count="36" uniqueCount="33">
  <si>
    <t>Coordinadora de Fomento al Comercio Exterior del Estado de Guanajuato
Estado Analítico de Ingresos
Del 01 de Enero al 30 de Junio del 2018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</si>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</sst>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4" fontId="9" fillId="0" borderId="0"/>
    <xf numFmtId="165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 applyProtection="1">
      <alignment vertical="top"/>
      <protection locked="0"/>
    </xf>
    <xf numFmtId="0" fontId="2" fillId="2" borderId="6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3" xfId="2" quotePrefix="1" applyFont="1" applyFill="1" applyBorder="1" applyAlignment="1">
      <alignment horizontal="center" vertical="center" wrapText="1"/>
    </xf>
    <xf numFmtId="0" fontId="2" fillId="2" borderId="9" xfId="2" quotePrefix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/>
      <protection locked="0"/>
    </xf>
    <xf numFmtId="0" fontId="4" fillId="0" borderId="7" xfId="2" applyFont="1" applyFill="1" applyBorder="1" applyAlignment="1" applyProtection="1">
      <alignment vertical="top"/>
      <protection locked="0"/>
    </xf>
    <xf numFmtId="0" fontId="4" fillId="0" borderId="13" xfId="2" applyFont="1" applyFill="1" applyBorder="1" applyAlignment="1" applyProtection="1">
      <alignment vertical="top"/>
      <protection locked="0"/>
    </xf>
    <xf numFmtId="4" fontId="4" fillId="0" borderId="0" xfId="4" applyNumberFormat="1" applyFont="1" applyFill="1" applyBorder="1" applyAlignment="1" applyProtection="1">
      <alignment vertical="top"/>
      <protection locked="0"/>
    </xf>
    <xf numFmtId="4" fontId="4" fillId="0" borderId="7" xfId="4" applyNumberFormat="1" applyFont="1" applyFill="1" applyBorder="1" applyAlignment="1" applyProtection="1">
      <alignment vertical="top"/>
      <protection locked="0"/>
    </xf>
    <xf numFmtId="4" fontId="4" fillId="0" borderId="0" xfId="5" applyNumberFormat="1" applyFont="1" applyFill="1" applyBorder="1" applyAlignment="1" applyProtection="1">
      <alignment vertical="top"/>
      <protection locked="0"/>
    </xf>
    <xf numFmtId="4" fontId="4" fillId="0" borderId="13" xfId="4" applyNumberFormat="1" applyFont="1" applyFill="1" applyBorder="1" applyAlignment="1" applyProtection="1">
      <alignment vertical="top"/>
      <protection locked="0"/>
    </xf>
    <xf numFmtId="43" fontId="6" fillId="3" borderId="6" xfId="1" applyFont="1" applyFill="1" applyBorder="1" applyAlignment="1">
      <alignment horizontal="center" vertical="center"/>
    </xf>
    <xf numFmtId="43" fontId="6" fillId="3" borderId="10" xfId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 applyProtection="1">
      <alignment horizontal="left" vertical="top"/>
    </xf>
    <xf numFmtId="0" fontId="2" fillId="0" borderId="0" xfId="2" applyFont="1" applyFill="1" applyBorder="1" applyAlignment="1" applyProtection="1">
      <alignment horizontal="justify" vertical="top" wrapText="1"/>
    </xf>
    <xf numFmtId="43" fontId="7" fillId="3" borderId="13" xfId="1" applyFont="1" applyFill="1" applyBorder="1" applyAlignment="1">
      <alignment vertical="center" wrapText="1"/>
    </xf>
    <xf numFmtId="0" fontId="5" fillId="0" borderId="7" xfId="2" applyFont="1" applyFill="1" applyBorder="1" applyAlignment="1" applyProtection="1">
      <alignment horizontal="center" vertical="top"/>
    </xf>
    <xf numFmtId="0" fontId="5" fillId="0" borderId="0" xfId="2" applyFont="1" applyFill="1" applyBorder="1" applyAlignment="1" applyProtection="1">
      <alignment horizontal="left" vertical="top" wrapText="1"/>
    </xf>
    <xf numFmtId="43" fontId="8" fillId="3" borderId="13" xfId="1" applyFont="1" applyFill="1" applyBorder="1" applyAlignment="1">
      <alignment vertical="center" wrapText="1"/>
    </xf>
    <xf numFmtId="0" fontId="5" fillId="0" borderId="0" xfId="2" applyFont="1" applyFill="1" applyBorder="1" applyAlignment="1" applyProtection="1">
      <alignment horizontal="left" vertical="top" indent="2"/>
    </xf>
    <xf numFmtId="0" fontId="4" fillId="0" borderId="0" xfId="2" applyFont="1" applyFill="1" applyBorder="1" applyAlignment="1" applyProtection="1">
      <alignment horizontal="left" vertical="top" wrapText="1" indent="2"/>
      <protection locked="0"/>
    </xf>
    <xf numFmtId="43" fontId="6" fillId="3" borderId="13" xfId="1" applyFont="1" applyFill="1" applyBorder="1" applyAlignment="1">
      <alignment horizontal="center"/>
    </xf>
    <xf numFmtId="0" fontId="2" fillId="0" borderId="7" xfId="2" applyFont="1" applyFill="1" applyBorder="1" applyAlignment="1" applyProtection="1">
      <alignment vertical="top"/>
    </xf>
    <xf numFmtId="0" fontId="2" fillId="0" borderId="0" xfId="2" applyFont="1" applyFill="1" applyBorder="1" applyAlignment="1" applyProtection="1">
      <alignment vertical="top"/>
    </xf>
    <xf numFmtId="0" fontId="2" fillId="0" borderId="7" xfId="6" applyFont="1" applyFill="1" applyBorder="1" applyAlignment="1" applyProtection="1">
      <alignment horizontal="center" vertical="top"/>
    </xf>
    <xf numFmtId="0" fontId="5" fillId="0" borderId="1" xfId="2" quotePrefix="1" applyFont="1" applyFill="1" applyBorder="1" applyAlignment="1" applyProtection="1">
      <alignment horizontal="center" vertical="top"/>
    </xf>
    <xf numFmtId="0" fontId="2" fillId="0" borderId="2" xfId="2" applyFont="1" applyFill="1" applyBorder="1" applyAlignment="1" applyProtection="1">
      <alignment horizontal="center" vertical="top" wrapText="1"/>
    </xf>
    <xf numFmtId="43" fontId="6" fillId="3" borderId="9" xfId="1" applyFont="1" applyFill="1" applyBorder="1" applyAlignment="1">
      <alignment horizontal="center"/>
    </xf>
    <xf numFmtId="0" fontId="5" fillId="0" borderId="14" xfId="2" quotePrefix="1" applyFont="1" applyFill="1" applyBorder="1" applyAlignment="1" applyProtection="1">
      <alignment horizontal="center" vertical="top"/>
      <protection locked="0"/>
    </xf>
    <xf numFmtId="0" fontId="5" fillId="0" borderId="14" xfId="2" applyFont="1" applyFill="1" applyBorder="1" applyAlignment="1" applyProtection="1">
      <alignment vertical="top"/>
      <protection locked="0"/>
    </xf>
    <xf numFmtId="4" fontId="5" fillId="0" borderId="14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4" fontId="2" fillId="0" borderId="3" xfId="2" applyNumberFormat="1" applyFont="1" applyFill="1" applyBorder="1" applyAlignment="1" applyProtection="1">
      <alignment vertical="top"/>
      <protection locked="0"/>
    </xf>
  </cellXfs>
  <cellStyles count="34">
    <cellStyle name="=C:\WINNT\SYSTEM32\COMMAND.COM" xfId="7"/>
    <cellStyle name="Euro" xfId="8"/>
    <cellStyle name="Millares" xfId="1" builtinId="3"/>
    <cellStyle name="Millares 2" xfId="9"/>
    <cellStyle name="Millares 2 2" xfId="10"/>
    <cellStyle name="Millares 2 2 2" xfId="11"/>
    <cellStyle name="Millares 2 2 3" xfId="12"/>
    <cellStyle name="Millares 2 3" xfId="13"/>
    <cellStyle name="Millares 2 3 2" xfId="14"/>
    <cellStyle name="Millares 2 4" xfId="15"/>
    <cellStyle name="Millares 2 5" xfId="16"/>
    <cellStyle name="Millares 3" xfId="17"/>
    <cellStyle name="Millares 3 2" xfId="18"/>
    <cellStyle name="Moneda 2" xfId="19"/>
    <cellStyle name="Moneda 2 2" xfId="20"/>
    <cellStyle name="Moneda 2 2 2" xfId="21"/>
    <cellStyle name="Moneda 2 3" xfId="22"/>
    <cellStyle name="Normal" xfId="0" builtinId="0"/>
    <cellStyle name="Normal 2" xfId="2"/>
    <cellStyle name="Normal 2 2" xfId="6"/>
    <cellStyle name="Normal 2 3" xfId="3"/>
    <cellStyle name="Normal 2 3 2" xfId="4"/>
    <cellStyle name="Normal 2 4" xfId="23"/>
    <cellStyle name="Normal 2 5" xfId="5"/>
    <cellStyle name="Normal 3" xfId="24"/>
    <cellStyle name="Normal 4" xfId="25"/>
    <cellStyle name="Normal 4 2" xfId="26"/>
    <cellStyle name="Normal 5" xfId="27"/>
    <cellStyle name="Normal 5 2" xfId="28"/>
    <cellStyle name="Normal 6" xfId="29"/>
    <cellStyle name="Normal 6 2" xfId="30"/>
    <cellStyle name="Normal 6 2 2" xfId="31"/>
    <cellStyle name="Normal 6 3" xfId="32"/>
    <cellStyle name="Porcentual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zoomScaleNormal="100" workbookViewId="0">
      <selection activeCell="I15" sqref="I15"/>
    </sheetView>
  </sheetViews>
  <sheetFormatPr baseColWidth="10" defaultRowHeight="11.25" x14ac:dyDescent="0.25"/>
  <cols>
    <col min="1" max="1" width="1.5703125" style="12" customWidth="1"/>
    <col min="2" max="2" width="43.5703125" style="12" customWidth="1"/>
    <col min="3" max="3" width="15.28515625" style="12" customWidth="1"/>
    <col min="4" max="4" width="17" style="12" customWidth="1"/>
    <col min="5" max="6" width="15.28515625" style="12" customWidth="1"/>
    <col min="7" max="7" width="16.140625" style="12" customWidth="1"/>
    <col min="8" max="8" width="15.28515625" style="12" customWidth="1"/>
    <col min="9" max="16384" width="11.42578125" style="12"/>
  </cols>
  <sheetData>
    <row r="1" spans="1:8" s="4" customFormat="1" ht="39.950000000000003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21" t="s">
        <v>29</v>
      </c>
      <c r="B2" s="22"/>
      <c r="C2" s="2" t="s">
        <v>1</v>
      </c>
      <c r="D2" s="2"/>
      <c r="E2" s="2"/>
      <c r="F2" s="2"/>
      <c r="G2" s="2"/>
      <c r="H2" s="5" t="s">
        <v>2</v>
      </c>
    </row>
    <row r="3" spans="1:8" ht="22.5" x14ac:dyDescent="0.25">
      <c r="A3" s="23"/>
      <c r="B3" s="24"/>
      <c r="C3" s="6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9"/>
    </row>
    <row r="4" spans="1:8" x14ac:dyDescent="0.25">
      <c r="A4" s="25"/>
      <c r="B4" s="26"/>
      <c r="C4" s="10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</row>
    <row r="5" spans="1:8" x14ac:dyDescent="0.25">
      <c r="A5" s="27" t="s">
        <v>30</v>
      </c>
      <c r="B5" s="28"/>
      <c r="C5" s="29">
        <f>+C6+C7+C8+C9+C12+C17+C18</f>
        <v>388000</v>
      </c>
      <c r="D5" s="29">
        <f>+D6+D7+D8+D9+D12+D17+D18</f>
        <v>10796669.300000001</v>
      </c>
      <c r="E5" s="29">
        <f>+E6+E7+E8+E9+E12+E17+E18</f>
        <v>11184669.300000001</v>
      </c>
      <c r="F5" s="29">
        <f>+F6+F7+F8+F9+F12+F17+F18</f>
        <v>794263.96</v>
      </c>
      <c r="G5" s="29">
        <f>+G6+G7+G8+G9+G12+G17+G18</f>
        <v>794263.96</v>
      </c>
      <c r="H5" s="29">
        <f>G5-C5</f>
        <v>406263.95999999996</v>
      </c>
    </row>
    <row r="6" spans="1:8" x14ac:dyDescent="0.25">
      <c r="A6" s="30"/>
      <c r="B6" s="31" t="s">
        <v>14</v>
      </c>
      <c r="C6" s="32">
        <v>0</v>
      </c>
      <c r="D6" s="32">
        <v>0</v>
      </c>
      <c r="E6" s="32">
        <f t="shared" ref="E6:E18" si="0">+C6+D6</f>
        <v>0</v>
      </c>
      <c r="F6" s="32">
        <v>0</v>
      </c>
      <c r="G6" s="32">
        <v>0</v>
      </c>
      <c r="H6" s="32">
        <f t="shared" ref="H6:H14" si="1">G6-C6</f>
        <v>0</v>
      </c>
    </row>
    <row r="7" spans="1:8" x14ac:dyDescent="0.25">
      <c r="A7" s="30"/>
      <c r="B7" s="31" t="s">
        <v>16</v>
      </c>
      <c r="C7" s="32">
        <v>0</v>
      </c>
      <c r="D7" s="32">
        <v>0</v>
      </c>
      <c r="E7" s="32">
        <f t="shared" si="0"/>
        <v>0</v>
      </c>
      <c r="F7" s="32">
        <v>0</v>
      </c>
      <c r="G7" s="32">
        <v>0</v>
      </c>
      <c r="H7" s="32">
        <f t="shared" si="1"/>
        <v>0</v>
      </c>
    </row>
    <row r="8" spans="1:8" x14ac:dyDescent="0.25">
      <c r="A8" s="30"/>
      <c r="B8" s="31" t="s">
        <v>17</v>
      </c>
      <c r="C8" s="32">
        <v>0</v>
      </c>
      <c r="D8" s="32">
        <v>0</v>
      </c>
      <c r="E8" s="32">
        <f t="shared" si="0"/>
        <v>0</v>
      </c>
      <c r="F8" s="32">
        <v>0</v>
      </c>
      <c r="G8" s="32">
        <v>0</v>
      </c>
      <c r="H8" s="32">
        <f t="shared" si="1"/>
        <v>0</v>
      </c>
    </row>
    <row r="9" spans="1:8" x14ac:dyDescent="0.25">
      <c r="A9" s="30"/>
      <c r="B9" s="31" t="s">
        <v>18</v>
      </c>
      <c r="C9" s="32">
        <f>+C10+C11</f>
        <v>388000</v>
      </c>
      <c r="D9" s="32">
        <f>+D10+D11</f>
        <v>300000</v>
      </c>
      <c r="E9" s="32">
        <f t="shared" si="0"/>
        <v>688000</v>
      </c>
      <c r="F9" s="32">
        <f>+F10+F11</f>
        <v>394263.96</v>
      </c>
      <c r="G9" s="32">
        <f>+G10+G11</f>
        <v>394263.96</v>
      </c>
      <c r="H9" s="32">
        <f>G9-C9</f>
        <v>6263.960000000021</v>
      </c>
    </row>
    <row r="10" spans="1:8" x14ac:dyDescent="0.25">
      <c r="A10" s="30"/>
      <c r="B10" s="33" t="s">
        <v>19</v>
      </c>
      <c r="C10" s="32">
        <v>388000</v>
      </c>
      <c r="D10" s="32">
        <v>300000</v>
      </c>
      <c r="E10" s="32">
        <f t="shared" si="0"/>
        <v>688000</v>
      </c>
      <c r="F10" s="32">
        <v>394263.96</v>
      </c>
      <c r="G10" s="32">
        <v>394263.96</v>
      </c>
      <c r="H10" s="32">
        <f t="shared" si="1"/>
        <v>6263.960000000021</v>
      </c>
    </row>
    <row r="11" spans="1:8" x14ac:dyDescent="0.25">
      <c r="A11" s="30"/>
      <c r="B11" s="33" t="s">
        <v>20</v>
      </c>
      <c r="C11" s="32">
        <v>0</v>
      </c>
      <c r="D11" s="32">
        <v>0</v>
      </c>
      <c r="E11" s="32">
        <f t="shared" si="0"/>
        <v>0</v>
      </c>
      <c r="F11" s="32">
        <v>0</v>
      </c>
      <c r="G11" s="32">
        <v>0</v>
      </c>
      <c r="H11" s="32">
        <f t="shared" si="1"/>
        <v>0</v>
      </c>
    </row>
    <row r="12" spans="1:8" x14ac:dyDescent="0.25">
      <c r="A12" s="30"/>
      <c r="B12" s="31" t="s">
        <v>21</v>
      </c>
      <c r="C12" s="32">
        <f>+C13+C14+C16</f>
        <v>0</v>
      </c>
      <c r="D12" s="32">
        <f>+D13+D14+D16+D15</f>
        <v>10496669.300000001</v>
      </c>
      <c r="E12" s="32">
        <f t="shared" si="0"/>
        <v>10496669.300000001</v>
      </c>
      <c r="F12" s="32">
        <f>+F13+F14+F16+F15</f>
        <v>400000</v>
      </c>
      <c r="G12" s="32">
        <f>+G13+G14+G16+G15</f>
        <v>400000</v>
      </c>
      <c r="H12" s="32">
        <f>G12-C12</f>
        <v>400000</v>
      </c>
    </row>
    <row r="13" spans="1:8" x14ac:dyDescent="0.25">
      <c r="A13" s="30"/>
      <c r="B13" s="33" t="s">
        <v>19</v>
      </c>
      <c r="C13" s="32">
        <v>0</v>
      </c>
      <c r="D13" s="32">
        <v>400000</v>
      </c>
      <c r="E13" s="32">
        <f t="shared" si="0"/>
        <v>400000</v>
      </c>
      <c r="F13" s="32">
        <v>400000</v>
      </c>
      <c r="G13" s="32">
        <v>400000</v>
      </c>
      <c r="H13" s="32">
        <f>G13-C13</f>
        <v>400000</v>
      </c>
    </row>
    <row r="14" spans="1:8" x14ac:dyDescent="0.25">
      <c r="A14" s="30"/>
      <c r="B14" s="33" t="s">
        <v>20</v>
      </c>
      <c r="C14" s="32">
        <v>0</v>
      </c>
      <c r="D14" s="32">
        <v>0</v>
      </c>
      <c r="E14" s="32">
        <f t="shared" si="0"/>
        <v>0</v>
      </c>
      <c r="F14" s="32">
        <v>0</v>
      </c>
      <c r="G14" s="32">
        <v>0</v>
      </c>
      <c r="H14" s="32">
        <f t="shared" si="1"/>
        <v>0</v>
      </c>
    </row>
    <row r="15" spans="1:8" ht="33.75" x14ac:dyDescent="0.25">
      <c r="A15" s="30"/>
      <c r="B15" s="34" t="s">
        <v>22</v>
      </c>
      <c r="C15" s="32">
        <v>0</v>
      </c>
      <c r="D15" s="32">
        <v>10096669.300000001</v>
      </c>
      <c r="E15" s="32">
        <f t="shared" si="0"/>
        <v>10096669.300000001</v>
      </c>
      <c r="F15" s="32">
        <v>0</v>
      </c>
      <c r="G15" s="32">
        <v>0</v>
      </c>
      <c r="H15" s="32">
        <f>G15-C15</f>
        <v>0</v>
      </c>
    </row>
    <row r="16" spans="1:8" x14ac:dyDescent="0.25">
      <c r="A16" s="30"/>
      <c r="B16" s="31" t="s">
        <v>24</v>
      </c>
      <c r="C16" s="32">
        <v>0</v>
      </c>
      <c r="D16" s="32">
        <v>0</v>
      </c>
      <c r="E16" s="32">
        <f t="shared" si="0"/>
        <v>0</v>
      </c>
      <c r="F16" s="32">
        <v>0</v>
      </c>
      <c r="G16" s="32">
        <v>0</v>
      </c>
      <c r="H16" s="32">
        <v>0</v>
      </c>
    </row>
    <row r="17" spans="1:9" x14ac:dyDescent="0.25">
      <c r="A17" s="30"/>
      <c r="B17" s="31" t="s">
        <v>25</v>
      </c>
      <c r="C17" s="32">
        <v>0</v>
      </c>
      <c r="D17" s="32">
        <v>0</v>
      </c>
      <c r="E17" s="32">
        <f t="shared" si="0"/>
        <v>0</v>
      </c>
      <c r="F17" s="32">
        <v>0</v>
      </c>
      <c r="G17" s="32">
        <v>0</v>
      </c>
      <c r="H17" s="32">
        <f t="shared" ref="H17:H22" si="2">G17-C17</f>
        <v>0</v>
      </c>
    </row>
    <row r="18" spans="1:9" x14ac:dyDescent="0.25">
      <c r="A18" s="30"/>
      <c r="B18" s="31"/>
      <c r="C18" s="32">
        <v>0</v>
      </c>
      <c r="D18" s="32">
        <v>0</v>
      </c>
      <c r="E18" s="32">
        <f t="shared" si="0"/>
        <v>0</v>
      </c>
      <c r="F18" s="32">
        <v>0</v>
      </c>
      <c r="G18" s="32">
        <v>0</v>
      </c>
      <c r="H18" s="32">
        <f t="shared" si="2"/>
        <v>0</v>
      </c>
    </row>
    <row r="19" spans="1:9" x14ac:dyDescent="0.25">
      <c r="A19" s="27" t="s">
        <v>31</v>
      </c>
      <c r="B19" s="28"/>
      <c r="C19" s="29">
        <f>C20+C21+C22</f>
        <v>75568077</v>
      </c>
      <c r="D19" s="29">
        <f>+D20+D21+D22</f>
        <v>8079556.5499999998</v>
      </c>
      <c r="E19" s="29">
        <f>+E20+E21+E22</f>
        <v>83647633.549999997</v>
      </c>
      <c r="F19" s="29">
        <f>+F20+F21+F22</f>
        <v>38046367.230000004</v>
      </c>
      <c r="G19" s="29">
        <f>+G20+G21+G22</f>
        <v>37568129.410000004</v>
      </c>
      <c r="H19" s="29">
        <f t="shared" si="2"/>
        <v>-37999947.589999996</v>
      </c>
    </row>
    <row r="20" spans="1:9" x14ac:dyDescent="0.25">
      <c r="A20" s="30"/>
      <c r="B20" s="31" t="s">
        <v>15</v>
      </c>
      <c r="C20" s="32">
        <v>0</v>
      </c>
      <c r="D20" s="32">
        <v>0</v>
      </c>
      <c r="E20" s="32">
        <f>+C20+D20</f>
        <v>0</v>
      </c>
      <c r="F20" s="32">
        <v>0</v>
      </c>
      <c r="G20" s="32">
        <v>0</v>
      </c>
      <c r="H20" s="32">
        <f t="shared" si="2"/>
        <v>0</v>
      </c>
    </row>
    <row r="21" spans="1:9" x14ac:dyDescent="0.25">
      <c r="A21" s="30"/>
      <c r="B21" s="31" t="s">
        <v>23</v>
      </c>
      <c r="C21" s="32">
        <v>2651464</v>
      </c>
      <c r="D21" s="32">
        <v>0</v>
      </c>
      <c r="E21" s="32">
        <f>+C21+D21</f>
        <v>2651464</v>
      </c>
      <c r="F21" s="15">
        <v>2346586.27</v>
      </c>
      <c r="G21" s="18">
        <v>2346586.27</v>
      </c>
      <c r="H21" s="32">
        <f t="shared" si="2"/>
        <v>-304877.73</v>
      </c>
    </row>
    <row r="22" spans="1:9" x14ac:dyDescent="0.25">
      <c r="A22" s="30"/>
      <c r="B22" s="31" t="s">
        <v>25</v>
      </c>
      <c r="C22" s="32">
        <v>72916613</v>
      </c>
      <c r="D22" s="17">
        <v>8079556.5499999998</v>
      </c>
      <c r="E22" s="32">
        <f>+C22+D22</f>
        <v>80996169.549999997</v>
      </c>
      <c r="F22" s="15">
        <v>35699780.960000001</v>
      </c>
      <c r="G22" s="16">
        <v>35221543.140000001</v>
      </c>
      <c r="H22" s="32">
        <f t="shared" si="2"/>
        <v>-37695069.859999999</v>
      </c>
    </row>
    <row r="23" spans="1:9" x14ac:dyDescent="0.2">
      <c r="A23" s="30"/>
      <c r="B23" s="31"/>
      <c r="C23" s="35"/>
      <c r="D23" s="35"/>
      <c r="E23" s="35"/>
      <c r="F23" s="35"/>
      <c r="G23" s="35"/>
      <c r="H23" s="35"/>
    </row>
    <row r="24" spans="1:9" x14ac:dyDescent="0.25">
      <c r="A24" s="36" t="s">
        <v>32</v>
      </c>
      <c r="B24" s="37"/>
      <c r="C24" s="32">
        <f>+C25</f>
        <v>0</v>
      </c>
      <c r="D24" s="32">
        <f>+D26</f>
        <v>0</v>
      </c>
      <c r="E24" s="32">
        <f>+E26</f>
        <v>0</v>
      </c>
      <c r="F24" s="32">
        <f>+F26</f>
        <v>0</v>
      </c>
      <c r="G24" s="32">
        <f>+G26</f>
        <v>0</v>
      </c>
      <c r="H24" s="32">
        <f>G24-C24</f>
        <v>0</v>
      </c>
    </row>
    <row r="25" spans="1:9" x14ac:dyDescent="0.25">
      <c r="A25" s="38"/>
      <c r="B25" s="31" t="s">
        <v>26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13"/>
    </row>
    <row r="26" spans="1:9" x14ac:dyDescent="0.25">
      <c r="A26" s="38"/>
      <c r="B26" s="31"/>
      <c r="C26" s="14"/>
      <c r="D26" s="32"/>
      <c r="E26" s="32"/>
      <c r="F26" s="32"/>
      <c r="G26" s="32"/>
      <c r="H26" s="32"/>
    </row>
    <row r="27" spans="1:9" x14ac:dyDescent="0.2">
      <c r="A27" s="39"/>
      <c r="B27" s="40" t="s">
        <v>27</v>
      </c>
      <c r="C27" s="41">
        <f>+C7+C6+C9+C8+C12+C16+C17+C19+C24</f>
        <v>75956077</v>
      </c>
      <c r="D27" s="41">
        <f t="shared" ref="D27:G27" si="3">+D7+D6+D9+D8+D12+D16+D17+D19+D24</f>
        <v>18876225.850000001</v>
      </c>
      <c r="E27" s="41">
        <f t="shared" si="3"/>
        <v>94832302.849999994</v>
      </c>
      <c r="F27" s="41">
        <f t="shared" si="3"/>
        <v>38840631.190000005</v>
      </c>
      <c r="G27" s="41">
        <f t="shared" si="3"/>
        <v>38362393.370000005</v>
      </c>
      <c r="H27" s="19">
        <f>IF(F27&gt;C27,F27-C27,0)</f>
        <v>0</v>
      </c>
    </row>
    <row r="28" spans="1:9" x14ac:dyDescent="0.25">
      <c r="A28" s="42"/>
      <c r="B28" s="43"/>
      <c r="C28" s="44"/>
      <c r="D28" s="44"/>
      <c r="E28" s="44"/>
      <c r="F28" s="45" t="s">
        <v>28</v>
      </c>
      <c r="G28" s="46"/>
      <c r="H28" s="20"/>
    </row>
  </sheetData>
  <sheetProtection formatCells="0" formatColumns="0" formatRows="0" insertRows="0" autoFilter="0"/>
  <mergeCells count="5">
    <mergeCell ref="H27:H28"/>
    <mergeCell ref="A1:H1"/>
    <mergeCell ref="A2:B4"/>
    <mergeCell ref="C2:G2"/>
    <mergeCell ref="H2:H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2018-07-30T18:17:11Z</dcterms:created>
  <dcterms:modified xsi:type="dcterms:W3CDTF">2018-07-30T18:17:49Z</dcterms:modified>
</cp:coreProperties>
</file>