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8915" windowHeight="8520"/>
  </bookViews>
  <sheets>
    <sheet name="NOTAS_DESGLOCE" sheetId="1" r:id="rId1"/>
  </sheets>
  <definedNames>
    <definedName name="_xlnm.Print_Area" localSheetId="0">NOTAS_DESGLOCE!$A$1:$F$443</definedName>
  </definedNames>
  <calcPr calcId="145621"/>
</workbook>
</file>

<file path=xl/calcChain.xml><?xml version="1.0" encoding="utf-8"?>
<calcChain xmlns="http://schemas.openxmlformats.org/spreadsheetml/2006/main">
  <c r="D421" i="1" l="1"/>
  <c r="C421" i="1"/>
  <c r="B421" i="1"/>
  <c r="F405" i="1"/>
  <c r="C392" i="1"/>
  <c r="H390" i="1"/>
  <c r="H389" i="1"/>
  <c r="D361" i="1"/>
  <c r="C358" i="1"/>
  <c r="F357" i="1"/>
  <c r="J356" i="1"/>
  <c r="K356" i="1" s="1"/>
  <c r="K354" i="1"/>
  <c r="D354" i="1"/>
  <c r="D367" i="1" s="1"/>
  <c r="F367" i="1" s="1"/>
  <c r="G368" i="1" s="1"/>
  <c r="K353" i="1"/>
  <c r="K352" i="1"/>
  <c r="K351" i="1"/>
  <c r="B334" i="1"/>
  <c r="C376" i="1" s="1"/>
  <c r="D375" i="1" s="1"/>
  <c r="C326" i="1"/>
  <c r="B326" i="1"/>
  <c r="D325" i="1"/>
  <c r="D324" i="1"/>
  <c r="D323" i="1"/>
  <c r="D322" i="1"/>
  <c r="D321" i="1"/>
  <c r="D320" i="1"/>
  <c r="D326" i="1" s="1"/>
  <c r="C319" i="1"/>
  <c r="B319" i="1"/>
  <c r="C313" i="1"/>
  <c r="B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4" i="1"/>
  <c r="C294" i="1"/>
  <c r="B294" i="1"/>
  <c r="D292" i="1"/>
  <c r="D291" i="1"/>
  <c r="C291" i="1"/>
  <c r="B291" i="1"/>
  <c r="B285" i="1"/>
  <c r="C277" i="1"/>
  <c r="C272" i="1"/>
  <c r="C266" i="1"/>
  <c r="C261" i="1"/>
  <c r="C256" i="1"/>
  <c r="C250" i="1"/>
  <c r="C245" i="1"/>
  <c r="C240" i="1"/>
  <c r="C234" i="1"/>
  <c r="C229" i="1"/>
  <c r="B228" i="1"/>
  <c r="C283" i="1" s="1"/>
  <c r="B222" i="1"/>
  <c r="B219" i="1"/>
  <c r="B215" i="1"/>
  <c r="B212" i="1"/>
  <c r="B209" i="1"/>
  <c r="B201" i="1"/>
  <c r="B194" i="1"/>
  <c r="B187" i="1"/>
  <c r="B180" i="1"/>
  <c r="E172" i="1"/>
  <c r="D172" i="1"/>
  <c r="B168" i="1"/>
  <c r="B167" i="1"/>
  <c r="B166" i="1"/>
  <c r="B165" i="1"/>
  <c r="B164" i="1"/>
  <c r="B163" i="1"/>
  <c r="B162" i="1"/>
  <c r="B161" i="1"/>
  <c r="B160" i="1"/>
  <c r="B159" i="1"/>
  <c r="B158" i="1"/>
  <c r="C157" i="1"/>
  <c r="C172" i="1" s="1"/>
  <c r="B150" i="1"/>
  <c r="B144" i="1"/>
  <c r="C137" i="1"/>
  <c r="B137" i="1"/>
  <c r="D135" i="1"/>
  <c r="D133" i="1" s="1"/>
  <c r="D134" i="1"/>
  <c r="C133" i="1"/>
  <c r="B133" i="1"/>
  <c r="D125" i="1"/>
  <c r="D124" i="1"/>
  <c r="D123" i="1"/>
  <c r="D122" i="1"/>
  <c r="D121" i="1"/>
  <c r="D120" i="1"/>
  <c r="D119" i="1"/>
  <c r="D118" i="1" s="1"/>
  <c r="C395" i="1" s="1"/>
  <c r="D394" i="1" s="1"/>
  <c r="C118" i="1"/>
  <c r="B118" i="1"/>
  <c r="D117" i="1"/>
  <c r="D116" i="1"/>
  <c r="D115" i="1"/>
  <c r="D114" i="1"/>
  <c r="D113" i="1"/>
  <c r="D112" i="1"/>
  <c r="D111" i="1"/>
  <c r="C110" i="1"/>
  <c r="C127" i="1" s="1"/>
  <c r="B110" i="1"/>
  <c r="B127" i="1" s="1"/>
  <c r="B100" i="1"/>
  <c r="B93" i="1"/>
  <c r="B83" i="1"/>
  <c r="E73" i="1"/>
  <c r="B72" i="1"/>
  <c r="B70" i="1" s="1"/>
  <c r="B71" i="1"/>
  <c r="E70" i="1"/>
  <c r="D70" i="1"/>
  <c r="C70" i="1"/>
  <c r="C68" i="1"/>
  <c r="B68" i="1"/>
  <c r="C67" i="1"/>
  <c r="B67" i="1" s="1"/>
  <c r="B66" i="1"/>
  <c r="B65" i="1"/>
  <c r="B64" i="1"/>
  <c r="C63" i="1"/>
  <c r="B63" i="1" s="1"/>
  <c r="B62" i="1"/>
  <c r="B61" i="1"/>
  <c r="C60" i="1"/>
  <c r="B60" i="1" s="1"/>
  <c r="B59" i="1"/>
  <c r="B58" i="1"/>
  <c r="B57" i="1"/>
  <c r="B56" i="1"/>
  <c r="C55" i="1"/>
  <c r="B55" i="1" s="1"/>
  <c r="E54" i="1"/>
  <c r="D54" i="1"/>
  <c r="D73" i="1" s="1"/>
  <c r="B48" i="1"/>
  <c r="B47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D28" i="1"/>
  <c r="D50" i="1" s="1"/>
  <c r="C28" i="1"/>
  <c r="C50" i="1" s="1"/>
  <c r="D22" i="1"/>
  <c r="B22" i="1"/>
  <c r="B54" i="1" l="1"/>
  <c r="B73" i="1" s="1"/>
  <c r="D137" i="1"/>
  <c r="B157" i="1"/>
  <c r="B172" i="1" s="1"/>
  <c r="C232" i="1"/>
  <c r="C237" i="1"/>
  <c r="C242" i="1"/>
  <c r="C248" i="1"/>
  <c r="C253" i="1"/>
  <c r="C258" i="1"/>
  <c r="C264" i="1"/>
  <c r="C269" i="1"/>
  <c r="C274" i="1"/>
  <c r="C280" i="1"/>
  <c r="D313" i="1"/>
  <c r="D319" i="1"/>
  <c r="D110" i="1"/>
  <c r="D127" i="1" s="1"/>
  <c r="C233" i="1"/>
  <c r="C238" i="1"/>
  <c r="C244" i="1"/>
  <c r="C249" i="1"/>
  <c r="C254" i="1"/>
  <c r="C260" i="1"/>
  <c r="C265" i="1"/>
  <c r="C270" i="1"/>
  <c r="C276" i="1"/>
  <c r="C281" i="1"/>
  <c r="C282" i="1"/>
  <c r="B28" i="1"/>
  <c r="B50" i="1" s="1"/>
  <c r="F54" i="1" s="1"/>
  <c r="F56" i="1" s="1"/>
  <c r="C230" i="1"/>
  <c r="C236" i="1"/>
  <c r="C241" i="1"/>
  <c r="C246" i="1"/>
  <c r="C252" i="1"/>
  <c r="C257" i="1"/>
  <c r="C262" i="1"/>
  <c r="C268" i="1"/>
  <c r="C273" i="1"/>
  <c r="C278" i="1"/>
  <c r="C284" i="1"/>
  <c r="B341" i="1"/>
  <c r="D403" i="1"/>
  <c r="C54" i="1"/>
  <c r="C73" i="1" s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228" i="1" l="1"/>
  <c r="C285" i="1"/>
</calcChain>
</file>

<file path=xl/comments1.xml><?xml version="1.0" encoding="utf-8"?>
<comments xmlns="http://schemas.openxmlformats.org/spreadsheetml/2006/main">
  <authors>
    <author>Gerardo Gabriel Magaña Muñiz</author>
  </authors>
  <commentList>
    <comment ref="C392" authorId="0">
      <text>
        <r>
          <rPr>
            <b/>
            <sz val="9"/>
            <color indexed="81"/>
            <rFont val="Tahoma"/>
            <family val="2"/>
          </rPr>
          <t>Gerardo Gabriel Magaña Muñiz:</t>
        </r>
        <r>
          <rPr>
            <sz val="9"/>
            <color indexed="81"/>
            <rFont val="Tahoma"/>
            <family val="2"/>
          </rPr>
          <t xml:space="preserve">
SE TOMA DEL COMPROMETIDO, e incluye poliza de seguro autos activos a Lp</t>
        </r>
      </text>
    </comment>
  </commentList>
</comments>
</file>

<file path=xl/sharedStrings.xml><?xml version="1.0" encoding="utf-8"?>
<sst xmlns="http://schemas.openxmlformats.org/spreadsheetml/2006/main" count="373" uniqueCount="314">
  <si>
    <t xml:space="preserve">NOTAS A LOS ESTADOS FINANCIEROS </t>
  </si>
  <si>
    <t>Al 31 de Marzo del 2019.</t>
  </si>
  <si>
    <t>Ente Público:</t>
  </si>
  <si>
    <t>COORDINADORA DE FOMENTO AL COMERCIO EXTERIOR DEL ESTADO DE GUANAJUATO (COFOCE)</t>
  </si>
  <si>
    <t>NOTAS DE DESGLOSE</t>
  </si>
  <si>
    <t>I) NOTAS AL ESTADO DE SITUACIÓN FINANCIERA</t>
  </si>
  <si>
    <t>ACTIVO</t>
  </si>
  <si>
    <t>* EFECTIVO Y EQUVALENTES</t>
  </si>
  <si>
    <t>ESF-01 FONDOS C/INVERSIONES FINANCIERAS</t>
  </si>
  <si>
    <t>MONTO</t>
  </si>
  <si>
    <t>TIPO</t>
  </si>
  <si>
    <t>MONTO PARCIAL</t>
  </si>
  <si>
    <t>1114xxxxxx Inversiones a 3 meses</t>
  </si>
  <si>
    <t>1121xxxxxx Inversiones mayores a 3 meses hasta 12.</t>
  </si>
  <si>
    <t>1211xxxxxx Inversiones a LP</t>
  </si>
  <si>
    <t xml:space="preserve"> </t>
  </si>
  <si>
    <t>* DERECHOSA RECIBIR EFECTIVO Y EQUIVALENTES Y BIENES O SERVICIOS A RECIBIR</t>
  </si>
  <si>
    <t>ESF-02 INGRESOS P/RECUPERAR</t>
  </si>
  <si>
    <t>2019</t>
  </si>
  <si>
    <t>2018</t>
  </si>
  <si>
    <t>1122000000 Cuentas por Cobrar a CP</t>
  </si>
  <si>
    <t>ARNESES Y CONEXIONES, S.A. DE C.V.</t>
  </si>
  <si>
    <t>INDUSTRIAS GW, S. DE R.L.</t>
  </si>
  <si>
    <t>CONTINENTAL AUTOMOTIVE BAJIO, S.A. DE C.V.</t>
  </si>
  <si>
    <t>PIRELLI SERVICIOS, S.A. DE C.V.</t>
  </si>
  <si>
    <t>SERVICIOS ADMINISTRATIVOS DESCENTRALIZADOS S.A. DE C.V.</t>
  </si>
  <si>
    <t>KROMBERG &amp; SCHUBERT MEXICO LE, S. DE R.L. DE C.V.</t>
  </si>
  <si>
    <t>JOSE PABLO CHAVEZ GUERRA</t>
  </si>
  <si>
    <t>FUJI OOZX MEXICO, S.A. DE C.V.</t>
  </si>
  <si>
    <t>INDUSTRIAS METALICAS ELFER, S. DE R.L. DE C.V.</t>
  </si>
  <si>
    <t>INALFA ROOF SYSTEMS SERVICES DE MEXICO, S. DE R.L. DE C.V.</t>
  </si>
  <si>
    <t>NIFCO CENTRAL MEXICO, S. DE R.L. DE C.V.</t>
  </si>
  <si>
    <t>MAQUINADOS AUTOMOTRICES Y TALLERES INDUSTRIALES DE</t>
  </si>
  <si>
    <t>GRUPO TRACOM, S.A. DE C.V.</t>
  </si>
  <si>
    <t>MANTENIMIENTOS Y MAQUINADOS INDUSTRIALES DEL BAJIO, S.A.</t>
  </si>
  <si>
    <t>MACAUTO MEXICO, S.A. DE C.V.</t>
  </si>
  <si>
    <t>1124xxxxxx Ingresos por Recuperar CP</t>
  </si>
  <si>
    <t>ESF-03 DEUDORES P/RECUPERAR</t>
  </si>
  <si>
    <t>90 DIAS</t>
  </si>
  <si>
    <t>180 DIAS</t>
  </si>
  <si>
    <t>365 DIAS</t>
  </si>
  <si>
    <t>1123xxxxxx Dedudores Pendientes por Recuperar</t>
  </si>
  <si>
    <t>SAMUEL LARA</t>
  </si>
  <si>
    <t>MONSERRAT FEREZ</t>
  </si>
  <si>
    <t>CARLOS ALBERTO RODRIGUEZ</t>
  </si>
  <si>
    <t>GERARDO MAGAÑA</t>
  </si>
  <si>
    <t>ALAN OROZCO</t>
  </si>
  <si>
    <t>ERIKA CHAVEZ</t>
  </si>
  <si>
    <t>LORENA TOVAR</t>
  </si>
  <si>
    <t>JUAN CARLOS ORTIZ</t>
  </si>
  <si>
    <t>MIGUEL ANGEL MENDIOLA</t>
  </si>
  <si>
    <t>BEATRIZ EUNICE RODRIGUEZ CHONG</t>
  </si>
  <si>
    <t>IVA A FAVOR</t>
  </si>
  <si>
    <t xml:space="preserve">MEXICANA DE AVIACION SA DE CV
</t>
  </si>
  <si>
    <t>GOBIERNO DEL ESTADO DE GUANAJUATO</t>
  </si>
  <si>
    <t>SECRETARIA DE FINANZAS Y ADMINISTRACION</t>
  </si>
  <si>
    <t xml:space="preserve">1125xxxxxx Deudores por Anticipos </t>
  </si>
  <si>
    <t>Fondo Fijo</t>
  </si>
  <si>
    <t>* BIENES DISPONIBLES PARA SU TRANSFORMACIÓN O CONSUMO.</t>
  </si>
  <si>
    <t>ESF-05 INVENTARIO Y ALMACENES</t>
  </si>
  <si>
    <t>METODO</t>
  </si>
  <si>
    <t xml:space="preserve">1140xxxxxx  </t>
  </si>
  <si>
    <t>1150xxxxxx</t>
  </si>
  <si>
    <t xml:space="preserve">* INVERSIONES FINANCIERAS. </t>
  </si>
  <si>
    <t>ESF-06 FIDEICOMISOS, MANDATOS Y CONTRATOS ANALOGOS</t>
  </si>
  <si>
    <t>CARACTERISTICAS</t>
  </si>
  <si>
    <t>NOMBRE DE FIDEICOMISO</t>
  </si>
  <si>
    <t>OBJETO</t>
  </si>
  <si>
    <t>1213xxxxxx</t>
  </si>
  <si>
    <t>ESF-07 PARTICIPACIONES Y APORT.  CAPITAL</t>
  </si>
  <si>
    <t>EMPRESA/OPDES</t>
  </si>
  <si>
    <t>1214xxxxxx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</si>
  <si>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</si>
  <si>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</si>
  <si>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</si>
  <si>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</si>
  <si>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</si>
  <si>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</si>
  <si>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1230xxxxxx</t>
  </si>
  <si>
    <t>1240xxxxxx</t>
  </si>
  <si>
    <t>1241151100  MUEBLES DE OFICINA Y ESTANTERÍA</t>
  </si>
  <si>
    <t>1241251200  MUEBLES, EXCEPTO DE</t>
  </si>
  <si>
    <t>1241351500  EQUIPO DE CÓMPUTO Y</t>
  </si>
  <si>
    <t>1241951900  OTROS MOBILIARIOS Y</t>
  </si>
  <si>
    <t>1242152100  EQUIPO Y APARATOS AUDIOVISUALES</t>
  </si>
  <si>
    <t>1244154100  AUTOMÓVILES Y CAMIONES</t>
  </si>
  <si>
    <t>1246656600  EQUIPOS DE GENERACI</t>
  </si>
  <si>
    <t>1260xxxxxx</t>
  </si>
  <si>
    <t>1263151101  MUEBLES DE OFICINA Y</t>
  </si>
  <si>
    <t>1263151201  MUEBLES, EXCEPTO DE</t>
  </si>
  <si>
    <t>1263151501  EPO. DE COMPUTO Y DE</t>
  </si>
  <si>
    <t>1263151901  OTROS MOBILIARIOS Y</t>
  </si>
  <si>
    <t>1263252101  EQUIPOS Y APARATOS A</t>
  </si>
  <si>
    <t>1263454101  AUTOMÓVILES Y CAMIONES 2010</t>
  </si>
  <si>
    <t>1263656601  EQUIPOS DE GENERACIÓ</t>
  </si>
  <si>
    <t>ESF-09 INTANGIBLES Y DIFERIDOS</t>
  </si>
  <si>
    <t xml:space="preserve">1250xxxxxx </t>
  </si>
  <si>
    <t>1270xxxxxx</t>
  </si>
  <si>
    <t>1273034500  SEGURO DE BIENES PAT</t>
  </si>
  <si>
    <t>1273134500  CONSUMO DE SEG. BIEN</t>
  </si>
  <si>
    <t>ESF-10   ESTIMACIONES Y DETERIOROS</t>
  </si>
  <si>
    <t>1280xxxxxx</t>
  </si>
  <si>
    <t>ESF-11 OTROS ACTIVOS</t>
  </si>
  <si>
    <t>CARACTERÍSTICAS</t>
  </si>
  <si>
    <t>PASIVO</t>
  </si>
  <si>
    <t>ESF-12 CUENTAS Y DOC. POR PAGAR</t>
  </si>
  <si>
    <t>2110xxxxxx</t>
  </si>
  <si>
    <t>2111101001  SUELDOS POR PAGAR</t>
  </si>
  <si>
    <t>2117101001  ISR NOMINA</t>
  </si>
  <si>
    <t>2117101002  ISR ASIMILADOS A SALARIOS</t>
  </si>
  <si>
    <t>2117101010  ISR RETENCION POR HONORARIOS</t>
  </si>
  <si>
    <t>2117102001  CEDULAR  HONORARIOS</t>
  </si>
  <si>
    <t>2117301002  IVA TRANSLADADO</t>
  </si>
  <si>
    <t>2117301007  IVA POR PAGAR</t>
  </si>
  <si>
    <t>2117502101  IMPUESTO SOBRE NOMINAS</t>
  </si>
  <si>
    <t>2117912001  OPTICAS</t>
  </si>
  <si>
    <t>2117919003  DESCUENTO POR TELEFONÍA</t>
  </si>
  <si>
    <t>2119905001  ACREEDORES DIVERSOS</t>
  </si>
  <si>
    <t>2120xxxxxx</t>
  </si>
  <si>
    <t>ESF-13 OTROS PASIVOS DIFERIDOS A CORTO PLAZO</t>
  </si>
  <si>
    <t>NATURALEZA</t>
  </si>
  <si>
    <t>2159xxxxx</t>
  </si>
  <si>
    <t>ESF-13 FONDOS Y BIENES DE TERCEROS EN GARANTÍA Y/O ADMINISTRACIÓN A CORTO PLAZO</t>
  </si>
  <si>
    <t>2160xxxxx</t>
  </si>
  <si>
    <t>ESF-13 PASIVO DIFERIDO A LARGO PLAZO</t>
  </si>
  <si>
    <t>2240xxxxx</t>
  </si>
  <si>
    <t>ESF-14 OTROS PASIVOS CIRCULANTES</t>
  </si>
  <si>
    <t>2199xxxxxx</t>
  </si>
  <si>
    <t>II) NOTAS AL ESTADO DE ACTIVIDADES</t>
  </si>
  <si>
    <t>INGRESOS DE GESTIÓN</t>
  </si>
  <si>
    <t>ERA-01 INGRESOS</t>
  </si>
  <si>
    <t>NOTA</t>
  </si>
  <si>
    <t>4100xxxxxx</t>
  </si>
  <si>
    <t>4170 Ingresos por Venta de Bienes y Serv</t>
  </si>
  <si>
    <t>4200xxxxxx</t>
  </si>
  <si>
    <t>4220 Transferencias, Asignaciones, Subs.</t>
  </si>
  <si>
    <t>ERA-02 OTROS INGRESOS Y BENEFICIOS</t>
  </si>
  <si>
    <t>4300xxxxxx</t>
  </si>
  <si>
    <t>4390 Otros Ingresos y Beneficios Varios</t>
  </si>
  <si>
    <t>GASTOS Y OTRAS PÉRDIDAS</t>
  </si>
  <si>
    <t>ERA-03 GASTOS</t>
  </si>
  <si>
    <t>%GASTO</t>
  </si>
  <si>
    <t>EXPLICACION</t>
  </si>
  <si>
    <t>5000xxxxxx</t>
  </si>
  <si>
    <t>5111113000  SUELDOS BASE AL PERS</t>
  </si>
  <si>
    <t>5112121000  HONORARIOS ASIMILABLES A SALARIOS</t>
  </si>
  <si>
    <t>5113131000  PRIMAS POR AÑOS DE S</t>
  </si>
  <si>
    <t>5113134000  COMPENSACIONES</t>
  </si>
  <si>
    <t>5114141000  APORTACIONES DE SEGURIDAD SOCIAL</t>
  </si>
  <si>
    <t>5114144000  SEGUROS MÚLTIPLES</t>
  </si>
  <si>
    <t>5115154000  PRESTACIONES CONTRACTUALES</t>
  </si>
  <si>
    <t>5115155000  APOYOS A LA CAPACITA</t>
  </si>
  <si>
    <t>5115159000  OTRAS PRESTACIONES S</t>
  </si>
  <si>
    <t>5121211000  MATERIALES Y ÚTILES DE OFICINA</t>
  </si>
  <si>
    <t>5121214000  MAT. Y UTILES PARA E</t>
  </si>
  <si>
    <t>5121215000  MATERIAL DIDÁCTICO Y</t>
  </si>
  <si>
    <t>5121216000  MATERIAL DE LIMPIEZA</t>
  </si>
  <si>
    <t>5122221000  ALIMENTACIÓN DE PERSONAS</t>
  </si>
  <si>
    <t>5122223000  UTENSILIOS PARA EL S</t>
  </si>
  <si>
    <t>5124246000  MATERIAL ELÉCTRICO</t>
  </si>
  <si>
    <t>5125253000  MEDICINAS Y PRODUCTO</t>
  </si>
  <si>
    <t>5126261000  COMBUSTIBLES, LUBRI</t>
  </si>
  <si>
    <t>5129292000  REFACCIONES, ACCESO</t>
  </si>
  <si>
    <t>5129294000  REFACCIONES Y ACCESO</t>
  </si>
  <si>
    <t>5129296000  REF. EQ. TRANSP.</t>
  </si>
  <si>
    <t>5131311000  SERVICIO DE ENERGÍA ELÉCTRICA</t>
  </si>
  <si>
    <t>5131314000  TELEFONÍA TRADICIONAL</t>
  </si>
  <si>
    <t>5131315000  TELEFONÍA CELULAR</t>
  </si>
  <si>
    <t>5131317000  SERV. ACCESO A INTE</t>
  </si>
  <si>
    <t>5131318000  SERVICIO POSTAL</t>
  </si>
  <si>
    <t>5132322000  ARRENDAMIENTO DE EDIFICIOS</t>
  </si>
  <si>
    <t>5132323000  ARRE. M. Y EQ. EDU</t>
  </si>
  <si>
    <t>5132327000  ARRE. ACT. INTANG</t>
  </si>
  <si>
    <t>5133333000  SERVS. CONSULT. ADM</t>
  </si>
  <si>
    <t>5133334000  CAPACITACIÓN</t>
  </si>
  <si>
    <t>5133336000  SERVS. APOYO ADMVO.</t>
  </si>
  <si>
    <t>5134341000  INTERESES, DESCTOS.</t>
  </si>
  <si>
    <t>5134346000  ALMACENAJE, ENVASE Y EMBALAJE</t>
  </si>
  <si>
    <t>5134349000  SERV. FIN., BANCA.</t>
  </si>
  <si>
    <t>5135351000  CONSERV. Y MANTENIMI</t>
  </si>
  <si>
    <t>5135352000  INST., REPAR. MTTO.</t>
  </si>
  <si>
    <t>5135355000  REPAR. Y MTTO. DE EQ</t>
  </si>
  <si>
    <t>5135357000  INST., REP. Y MTTO.</t>
  </si>
  <si>
    <t>5135358000  SERVICIOS DE LIMPIEZ</t>
  </si>
  <si>
    <t>5136361200  DIF. POR MEDIOS ALTE</t>
  </si>
  <si>
    <t>5136365000  SERV. DE LA INDUSTR</t>
  </si>
  <si>
    <t>5136366000  SERV. CRE INTERNET</t>
  </si>
  <si>
    <t>5137371000  PASAJES AEREOS</t>
  </si>
  <si>
    <t>5137372000  PASAJES TERRESTRES</t>
  </si>
  <si>
    <t>5137375000  VIATICOS EN EL PAIS</t>
  </si>
  <si>
    <t>5137376000  VIÁTICOS EN EL EXTRANJERO</t>
  </si>
  <si>
    <t>5137379000  OT. SER. TRASLADO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</si>
  <si>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</si>
  <si>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</si>
  <si>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</si>
  <si>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</si>
  <si>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5139398000  IMPUESTO DE NOMINA</t>
  </si>
  <si>
    <t>5231432000  SUBSIDIOS A LA DISTRIBUCIÓN</t>
  </si>
  <si>
    <t>5231433000  SUBSIDIOS A LA INVERSIÓN</t>
  </si>
  <si>
    <t>5594000001  DIFERENCIAS POR TIPO</t>
  </si>
  <si>
    <t>III) NOTAS AL ESTADO DE VARIACIÓN A LA HACIEDA PÚBLICA</t>
  </si>
  <si>
    <t>VHP-01 PATRIMONIO CONTRIBUIDO</t>
  </si>
  <si>
    <t>MODIFICACION</t>
  </si>
  <si>
    <t>3110xxxxxx</t>
  </si>
  <si>
    <t>3110915000  BIENES MUEBLES E INMUEBLES</t>
  </si>
  <si>
    <t>3113915000  BIENES MUEBLES E INM</t>
  </si>
  <si>
    <t>VHP-02 PATRIMONIO GENERADO</t>
  </si>
  <si>
    <t>3210 Resultado del Ejercicio (Ahorro/Des</t>
  </si>
  <si>
    <t>3220000002  RESULTADOS ACUMULADOS</t>
  </si>
  <si>
    <t>3220000021  RESULTADO EJERCICIO 2013</t>
  </si>
  <si>
    <t>3220000022  RESULTADO DEL EJERCICIO 2014</t>
  </si>
  <si>
    <t>3220000023  RESULTADO DEL EJERCICIO 2015</t>
  </si>
  <si>
    <t>3220000024  RESULTADO DEL EJERCICIO 2016</t>
  </si>
  <si>
    <t>3220000025  RESULTADO DEL EJERCICIO 2017</t>
  </si>
  <si>
    <t>3220000026  RESULTADO DEL EJERCICIO 2018</t>
  </si>
  <si>
    <t>3220001000  CAPITALIZACIÓN RECURSOS PROPIOS</t>
  </si>
  <si>
    <t>3220001001  CAPITALIZACIÓN REMANENTES</t>
  </si>
  <si>
    <t>3220690201  APLICACIÓN DE REMANENTE PROPIO</t>
  </si>
  <si>
    <t>3220690204  APLICACIÓN DE REMANENTE MUNICIPAL</t>
  </si>
  <si>
    <t>3220690211  APLICACIÓN DE REMANENTE PROPIO</t>
  </si>
  <si>
    <t>3220790201  APLICACIÓN DE REMANENTE PROPIO</t>
  </si>
  <si>
    <t>IV) NOTAS AL ESTADO DE FLUJO DE EFECTIVO</t>
  </si>
  <si>
    <t>EFE-01 FLUJO DE EFECTIVO</t>
  </si>
  <si>
    <t>1110xxxxxx</t>
  </si>
  <si>
    <t>1111101001  CAJA DE DOLARES</t>
  </si>
  <si>
    <t>1112102002  BBVA BANCOMER 014589</t>
  </si>
  <si>
    <t>1112102003  BBVA BANCOMER  01443</t>
  </si>
  <si>
    <t>1112102005  BBVA BANCOMER  01041</t>
  </si>
  <si>
    <t>1112102006  BBVA BANCOMER 010651</t>
  </si>
  <si>
    <t>1112202001  BBVA BANCOMER 014439</t>
  </si>
  <si>
    <t>EFE-02 ADQ. BIENES MUEBLES E INMUEBLES</t>
  </si>
  <si>
    <t>% SUB</t>
  </si>
  <si>
    <t>1210xxxxxx</t>
  </si>
  <si>
    <t>1241 Mobiliario y Equipo de Administraci</t>
  </si>
  <si>
    <t>1242 Mobiliario y Equipo Educacional y R</t>
  </si>
  <si>
    <t>1244 Equipo de Transporte</t>
  </si>
  <si>
    <t>1246 Maquinaria, Otros Equipos y Herrami</t>
  </si>
  <si>
    <t>1250xxxxxx</t>
  </si>
  <si>
    <t xml:space="preserve">IV) CONCILIACIÓN DE LOS INGRESOS PRESUPUESTARIOS Y CONTABLES, ASI COMO ENTRE LOS EGRESOS </t>
  </si>
  <si>
    <t>PRESUPUESTARIOS Y LOS GASTOS</t>
  </si>
  <si>
    <r>
      <t>1.</t>
    </r>
    <r>
      <rPr>
        <sz val="7"/>
        <rFont val="Times New Roman"/>
        <family val="1"/>
      </rPr>
      <t xml:space="preserve">     </t>
    </r>
    <r>
      <rPr>
        <sz val="10"/>
        <rFont val="Intro Book"/>
      </rPr>
      <t>GASTO EXCEDIDO. INGRESO RECAUDADO – GASTO PAGADO   (ZP-043)</t>
    </r>
  </si>
  <si>
    <t>Conciliación entre los Ingresos Presupuestarios y Contables</t>
  </si>
  <si>
    <t>Correspondiente del 1 de enero al 31 de Marzo de 2019.</t>
  </si>
  <si>
    <t>FONDO</t>
  </si>
  <si>
    <t>CAPITULO</t>
  </si>
  <si>
    <t>INGRESO RECAUDADO</t>
  </si>
  <si>
    <t>GASTO EJERCIDO</t>
  </si>
  <si>
    <t>GASTO EXCEDIDO</t>
  </si>
  <si>
    <t>(Cifras en pesos)</t>
  </si>
  <si>
    <t>413000000</t>
  </si>
  <si>
    <t>1. Ingresos Presupuestarios</t>
  </si>
  <si>
    <t>414710000</t>
  </si>
  <si>
    <t>2. Más ingresos contables no presupuestarios</t>
  </si>
  <si>
    <t>415610000</t>
  </si>
  <si>
    <t>Incremento por variación de inventarios</t>
  </si>
  <si>
    <t>415710000</t>
  </si>
  <si>
    <t>Disminución del exceso de estimaciones por pérdida o deterioro u obsolescencia</t>
  </si>
  <si>
    <t>Disminución del exceso de provisiones</t>
  </si>
  <si>
    <t>APLICACIÓN DE PATRIMONIO</t>
  </si>
  <si>
    <t>Otros ingresos y beneficios varios</t>
  </si>
  <si>
    <t>Otros ingresos contables no presupuestarios</t>
  </si>
  <si>
    <t>3. Menos ingresos presupuestarios no contables</t>
  </si>
  <si>
    <t>Devengado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</si>
  <si>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</si>
  <si>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</si>
  <si>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</si>
  <si>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</si>
  <si>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</si>
  <si>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</si>
  <si>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</si>
  <si>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</si>
  <si>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</si>
  <si>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</si>
  <si>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</si>
  <si>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</si>
  <si>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</si>
  <si>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</si>
  <si>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</si>
  <si>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</si>
  <si>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</si>
  <si>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</si>
  <si>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</si>
  <si>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</si>
  <si>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</si>
  <si>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</si>
  <si>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</si>
  <si>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</si>
  <si>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</si>
  <si>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</si>
  <si>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</si>
  <si>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</si>
  <si>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Precomprometido</t>
  </si>
  <si>
    <t>Disminución de inventarios</t>
  </si>
  <si>
    <t>comprometido</t>
  </si>
  <si>
    <t>Aumento por insuficiencia de estimaciones por pérdida o deterioro u obsolescencia</t>
  </si>
  <si>
    <t>factura preliminar</t>
  </si>
  <si>
    <t>Aumento por insuficiencia de provisiones</t>
  </si>
  <si>
    <t>Amortizacion de seguro</t>
  </si>
  <si>
    <t>Otros Gastos</t>
  </si>
  <si>
    <t>Otros Gastos Contables No Presupuestales</t>
  </si>
  <si>
    <t>PRELIMINAR</t>
  </si>
  <si>
    <t>Esta Dif Nol a localice</t>
  </si>
  <si>
    <t>4. Total de Gasto Contable (4 = 1 - 2 + 3)</t>
  </si>
  <si>
    <t>Depreciaciones</t>
  </si>
  <si>
    <t>Diferencia cambios</t>
  </si>
  <si>
    <t>Bajo protesta de decir verdad declaramos que los Estados Financieros y sus Notas son razonablemente correctos y responsabilidad del emisor</t>
  </si>
  <si>
    <t>Lic. Luis Ernesto Rojas Avila</t>
  </si>
  <si>
    <t>C.p Juan Jose Rangel Gutierrez</t>
  </si>
  <si>
    <t>Director General</t>
  </si>
  <si>
    <t>Director Financiero y de Administracion</t>
  </si>
  <si>
    <t>COFOCE</t>
  </si>
  <si>
    <t>NOTAS DE MEMORIA</t>
  </si>
  <si>
    <t>NOTAS DE MEMORIA.</t>
  </si>
  <si>
    <t>7000xxxxxx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</si>
</sst>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.00_ ;\-#,##0.00\ "/>
    <numFmt numFmtId="165" formatCode="#,##0.00;\-#,##0.00;&quot; &quot;"/>
    <numFmt numFmtId="166" formatCode="#,##0;\-#,##0;&quot; &quot;"/>
    <numFmt numFmtId="167" formatCode="General_)"/>
    <numFmt numFmtId="168" formatCode="_(* #,##0.00_);_(* \(#,##0.00\);_(* &quot;-&quot;??_);_(@_)"/>
    <numFmt numFmtId="169" formatCode="#,##0.0000000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7"/>
      <name val="Times New Roman"/>
      <family val="1"/>
    </font>
    <font>
      <sz val="10"/>
      <name val="Intro Book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Arial"/>
      <family val="2"/>
    </font>
    <font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43" fontId="16" fillId="0" borderId="0" applyFont="0" applyFill="0" applyBorder="0" applyAlignment="0" applyProtection="0"/>
    <xf numFmtId="167" fontId="13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4" fontId="24" fillId="8" borderId="18" applyNumberFormat="0" applyProtection="0">
      <alignment horizontal="left" vertical="center" indent="1"/>
    </xf>
    <xf numFmtId="0" fontId="25" fillId="0" borderId="0" applyNumberFormat="0" applyFill="0" applyBorder="0" applyAlignment="0" applyProtection="0"/>
  </cellStyleXfs>
  <cellXfs count="20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3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2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/>
    </xf>
    <xf numFmtId="0" fontId="2" fillId="3" borderId="2" xfId="0" applyFont="1" applyFill="1" applyBorder="1" applyAlignment="1"/>
    <xf numFmtId="0" fontId="2" fillId="3" borderId="2" xfId="0" applyNumberFormat="1" applyFont="1" applyFill="1" applyBorder="1" applyAlignment="1" applyProtection="1">
      <protection locked="0"/>
    </xf>
    <xf numFmtId="0" fontId="7" fillId="3" borderId="2" xfId="0" applyFont="1" applyFill="1" applyBorder="1"/>
    <xf numFmtId="0" fontId="3" fillId="3" borderId="2" xfId="0" applyFont="1" applyFill="1" applyBorder="1"/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7" fillId="3" borderId="0" xfId="0" applyFont="1" applyFill="1" applyBorder="1"/>
    <xf numFmtId="0" fontId="3" fillId="3" borderId="0" xfId="0" applyFont="1" applyFill="1" applyBorder="1"/>
    <xf numFmtId="0" fontId="8" fillId="0" borderId="0" xfId="0" applyFont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Border="1" applyAlignment="1">
      <alignment horizontal="left"/>
    </xf>
    <xf numFmtId="0" fontId="7" fillId="3" borderId="0" xfId="0" applyFont="1" applyFill="1"/>
    <xf numFmtId="0" fontId="6" fillId="3" borderId="0" xfId="0" applyFont="1" applyFill="1"/>
    <xf numFmtId="0" fontId="11" fillId="3" borderId="0" xfId="0" applyFont="1" applyFill="1" applyBorder="1"/>
    <xf numFmtId="0" fontId="10" fillId="3" borderId="0" xfId="0" applyFont="1" applyFill="1" applyBorder="1"/>
    <xf numFmtId="49" fontId="2" fillId="2" borderId="3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165" fontId="5" fillId="3" borderId="4" xfId="0" applyNumberFormat="1" applyFont="1" applyFill="1" applyBorder="1"/>
    <xf numFmtId="49" fontId="2" fillId="3" borderId="5" xfId="0" applyNumberFormat="1" applyFont="1" applyFill="1" applyBorder="1" applyAlignment="1">
      <alignment horizontal="left"/>
    </xf>
    <xf numFmtId="164" fontId="5" fillId="3" borderId="5" xfId="0" applyNumberFormat="1" applyFont="1" applyFill="1" applyBorder="1"/>
    <xf numFmtId="165" fontId="5" fillId="3" borderId="5" xfId="0" applyNumberFormat="1" applyFont="1" applyFill="1" applyBorder="1"/>
    <xf numFmtId="49" fontId="2" fillId="3" borderId="6" xfId="0" applyNumberFormat="1" applyFont="1" applyFill="1" applyBorder="1" applyAlignment="1">
      <alignment horizontal="left"/>
    </xf>
    <xf numFmtId="164" fontId="5" fillId="3" borderId="6" xfId="0" applyNumberFormat="1" applyFont="1" applyFill="1" applyBorder="1"/>
    <xf numFmtId="165" fontId="5" fillId="3" borderId="6" xfId="0" applyNumberFormat="1" applyFont="1" applyFill="1" applyBorder="1"/>
    <xf numFmtId="0" fontId="12" fillId="3" borderId="0" xfId="0" applyFont="1" applyFill="1" applyBorder="1"/>
    <xf numFmtId="4" fontId="2" fillId="3" borderId="5" xfId="0" applyNumberFormat="1" applyFont="1" applyFill="1" applyBorder="1"/>
    <xf numFmtId="4" fontId="3" fillId="3" borderId="0" xfId="0" applyNumberFormat="1" applyFont="1" applyFill="1"/>
    <xf numFmtId="4" fontId="6" fillId="3" borderId="0" xfId="0" applyNumberFormat="1" applyFont="1" applyFill="1"/>
    <xf numFmtId="49" fontId="13" fillId="3" borderId="5" xfId="0" applyNumberFormat="1" applyFont="1" applyFill="1" applyBorder="1" applyAlignment="1">
      <alignment horizontal="left"/>
    </xf>
    <xf numFmtId="4" fontId="7" fillId="3" borderId="5" xfId="0" applyNumberFormat="1" applyFont="1" applyFill="1" applyBorder="1"/>
    <xf numFmtId="4" fontId="7" fillId="3" borderId="5" xfId="0" applyNumberFormat="1" applyFont="1" applyFill="1" applyBorder="1" applyAlignment="1">
      <alignment horizontal="right"/>
    </xf>
    <xf numFmtId="4" fontId="10" fillId="3" borderId="5" xfId="0" applyNumberFormat="1" applyFont="1" applyFill="1" applyBorder="1"/>
    <xf numFmtId="0" fontId="3" fillId="4" borderId="0" xfId="0" applyFont="1" applyFill="1"/>
    <xf numFmtId="4" fontId="7" fillId="3" borderId="6" xfId="0" applyNumberFormat="1" applyFont="1" applyFill="1" applyBorder="1"/>
    <xf numFmtId="4" fontId="2" fillId="2" borderId="3" xfId="0" applyNumberFormat="1" applyFont="1" applyFill="1" applyBorder="1" applyAlignment="1">
      <alignment horizontal="center" vertical="center"/>
    </xf>
    <xf numFmtId="0" fontId="2" fillId="3" borderId="0" xfId="0" applyFont="1" applyFill="1"/>
    <xf numFmtId="49" fontId="2" fillId="3" borderId="0" xfId="0" applyNumberFormat="1" applyFont="1" applyFill="1" applyBorder="1" applyAlignment="1">
      <alignment horizontal="center" vertical="center"/>
    </xf>
    <xf numFmtId="0" fontId="6" fillId="4" borderId="0" xfId="0" applyFont="1" applyFill="1"/>
    <xf numFmtId="0" fontId="6" fillId="5" borderId="0" xfId="0" applyFont="1" applyFill="1"/>
    <xf numFmtId="164" fontId="10" fillId="3" borderId="5" xfId="0" applyNumberFormat="1" applyFont="1" applyFill="1" applyBorder="1"/>
    <xf numFmtId="4" fontId="6" fillId="4" borderId="0" xfId="0" applyNumberFormat="1" applyFont="1" applyFill="1"/>
    <xf numFmtId="164" fontId="7" fillId="3" borderId="5" xfId="0" applyNumberFormat="1" applyFont="1" applyFill="1" applyBorder="1"/>
    <xf numFmtId="4" fontId="2" fillId="3" borderId="0" xfId="0" applyNumberFormat="1" applyFont="1" applyFill="1"/>
    <xf numFmtId="4" fontId="3" fillId="4" borderId="0" xfId="0" applyNumberFormat="1" applyFont="1" applyFill="1"/>
    <xf numFmtId="164" fontId="7" fillId="3" borderId="6" xfId="0" applyNumberFormat="1" applyFont="1" applyFill="1" applyBorder="1"/>
    <xf numFmtId="0" fontId="10" fillId="3" borderId="0" xfId="0" applyFont="1" applyFill="1"/>
    <xf numFmtId="49" fontId="2" fillId="3" borderId="0" xfId="0" applyNumberFormat="1" applyFont="1" applyFill="1" applyBorder="1" applyAlignment="1">
      <alignment horizontal="left"/>
    </xf>
    <xf numFmtId="165" fontId="5" fillId="3" borderId="0" xfId="0" applyNumberFormat="1" applyFont="1" applyFill="1" applyBorder="1"/>
    <xf numFmtId="49" fontId="2" fillId="2" borderId="7" xfId="0" applyNumberFormat="1" applyFont="1" applyFill="1" applyBorder="1" applyAlignment="1">
      <alignment horizontal="left" vertical="center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left"/>
    </xf>
    <xf numFmtId="165" fontId="14" fillId="3" borderId="5" xfId="0" applyNumberFormat="1" applyFont="1" applyFill="1" applyBorder="1"/>
    <xf numFmtId="165" fontId="15" fillId="3" borderId="10" xfId="0" applyNumberFormat="1" applyFont="1" applyFill="1" applyBorder="1"/>
    <xf numFmtId="49" fontId="2" fillId="3" borderId="11" xfId="0" applyNumberFormat="1" applyFont="1" applyFill="1" applyBorder="1" applyAlignment="1">
      <alignment horizontal="left"/>
    </xf>
    <xf numFmtId="165" fontId="14" fillId="3" borderId="6" xfId="0" applyNumberFormat="1" applyFont="1" applyFill="1" applyBorder="1"/>
    <xf numFmtId="165" fontId="15" fillId="3" borderId="12" xfId="0" applyNumberFormat="1" applyFont="1" applyFill="1" applyBorder="1"/>
    <xf numFmtId="165" fontId="2" fillId="2" borderId="7" xfId="0" applyNumberFormat="1" applyFont="1" applyFill="1" applyBorder="1"/>
    <xf numFmtId="165" fontId="2" fillId="2" borderId="13" xfId="0" applyNumberFormat="1" applyFont="1" applyFill="1" applyBorder="1"/>
    <xf numFmtId="165" fontId="6" fillId="3" borderId="13" xfId="0" applyNumberFormat="1" applyFont="1" applyFill="1" applyBorder="1"/>
    <xf numFmtId="165" fontId="6" fillId="3" borderId="8" xfId="0" applyNumberFormat="1" applyFont="1" applyFill="1" applyBorder="1"/>
    <xf numFmtId="165" fontId="2" fillId="3" borderId="0" xfId="0" applyNumberFormat="1" applyFont="1" applyFill="1" applyBorder="1"/>
    <xf numFmtId="165" fontId="6" fillId="3" borderId="0" xfId="0" applyNumberFormat="1" applyFont="1" applyFill="1" applyBorder="1"/>
    <xf numFmtId="49" fontId="2" fillId="3" borderId="3" xfId="0" applyNumberFormat="1" applyFont="1" applyFill="1" applyBorder="1" applyAlignment="1">
      <alignment horizontal="left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165" fontId="3" fillId="3" borderId="4" xfId="0" applyNumberFormat="1" applyFont="1" applyFill="1" applyBorder="1"/>
    <xf numFmtId="166" fontId="7" fillId="3" borderId="5" xfId="0" applyNumberFormat="1" applyFont="1" applyFill="1" applyBorder="1"/>
    <xf numFmtId="165" fontId="7" fillId="3" borderId="5" xfId="0" applyNumberFormat="1" applyFont="1" applyFill="1" applyBorder="1"/>
    <xf numFmtId="165" fontId="3" fillId="3" borderId="5" xfId="0" applyNumberFormat="1" applyFont="1" applyFill="1" applyBorder="1"/>
    <xf numFmtId="165" fontId="10" fillId="3" borderId="5" xfId="0" applyNumberFormat="1" applyFont="1" applyFill="1" applyBorder="1"/>
    <xf numFmtId="164" fontId="3" fillId="3" borderId="0" xfId="0" applyNumberFormat="1" applyFont="1" applyFill="1"/>
    <xf numFmtId="165" fontId="7" fillId="3" borderId="6" xfId="0" applyNumberFormat="1" applyFont="1" applyFill="1" applyBorder="1"/>
    <xf numFmtId="165" fontId="3" fillId="3" borderId="6" xfId="0" applyNumberFormat="1" applyFont="1" applyFill="1" applyBorder="1"/>
    <xf numFmtId="4" fontId="6" fillId="3" borderId="3" xfId="0" applyNumberFormat="1" applyFont="1" applyFill="1" applyBorder="1" applyAlignment="1">
      <alignment horizontal="center" vertical="center"/>
    </xf>
    <xf numFmtId="4" fontId="7" fillId="3" borderId="0" xfId="0" applyNumberFormat="1" applyFont="1" applyFill="1"/>
    <xf numFmtId="165" fontId="14" fillId="3" borderId="4" xfId="0" applyNumberFormat="1" applyFont="1" applyFill="1" applyBorder="1"/>
    <xf numFmtId="0" fontId="3" fillId="3" borderId="3" xfId="0" applyFont="1" applyFill="1" applyBorder="1"/>
    <xf numFmtId="0" fontId="10" fillId="2" borderId="3" xfId="2" applyFont="1" applyFill="1" applyBorder="1" applyAlignment="1">
      <alignment horizontal="left" vertical="center" wrapText="1"/>
    </xf>
    <xf numFmtId="4" fontId="10" fillId="2" borderId="3" xfId="3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4" fontId="7" fillId="0" borderId="5" xfId="0" applyNumberFormat="1" applyFont="1" applyBorder="1" applyAlignment="1"/>
    <xf numFmtId="0" fontId="7" fillId="3" borderId="11" xfId="0" applyFont="1" applyFill="1" applyBorder="1"/>
    <xf numFmtId="0" fontId="7" fillId="3" borderId="6" xfId="0" applyFont="1" applyFill="1" applyBorder="1"/>
    <xf numFmtId="0" fontId="10" fillId="2" borderId="4" xfId="2" applyFont="1" applyFill="1" applyBorder="1" applyAlignment="1">
      <alignment horizontal="left" vertical="center" wrapText="1"/>
    </xf>
    <xf numFmtId="49" fontId="2" fillId="3" borderId="15" xfId="0" applyNumberFormat="1" applyFont="1" applyFill="1" applyBorder="1" applyAlignment="1">
      <alignment horizontal="left"/>
    </xf>
    <xf numFmtId="4" fontId="7" fillId="0" borderId="4" xfId="3" applyNumberFormat="1" applyFont="1" applyFill="1" applyBorder="1" applyAlignment="1">
      <alignment wrapText="1"/>
    </xf>
    <xf numFmtId="49" fontId="7" fillId="0" borderId="9" xfId="0" applyNumberFormat="1" applyFont="1" applyFill="1" applyBorder="1" applyAlignment="1">
      <alignment wrapText="1"/>
    </xf>
    <xf numFmtId="49" fontId="7" fillId="0" borderId="5" xfId="0" applyNumberFormat="1" applyFont="1" applyFill="1" applyBorder="1" applyAlignment="1">
      <alignment wrapText="1"/>
    </xf>
    <xf numFmtId="4" fontId="7" fillId="0" borderId="0" xfId="3" applyNumberFormat="1" applyFont="1" applyFill="1" applyBorder="1" applyAlignment="1">
      <alignment wrapText="1"/>
    </xf>
    <xf numFmtId="4" fontId="7" fillId="0" borderId="5" xfId="3" applyNumberFormat="1" applyFont="1" applyFill="1" applyBorder="1" applyAlignment="1">
      <alignment wrapText="1"/>
    </xf>
    <xf numFmtId="49" fontId="7" fillId="0" borderId="11" xfId="0" applyNumberFormat="1" applyFont="1" applyFill="1" applyBorder="1" applyAlignment="1">
      <alignment wrapText="1"/>
    </xf>
    <xf numFmtId="49" fontId="7" fillId="0" borderId="6" xfId="0" applyNumberFormat="1" applyFont="1" applyFill="1" applyBorder="1" applyAlignment="1">
      <alignment wrapText="1"/>
    </xf>
    <xf numFmtId="4" fontId="7" fillId="0" borderId="2" xfId="3" applyNumberFormat="1" applyFont="1" applyFill="1" applyBorder="1" applyAlignment="1">
      <alignment wrapText="1"/>
    </xf>
    <xf numFmtId="4" fontId="7" fillId="0" borderId="6" xfId="3" applyNumberFormat="1" applyFont="1" applyFill="1" applyBorder="1" applyAlignment="1">
      <alignment wrapText="1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4" fontId="7" fillId="0" borderId="16" xfId="3" applyNumberFormat="1" applyFont="1" applyFill="1" applyBorder="1" applyAlignment="1">
      <alignment wrapText="1"/>
    </xf>
    <xf numFmtId="49" fontId="2" fillId="2" borderId="4" xfId="0" applyNumberFormat="1" applyFont="1" applyFill="1" applyBorder="1" applyAlignment="1">
      <alignment horizontal="center" vertical="center"/>
    </xf>
    <xf numFmtId="165" fontId="2" fillId="3" borderId="6" xfId="0" applyNumberFormat="1" applyFont="1" applyFill="1" applyBorder="1"/>
    <xf numFmtId="0" fontId="10" fillId="2" borderId="7" xfId="2" applyFont="1" applyFill="1" applyBorder="1" applyAlignment="1">
      <alignment horizontal="left" vertical="center" wrapText="1"/>
    </xf>
    <xf numFmtId="165" fontId="7" fillId="3" borderId="4" xfId="0" applyNumberFormat="1" applyFont="1" applyFill="1" applyBorder="1"/>
    <xf numFmtId="165" fontId="10" fillId="3" borderId="4" xfId="0" applyNumberFormat="1" applyFont="1" applyFill="1" applyBorder="1"/>
    <xf numFmtId="10" fontId="10" fillId="3" borderId="4" xfId="0" applyNumberFormat="1" applyFont="1" applyFill="1" applyBorder="1"/>
    <xf numFmtId="10" fontId="7" fillId="3" borderId="5" xfId="0" applyNumberFormat="1" applyFont="1" applyFill="1" applyBorder="1"/>
    <xf numFmtId="49" fontId="13" fillId="3" borderId="6" xfId="0" applyNumberFormat="1" applyFont="1" applyFill="1" applyBorder="1" applyAlignment="1">
      <alignment horizontal="left"/>
    </xf>
    <xf numFmtId="10" fontId="2" fillId="2" borderId="3" xfId="0" applyNumberFormat="1" applyFont="1" applyFill="1" applyBorder="1" applyAlignment="1">
      <alignment horizontal="center" vertical="center"/>
    </xf>
    <xf numFmtId="4" fontId="10" fillId="2" borderId="4" xfId="3" applyNumberFormat="1" applyFont="1" applyFill="1" applyBorder="1" applyAlignment="1">
      <alignment horizontal="center" vertical="center" wrapText="1"/>
    </xf>
    <xf numFmtId="0" fontId="6" fillId="3" borderId="0" xfId="2" applyFont="1" applyFill="1" applyBorder="1" applyAlignment="1">
      <alignment horizontal="center" vertical="center" wrapText="1"/>
    </xf>
    <xf numFmtId="4" fontId="6" fillId="3" borderId="0" xfId="3" applyNumberFormat="1" applyFont="1" applyFill="1" applyBorder="1" applyAlignment="1">
      <alignment horizontal="center" vertical="center" wrapText="1"/>
    </xf>
    <xf numFmtId="164" fontId="10" fillId="3" borderId="4" xfId="0" applyNumberFormat="1" applyFont="1" applyFill="1" applyBorder="1"/>
    <xf numFmtId="165" fontId="14" fillId="3" borderId="0" xfId="0" applyNumberFormat="1" applyFont="1" applyFill="1" applyBorder="1"/>
    <xf numFmtId="4" fontId="6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/>
    <xf numFmtId="0" fontId="14" fillId="3" borderId="0" xfId="0" applyFont="1" applyFill="1" applyBorder="1"/>
    <xf numFmtId="164" fontId="10" fillId="3" borderId="17" xfId="0" applyNumberFormat="1" applyFont="1" applyFill="1" applyBorder="1"/>
    <xf numFmtId="164" fontId="7" fillId="3" borderId="10" xfId="0" applyNumberFormat="1" applyFont="1" applyFill="1" applyBorder="1"/>
    <xf numFmtId="4" fontId="5" fillId="3" borderId="10" xfId="0" applyNumberFormat="1" applyFont="1" applyFill="1" applyBorder="1"/>
    <xf numFmtId="4" fontId="5" fillId="3" borderId="12" xfId="0" applyNumberFormat="1" applyFont="1" applyFill="1" applyBorder="1"/>
    <xf numFmtId="4" fontId="3" fillId="6" borderId="0" xfId="0" applyNumberFormat="1" applyFont="1" applyFill="1"/>
    <xf numFmtId="0" fontId="6" fillId="3" borderId="0" xfId="0" applyFont="1" applyFill="1" applyBorder="1"/>
    <xf numFmtId="0" fontId="4" fillId="0" borderId="0" xfId="0" applyFont="1" applyAlignment="1">
      <alignment horizontal="center" wrapText="1"/>
    </xf>
    <xf numFmtId="0" fontId="7" fillId="0" borderId="0" xfId="0" applyFont="1"/>
    <xf numFmtId="0" fontId="19" fillId="2" borderId="15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0" fontId="19" fillId="2" borderId="1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4" fontId="3" fillId="4" borderId="0" xfId="0" applyNumberFormat="1" applyFont="1" applyFill="1" applyAlignment="1">
      <alignment horizontal="right"/>
    </xf>
    <xf numFmtId="0" fontId="19" fillId="2" borderId="7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4" fontId="19" fillId="2" borderId="3" xfId="0" applyNumberFormat="1" applyFont="1" applyFill="1" applyBorder="1" applyAlignment="1">
      <alignment horizontal="center" vertical="center"/>
    </xf>
    <xf numFmtId="1" fontId="3" fillId="4" borderId="0" xfId="0" applyNumberFormat="1" applyFont="1" applyFill="1" applyAlignment="1">
      <alignment horizontal="right"/>
    </xf>
    <xf numFmtId="0" fontId="7" fillId="3" borderId="0" xfId="0" applyFont="1" applyFill="1" applyBorder="1"/>
    <xf numFmtId="0" fontId="19" fillId="0" borderId="3" xfId="0" applyFont="1" applyBorder="1" applyAlignment="1">
      <alignment vertical="center" wrapText="1"/>
    </xf>
    <xf numFmtId="0" fontId="7" fillId="0" borderId="3" xfId="0" applyFont="1" applyBorder="1"/>
    <xf numFmtId="4" fontId="20" fillId="0" borderId="3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43" fontId="21" fillId="0" borderId="3" xfId="1" applyFont="1" applyBorder="1" applyAlignment="1">
      <alignment horizontal="center" vertical="center"/>
    </xf>
    <xf numFmtId="0" fontId="20" fillId="3" borderId="0" xfId="0" applyFont="1" applyFill="1" applyAlignment="1">
      <alignment vertical="center"/>
    </xf>
    <xf numFmtId="0" fontId="21" fillId="0" borderId="7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13" fillId="3" borderId="0" xfId="0" applyFont="1" applyFill="1"/>
    <xf numFmtId="0" fontId="13" fillId="4" borderId="0" xfId="0" applyFont="1" applyFill="1"/>
    <xf numFmtId="0" fontId="13" fillId="4" borderId="0" xfId="0" applyFont="1" applyFill="1" applyBorder="1"/>
    <xf numFmtId="43" fontId="20" fillId="0" borderId="3" xfId="1" applyFont="1" applyBorder="1" applyAlignment="1">
      <alignment horizontal="center" vertical="center"/>
    </xf>
    <xf numFmtId="0" fontId="2" fillId="4" borderId="0" xfId="0" applyFont="1" applyFill="1" applyBorder="1"/>
    <xf numFmtId="4" fontId="13" fillId="3" borderId="0" xfId="0" applyNumberFormat="1" applyFont="1" applyFill="1"/>
    <xf numFmtId="0" fontId="21" fillId="0" borderId="7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20" fillId="3" borderId="0" xfId="0" applyFont="1" applyFill="1" applyAlignment="1">
      <alignment horizontal="center" vertical="center"/>
    </xf>
    <xf numFmtId="0" fontId="19" fillId="2" borderId="3" xfId="0" applyFont="1" applyFill="1" applyBorder="1" applyAlignment="1">
      <alignment vertical="center"/>
    </xf>
    <xf numFmtId="43" fontId="19" fillId="2" borderId="3" xfId="1" applyFont="1" applyFill="1" applyBorder="1" applyAlignment="1">
      <alignment horizontal="center" vertical="center"/>
    </xf>
    <xf numFmtId="4" fontId="6" fillId="3" borderId="0" xfId="0" applyNumberFormat="1" applyFont="1" applyFill="1" applyBorder="1"/>
    <xf numFmtId="4" fontId="13" fillId="4" borderId="0" xfId="0" applyNumberFormat="1" applyFont="1" applyFill="1" applyBorder="1"/>
    <xf numFmtId="4" fontId="13" fillId="4" borderId="0" xfId="0" applyNumberFormat="1" applyFont="1" applyFill="1"/>
    <xf numFmtId="4" fontId="19" fillId="2" borderId="3" xfId="0" applyNumberFormat="1" applyFont="1" applyFill="1" applyBorder="1" applyAlignment="1">
      <alignment horizontal="right" vertical="center"/>
    </xf>
    <xf numFmtId="0" fontId="19" fillId="0" borderId="3" xfId="0" applyFont="1" applyBorder="1" applyAlignment="1">
      <alignment vertical="center"/>
    </xf>
    <xf numFmtId="43" fontId="19" fillId="0" borderId="3" xfId="1" applyFont="1" applyBorder="1" applyAlignment="1">
      <alignment horizontal="center" vertical="center"/>
    </xf>
    <xf numFmtId="0" fontId="7" fillId="3" borderId="0" xfId="0" applyFont="1" applyFill="1" applyAlignment="1">
      <alignment vertical="center" wrapText="1"/>
    </xf>
    <xf numFmtId="0" fontId="3" fillId="7" borderId="0" xfId="0" applyFont="1" applyFill="1"/>
    <xf numFmtId="0" fontId="7" fillId="4" borderId="0" xfId="0" applyFont="1" applyFill="1"/>
    <xf numFmtId="0" fontId="21" fillId="0" borderId="7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19" fillId="2" borderId="3" xfId="0" applyFont="1" applyFill="1" applyBorder="1" applyAlignment="1">
      <alignment vertical="center"/>
    </xf>
    <xf numFmtId="0" fontId="7" fillId="0" borderId="2" xfId="0" applyFont="1" applyBorder="1"/>
    <xf numFmtId="0" fontId="7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3" borderId="2" xfId="0" applyFont="1" applyFill="1" applyBorder="1"/>
    <xf numFmtId="0" fontId="13" fillId="3" borderId="0" xfId="0" applyFont="1" applyFill="1" applyBorder="1"/>
    <xf numFmtId="169" fontId="7" fillId="3" borderId="0" xfId="0" applyNumberFormat="1" applyFont="1" applyFill="1" applyBorder="1"/>
    <xf numFmtId="0" fontId="8" fillId="0" borderId="0" xfId="0" applyFont="1" applyBorder="1" applyAlignment="1">
      <alignment horizontal="center"/>
    </xf>
    <xf numFmtId="4" fontId="10" fillId="2" borderId="4" xfId="6" applyNumberFormat="1" applyFont="1" applyFill="1" applyBorder="1" applyAlignment="1">
      <alignment horizontal="center" vertical="center" wrapText="1"/>
    </xf>
    <xf numFmtId="4" fontId="26" fillId="3" borderId="17" xfId="0" applyNumberFormat="1" applyFont="1" applyFill="1" applyBorder="1"/>
    <xf numFmtId="166" fontId="5" fillId="3" borderId="10" xfId="0" applyNumberFormat="1" applyFont="1" applyFill="1" applyBorder="1"/>
    <xf numFmtId="165" fontId="5" fillId="3" borderId="10" xfId="0" applyNumberFormat="1" applyFont="1" applyFill="1" applyBorder="1"/>
    <xf numFmtId="166" fontId="2" fillId="3" borderId="12" xfId="0" applyNumberFormat="1" applyFont="1" applyFill="1" applyBorder="1"/>
    <xf numFmtId="165" fontId="2" fillId="3" borderId="12" xfId="0" applyNumberFormat="1" applyFont="1" applyFill="1" applyBorder="1"/>
    <xf numFmtId="4" fontId="13" fillId="2" borderId="3" xfId="0" applyNumberFormat="1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/>
    <xf numFmtId="0" fontId="7" fillId="0" borderId="0" xfId="0" applyFont="1" applyAlignment="1"/>
  </cellXfs>
  <cellStyles count="18">
    <cellStyle name="=C:\WINNT\SYSTEM32\COMMAND.COM" xfId="4"/>
    <cellStyle name="Millares" xfId="1" builtinId="3"/>
    <cellStyle name="Millares 2" xfId="3"/>
    <cellStyle name="Millares 2 2" xfId="5"/>
    <cellStyle name="Millares 2 3" xfId="6"/>
    <cellStyle name="Millares 3" xfId="7"/>
    <cellStyle name="Normal" xfId="0" builtinId="0"/>
    <cellStyle name="Normal 2" xfId="8"/>
    <cellStyle name="Normal 2 2" xfId="2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 9" xfId="15"/>
    <cellStyle name="SAPBEXstdItem" xfId="16"/>
    <cellStyle name="Título 4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2600325</xdr:colOff>
      <xdr:row>417</xdr:row>
      <xdr:rowOff>47625</xdr:rowOff>
    </xdr:from>
    <xdr:ext cx="2038350" cy="328612"/>
    <xdr:sp macro="" textlink="">
      <xdr:nvSpPr>
        <xdr:cNvPr id="2" name="1 Rectángulo"/>
        <xdr:cNvSpPr/>
      </xdr:nvSpPr>
      <xdr:spPr>
        <a:xfrm>
          <a:off x="3362325" y="2295525"/>
          <a:ext cx="2038350" cy="32861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000" b="0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tx1"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NO</a:t>
          </a:r>
          <a:r>
            <a:rPr lang="es-ES" sz="2000" b="0" cap="none" spc="50" baseline="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tx1"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 APLICA</a:t>
          </a:r>
          <a:endParaRPr lang="es-ES" sz="2000" b="0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tx1"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M451"/>
  <sheetViews>
    <sheetView showGridLines="0" tabSelected="1" view="pageBreakPreview" topLeftCell="A337" zoomScaleNormal="100" zoomScaleSheetLayoutView="100" workbookViewId="0">
      <selection activeCell="A455" sqref="A455"/>
    </sheetView>
  </sheetViews>
  <sheetFormatPr baseColWidth="10" defaultRowHeight="12.75"/>
  <cols>
    <col min="1" max="1" width="55.5703125" style="23" customWidth="1"/>
    <col min="2" max="2" width="18" style="23" bestFit="1" customWidth="1"/>
    <col min="3" max="3" width="19.28515625" style="23" customWidth="1"/>
    <col min="4" max="4" width="19.140625" style="23" customWidth="1"/>
    <col min="5" max="5" width="17.140625" style="3" customWidth="1"/>
    <col min="6" max="6" width="22.7109375" style="3" customWidth="1"/>
    <col min="7" max="7" width="16.140625" style="3" customWidth="1"/>
    <col min="8" max="8" width="22.85546875" style="3" bestFit="1" customWidth="1"/>
    <col min="9" max="9" width="14.85546875" style="3" customWidth="1"/>
    <col min="10" max="10" width="17.5703125" style="23" bestFit="1" customWidth="1"/>
    <col min="11" max="11" width="17.85546875" style="23" bestFit="1" customWidth="1"/>
    <col min="12" max="16384" width="11.42578125" style="23"/>
  </cols>
  <sheetData>
    <row r="1" spans="1:6" ht="4.5" customHeight="1">
      <c r="A1" s="1"/>
      <c r="B1" s="2"/>
      <c r="C1" s="2"/>
      <c r="D1" s="2"/>
      <c r="E1" s="2"/>
    </row>
    <row r="2" spans="1:6">
      <c r="A2" s="1" t="s">
        <v>0</v>
      </c>
      <c r="B2" s="2"/>
      <c r="C2" s="2"/>
      <c r="D2" s="2"/>
      <c r="E2" s="2"/>
      <c r="F2" s="2"/>
    </row>
    <row r="3" spans="1:6" ht="24" customHeight="1">
      <c r="A3" s="1" t="s">
        <v>1</v>
      </c>
      <c r="B3" s="2"/>
      <c r="C3" s="2"/>
      <c r="D3" s="2"/>
      <c r="E3" s="2"/>
      <c r="F3" s="2"/>
    </row>
    <row r="4" spans="1:6">
      <c r="A4" s="4"/>
      <c r="B4" s="5"/>
      <c r="C4" s="6"/>
      <c r="D4" s="6"/>
      <c r="E4" s="7"/>
    </row>
    <row r="5" spans="1:6">
      <c r="A5" s="8" t="s">
        <v>2</v>
      </c>
      <c r="B5" s="9" t="s">
        <v>3</v>
      </c>
      <c r="C5" s="10"/>
      <c r="D5" s="11"/>
      <c r="E5" s="12"/>
      <c r="F5" s="12"/>
    </row>
    <row r="6" spans="1:6">
      <c r="A6" s="8"/>
      <c r="B6" s="13"/>
      <c r="C6" s="14"/>
      <c r="D6" s="15"/>
      <c r="E6" s="16"/>
    </row>
    <row r="7" spans="1:6">
      <c r="A7" s="8"/>
      <c r="B7" s="13"/>
      <c r="C7" s="14"/>
      <c r="D7" s="15"/>
      <c r="E7" s="16"/>
    </row>
    <row r="8" spans="1:6">
      <c r="A8" s="17" t="s">
        <v>4</v>
      </c>
      <c r="B8" s="17"/>
      <c r="C8" s="17"/>
      <c r="D8" s="17"/>
      <c r="E8" s="17"/>
    </row>
    <row r="9" spans="1:6">
      <c r="A9" s="18"/>
      <c r="B9" s="13"/>
      <c r="C9" s="14"/>
      <c r="D9" s="15"/>
      <c r="E9" s="16"/>
    </row>
    <row r="10" spans="1:6">
      <c r="A10" s="19" t="s">
        <v>5</v>
      </c>
      <c r="B10" s="20"/>
      <c r="C10" s="6"/>
      <c r="D10" s="6"/>
      <c r="E10" s="7"/>
    </row>
    <row r="11" spans="1:6">
      <c r="A11" s="21"/>
      <c r="B11" s="5"/>
      <c r="C11" s="6"/>
      <c r="D11" s="6"/>
      <c r="E11" s="7"/>
    </row>
    <row r="12" spans="1:6">
      <c r="A12" s="22" t="s">
        <v>6</v>
      </c>
      <c r="B12" s="5"/>
      <c r="C12" s="6"/>
      <c r="D12" s="6"/>
      <c r="E12" s="7"/>
    </row>
    <row r="13" spans="1:6">
      <c r="B13" s="5"/>
      <c r="F13" s="24"/>
    </row>
    <row r="14" spans="1:6">
      <c r="A14" s="25" t="s">
        <v>7</v>
      </c>
      <c r="B14" s="15"/>
      <c r="C14" s="15"/>
      <c r="D14" s="15"/>
      <c r="F14" s="24"/>
    </row>
    <row r="15" spans="1:6">
      <c r="A15" s="26"/>
      <c r="B15" s="15"/>
      <c r="C15" s="15"/>
      <c r="D15" s="15"/>
      <c r="F15" s="24"/>
    </row>
    <row r="16" spans="1:6" ht="20.25" customHeight="1">
      <c r="A16" s="27" t="s">
        <v>8</v>
      </c>
      <c r="B16" s="28" t="s">
        <v>9</v>
      </c>
      <c r="C16" s="28" t="s">
        <v>10</v>
      </c>
      <c r="D16" s="28" t="s">
        <v>11</v>
      </c>
      <c r="F16" s="24"/>
    </row>
    <row r="17" spans="1:6">
      <c r="A17" s="29" t="s">
        <v>12</v>
      </c>
      <c r="B17" s="30">
        <v>0</v>
      </c>
      <c r="C17" s="31">
        <v>0</v>
      </c>
      <c r="D17" s="31">
        <v>0</v>
      </c>
      <c r="F17" s="24"/>
    </row>
    <row r="18" spans="1:6">
      <c r="A18" s="32"/>
      <c r="B18" s="33"/>
      <c r="C18" s="34">
        <v>0</v>
      </c>
      <c r="D18" s="34">
        <v>0</v>
      </c>
      <c r="F18" s="24"/>
    </row>
    <row r="19" spans="1:6">
      <c r="A19" s="32" t="s">
        <v>13</v>
      </c>
      <c r="B19" s="33">
        <v>0</v>
      </c>
      <c r="C19" s="34">
        <v>0</v>
      </c>
      <c r="D19" s="34">
        <v>0</v>
      </c>
      <c r="F19" s="24"/>
    </row>
    <row r="20" spans="1:6">
      <c r="A20" s="32"/>
      <c r="B20" s="33"/>
      <c r="C20" s="34">
        <v>0</v>
      </c>
      <c r="D20" s="34">
        <v>0</v>
      </c>
      <c r="F20" s="24"/>
    </row>
    <row r="21" spans="1:6">
      <c r="A21" s="35" t="s">
        <v>14</v>
      </c>
      <c r="B21" s="36">
        <v>0</v>
      </c>
      <c r="C21" s="37">
        <v>0</v>
      </c>
      <c r="D21" s="37">
        <v>0</v>
      </c>
      <c r="F21" s="24"/>
    </row>
    <row r="22" spans="1:6">
      <c r="A22" s="26"/>
      <c r="B22" s="28">
        <f>SUM(B17:B21)</f>
        <v>0</v>
      </c>
      <c r="C22" s="28"/>
      <c r="D22" s="28">
        <f>SUM(D17:D21)</f>
        <v>0</v>
      </c>
      <c r="F22" s="24" t="s">
        <v>15</v>
      </c>
    </row>
    <row r="23" spans="1:6">
      <c r="A23" s="26"/>
      <c r="B23" s="15"/>
      <c r="C23" s="15"/>
      <c r="D23" s="15"/>
      <c r="F23" s="24"/>
    </row>
    <row r="24" spans="1:6">
      <c r="A24" s="26"/>
      <c r="B24" s="15"/>
      <c r="C24" s="15"/>
      <c r="D24" s="15"/>
      <c r="F24" s="24"/>
    </row>
    <row r="25" spans="1:6">
      <c r="A25" s="25" t="s">
        <v>16</v>
      </c>
      <c r="B25" s="38"/>
      <c r="C25" s="15"/>
      <c r="D25" s="15"/>
      <c r="F25" s="24"/>
    </row>
    <row r="26" spans="1:6">
      <c r="F26" s="24"/>
    </row>
    <row r="27" spans="1:6" ht="18.75" customHeight="1">
      <c r="A27" s="27" t="s">
        <v>17</v>
      </c>
      <c r="B27" s="28" t="s">
        <v>9</v>
      </c>
      <c r="C27" s="28" t="s">
        <v>18</v>
      </c>
      <c r="D27" s="28" t="s">
        <v>19</v>
      </c>
      <c r="F27" s="24"/>
    </row>
    <row r="28" spans="1:6">
      <c r="A28" s="32" t="s">
        <v>20</v>
      </c>
      <c r="B28" s="39">
        <f>SUM(B29:B46)</f>
        <v>111173</v>
      </c>
      <c r="C28" s="39">
        <f>SUM(C29:C44)</f>
        <v>111173</v>
      </c>
      <c r="D28" s="39">
        <f>SUM(D29:D44)</f>
        <v>0</v>
      </c>
      <c r="E28" s="40"/>
      <c r="F28" s="41"/>
    </row>
    <row r="29" spans="1:6">
      <c r="A29" s="42" t="s">
        <v>21</v>
      </c>
      <c r="B29" s="43">
        <f>+C29</f>
        <v>6438</v>
      </c>
      <c r="C29" s="44">
        <v>6438</v>
      </c>
      <c r="D29" s="43">
        <v>0</v>
      </c>
      <c r="E29" s="40"/>
      <c r="F29" s="24"/>
    </row>
    <row r="30" spans="1:6">
      <c r="A30" s="42" t="s">
        <v>22</v>
      </c>
      <c r="B30" s="43">
        <f t="shared" ref="B30:B44" si="0">+C30</f>
        <v>6438</v>
      </c>
      <c r="C30" s="44">
        <v>6438</v>
      </c>
      <c r="D30" s="43">
        <v>0</v>
      </c>
      <c r="E30" s="40"/>
      <c r="F30" s="24"/>
    </row>
    <row r="31" spans="1:6">
      <c r="A31" s="42" t="s">
        <v>23</v>
      </c>
      <c r="B31" s="43">
        <f t="shared" si="0"/>
        <v>2320</v>
      </c>
      <c r="C31" s="44">
        <v>2320</v>
      </c>
      <c r="D31" s="43">
        <v>0</v>
      </c>
      <c r="E31" s="40"/>
      <c r="F31" s="24"/>
    </row>
    <row r="32" spans="1:6">
      <c r="A32" s="42" t="s">
        <v>24</v>
      </c>
      <c r="B32" s="43">
        <f t="shared" si="0"/>
        <v>7540</v>
      </c>
      <c r="C32" s="44">
        <v>7540</v>
      </c>
      <c r="D32" s="43">
        <v>0</v>
      </c>
      <c r="E32" s="40"/>
      <c r="F32" s="24"/>
    </row>
    <row r="33" spans="1:7">
      <c r="A33" s="42" t="s">
        <v>25</v>
      </c>
      <c r="B33" s="43">
        <f t="shared" si="0"/>
        <v>7395</v>
      </c>
      <c r="C33" s="44">
        <v>7395</v>
      </c>
      <c r="D33" s="43">
        <v>0</v>
      </c>
      <c r="E33" s="40"/>
      <c r="F33" s="24"/>
    </row>
    <row r="34" spans="1:7">
      <c r="A34" s="42" t="s">
        <v>26</v>
      </c>
      <c r="B34" s="43">
        <f t="shared" si="0"/>
        <v>4250</v>
      </c>
      <c r="C34" s="44">
        <v>4250</v>
      </c>
      <c r="D34" s="43">
        <v>0</v>
      </c>
      <c r="E34" s="40"/>
      <c r="F34" s="24"/>
    </row>
    <row r="35" spans="1:7">
      <c r="A35" s="42" t="s">
        <v>27</v>
      </c>
      <c r="B35" s="43">
        <f t="shared" si="0"/>
        <v>7656</v>
      </c>
      <c r="C35" s="44">
        <v>7656</v>
      </c>
      <c r="D35" s="43">
        <v>0</v>
      </c>
      <c r="E35" s="40"/>
      <c r="F35" s="24"/>
    </row>
    <row r="36" spans="1:7">
      <c r="A36" s="42" t="s">
        <v>28</v>
      </c>
      <c r="B36" s="43">
        <f t="shared" si="0"/>
        <v>6438</v>
      </c>
      <c r="C36" s="44">
        <v>6438</v>
      </c>
      <c r="D36" s="43">
        <v>0</v>
      </c>
      <c r="E36" s="40"/>
      <c r="F36" s="24"/>
    </row>
    <row r="37" spans="1:7">
      <c r="A37" s="42" t="s">
        <v>29</v>
      </c>
      <c r="B37" s="43">
        <f t="shared" si="0"/>
        <v>6438</v>
      </c>
      <c r="C37" s="44">
        <v>6438</v>
      </c>
      <c r="D37" s="43">
        <v>0</v>
      </c>
      <c r="E37" s="40"/>
      <c r="F37" s="24"/>
    </row>
    <row r="38" spans="1:7">
      <c r="A38" s="42" t="s">
        <v>30</v>
      </c>
      <c r="B38" s="43">
        <f t="shared" si="0"/>
        <v>4640</v>
      </c>
      <c r="C38" s="44">
        <v>4640</v>
      </c>
      <c r="D38" s="43">
        <v>0</v>
      </c>
      <c r="E38" s="40"/>
      <c r="F38" s="24"/>
    </row>
    <row r="39" spans="1:7">
      <c r="A39" s="42" t="s">
        <v>25</v>
      </c>
      <c r="B39" s="43">
        <f t="shared" si="0"/>
        <v>9280</v>
      </c>
      <c r="C39" s="44">
        <v>9280</v>
      </c>
      <c r="D39" s="43">
        <v>0</v>
      </c>
      <c r="E39" s="40"/>
      <c r="F39" s="24"/>
    </row>
    <row r="40" spans="1:7">
      <c r="A40" s="42" t="s">
        <v>31</v>
      </c>
      <c r="B40" s="43">
        <f t="shared" si="0"/>
        <v>4640</v>
      </c>
      <c r="C40" s="44">
        <v>4640</v>
      </c>
      <c r="D40" s="43">
        <v>0</v>
      </c>
      <c r="E40" s="40"/>
      <c r="F40" s="24"/>
    </row>
    <row r="41" spans="1:7">
      <c r="A41" s="42" t="s">
        <v>32</v>
      </c>
      <c r="B41" s="43">
        <f t="shared" si="0"/>
        <v>18560</v>
      </c>
      <c r="C41" s="44">
        <v>18560</v>
      </c>
      <c r="D41" s="43">
        <v>0</v>
      </c>
      <c r="E41" s="40"/>
      <c r="F41" s="24"/>
    </row>
    <row r="42" spans="1:7">
      <c r="A42" s="42" t="s">
        <v>33</v>
      </c>
      <c r="B42" s="43">
        <f t="shared" si="0"/>
        <v>6264</v>
      </c>
      <c r="C42" s="44">
        <v>6264</v>
      </c>
      <c r="D42" s="43">
        <v>0</v>
      </c>
      <c r="E42" s="40"/>
      <c r="F42" s="24"/>
    </row>
    <row r="43" spans="1:7">
      <c r="A43" s="42" t="s">
        <v>34</v>
      </c>
      <c r="B43" s="43">
        <f t="shared" si="0"/>
        <v>6438</v>
      </c>
      <c r="C43" s="44">
        <v>6438</v>
      </c>
      <c r="D43" s="43">
        <v>0</v>
      </c>
      <c r="E43" s="40"/>
      <c r="F43" s="24"/>
    </row>
    <row r="44" spans="1:7">
      <c r="A44" s="42" t="s">
        <v>35</v>
      </c>
      <c r="B44" s="43">
        <f t="shared" si="0"/>
        <v>6438</v>
      </c>
      <c r="C44" s="44">
        <v>6438</v>
      </c>
      <c r="D44" s="43">
        <v>0</v>
      </c>
      <c r="E44" s="40"/>
      <c r="F44" s="24"/>
    </row>
    <row r="45" spans="1:7" ht="15">
      <c r="A45" s="42"/>
      <c r="B45" s="43"/>
      <c r="C45"/>
      <c r="D45" s="43"/>
      <c r="E45" s="40"/>
      <c r="F45" s="24"/>
    </row>
    <row r="46" spans="1:7">
      <c r="A46" s="42"/>
      <c r="B46" s="43"/>
      <c r="C46" s="43"/>
      <c r="D46" s="43"/>
      <c r="E46" s="40"/>
      <c r="F46" s="24"/>
    </row>
    <row r="47" spans="1:7" ht="14.25" customHeight="1">
      <c r="A47" s="32" t="s">
        <v>36</v>
      </c>
      <c r="B47" s="45">
        <f>+C47+D47</f>
        <v>0</v>
      </c>
      <c r="C47" s="45">
        <v>0</v>
      </c>
      <c r="D47" s="45">
        <v>0</v>
      </c>
      <c r="F47" s="24"/>
      <c r="G47" s="46"/>
    </row>
    <row r="48" spans="1:7" ht="14.25" customHeight="1">
      <c r="A48" s="32"/>
      <c r="B48" s="43">
        <f>+C48+D48</f>
        <v>0</v>
      </c>
      <c r="C48" s="43">
        <v>0</v>
      </c>
      <c r="D48" s="43">
        <v>0</v>
      </c>
      <c r="F48" s="24"/>
      <c r="G48" s="46"/>
    </row>
    <row r="49" spans="1:9" ht="14.25" customHeight="1">
      <c r="A49" s="35"/>
      <c r="B49" s="47"/>
      <c r="C49" s="43"/>
      <c r="D49" s="43"/>
      <c r="F49" s="24"/>
      <c r="G49" s="46"/>
    </row>
    <row r="50" spans="1:9" ht="14.25" customHeight="1">
      <c r="B50" s="48">
        <f>+B28+B47</f>
        <v>111173</v>
      </c>
      <c r="C50" s="48">
        <f>+C28+C47</f>
        <v>111173</v>
      </c>
      <c r="D50" s="48">
        <f>+D28+D47</f>
        <v>0</v>
      </c>
      <c r="F50" s="49"/>
      <c r="G50" s="46"/>
    </row>
    <row r="51" spans="1:9" ht="14.25" customHeight="1">
      <c r="B51" s="50"/>
      <c r="C51" s="50"/>
      <c r="D51" s="50"/>
      <c r="F51" s="49"/>
      <c r="G51" s="46"/>
    </row>
    <row r="52" spans="1:9" ht="14.25" customHeight="1">
      <c r="F52" s="49"/>
      <c r="G52" s="51"/>
      <c r="H52" s="52"/>
      <c r="I52" s="40"/>
    </row>
    <row r="53" spans="1:9" ht="23.25" customHeight="1">
      <c r="A53" s="27" t="s">
        <v>37</v>
      </c>
      <c r="B53" s="28" t="s">
        <v>9</v>
      </c>
      <c r="C53" s="28" t="s">
        <v>38</v>
      </c>
      <c r="D53" s="28" t="s">
        <v>39</v>
      </c>
      <c r="E53" s="28" t="s">
        <v>40</v>
      </c>
      <c r="F53" s="41"/>
      <c r="G53" s="51"/>
      <c r="H53" s="52"/>
      <c r="I53" s="40"/>
    </row>
    <row r="54" spans="1:9" ht="14.25" customHeight="1">
      <c r="A54" s="32" t="s">
        <v>41</v>
      </c>
      <c r="B54" s="53">
        <f>SUM(B55:B68)</f>
        <v>426025.24</v>
      </c>
      <c r="C54" s="53">
        <f>SUM(C55:C68)</f>
        <v>307658.56999999995</v>
      </c>
      <c r="D54" s="53">
        <f>SUM(D55:D66)</f>
        <v>0</v>
      </c>
      <c r="E54" s="53">
        <f>SUM(E55:E66)</f>
        <v>118366.67</v>
      </c>
      <c r="F54" s="41">
        <f>+B50+B54+B70</f>
        <v>557198.24</v>
      </c>
      <c r="G54" s="54"/>
      <c r="H54" s="52"/>
      <c r="I54" s="40"/>
    </row>
    <row r="55" spans="1:9" ht="14.25" customHeight="1">
      <c r="A55" s="42" t="s">
        <v>42</v>
      </c>
      <c r="B55" s="55">
        <f t="shared" ref="B55:B68" si="1">+E55+D55+C55</f>
        <v>22618.170000000002</v>
      </c>
      <c r="C55" s="55">
        <f>10736.84+9473.68+16+100+1882.34+210.33+137.27+61.71</f>
        <v>22618.170000000002</v>
      </c>
      <c r="D55" s="55">
        <v>0</v>
      </c>
      <c r="E55" s="55">
        <v>0</v>
      </c>
      <c r="F55" s="41">
        <v>557198.24</v>
      </c>
      <c r="G55" s="54"/>
      <c r="H55" s="52"/>
      <c r="I55" s="40"/>
    </row>
    <row r="56" spans="1:9" ht="14.25" customHeight="1">
      <c r="A56" s="42" t="s">
        <v>43</v>
      </c>
      <c r="B56" s="55">
        <f t="shared" si="1"/>
        <v>3300</v>
      </c>
      <c r="C56" s="55">
        <v>3300</v>
      </c>
      <c r="D56" s="55">
        <v>0</v>
      </c>
      <c r="E56" s="55">
        <v>0</v>
      </c>
      <c r="F56" s="41">
        <f>+F54-F55</f>
        <v>0</v>
      </c>
      <c r="G56" s="54"/>
      <c r="H56" s="52"/>
      <c r="I56" s="40"/>
    </row>
    <row r="57" spans="1:9" ht="14.25" customHeight="1">
      <c r="A57" s="42" t="s">
        <v>44</v>
      </c>
      <c r="B57" s="55">
        <f t="shared" si="1"/>
        <v>38487.300000000003</v>
      </c>
      <c r="C57" s="55">
        <v>38487.300000000003</v>
      </c>
      <c r="D57" s="55">
        <v>0</v>
      </c>
      <c r="E57" s="55">
        <v>0</v>
      </c>
      <c r="F57" s="41"/>
      <c r="G57" s="54"/>
      <c r="H57" s="52"/>
      <c r="I57" s="40"/>
    </row>
    <row r="58" spans="1:9" ht="14.25" customHeight="1">
      <c r="A58" s="42" t="s">
        <v>45</v>
      </c>
      <c r="B58" s="55">
        <f t="shared" si="1"/>
        <v>6731.59</v>
      </c>
      <c r="C58" s="55">
        <v>6731.59</v>
      </c>
      <c r="D58" s="55">
        <v>0</v>
      </c>
      <c r="E58" s="55">
        <v>0</v>
      </c>
      <c r="F58" s="41"/>
      <c r="G58" s="54"/>
      <c r="H58" s="52"/>
      <c r="I58" s="40"/>
    </row>
    <row r="59" spans="1:9" ht="14.25" customHeight="1">
      <c r="A59" s="42" t="s">
        <v>46</v>
      </c>
      <c r="B59" s="55">
        <f t="shared" si="1"/>
        <v>8</v>
      </c>
      <c r="C59" s="55">
        <v>8</v>
      </c>
      <c r="D59" s="55">
        <v>0</v>
      </c>
      <c r="E59" s="55">
        <v>0</v>
      </c>
      <c r="F59" s="41"/>
      <c r="G59" s="54"/>
      <c r="H59" s="52"/>
      <c r="I59" s="40"/>
    </row>
    <row r="60" spans="1:9" ht="14.25" customHeight="1">
      <c r="A60" s="42" t="s">
        <v>47</v>
      </c>
      <c r="B60" s="55">
        <f t="shared" si="1"/>
        <v>68</v>
      </c>
      <c r="C60" s="55">
        <f>37+31</f>
        <v>68</v>
      </c>
      <c r="D60" s="55">
        <v>0</v>
      </c>
      <c r="E60" s="55">
        <v>0</v>
      </c>
      <c r="F60" s="41"/>
      <c r="G60" s="54"/>
      <c r="H60" s="52"/>
      <c r="I60" s="40"/>
    </row>
    <row r="61" spans="1:9" ht="14.25" customHeight="1">
      <c r="A61" s="42" t="s">
        <v>48</v>
      </c>
      <c r="B61" s="55">
        <f t="shared" si="1"/>
        <v>196.9</v>
      </c>
      <c r="C61" s="55">
        <v>196.9</v>
      </c>
      <c r="D61" s="55">
        <v>0</v>
      </c>
      <c r="E61" s="55">
        <v>0</v>
      </c>
      <c r="F61" s="41"/>
      <c r="G61" s="54"/>
      <c r="H61" s="52"/>
      <c r="I61" s="40"/>
    </row>
    <row r="62" spans="1:9" ht="14.25" customHeight="1">
      <c r="A62" s="42" t="s">
        <v>49</v>
      </c>
      <c r="B62" s="55">
        <f t="shared" si="1"/>
        <v>362.5</v>
      </c>
      <c r="C62" s="55">
        <v>362.5</v>
      </c>
      <c r="D62" s="55">
        <v>0</v>
      </c>
      <c r="E62" s="55">
        <v>0</v>
      </c>
      <c r="F62" s="41"/>
      <c r="G62" s="54"/>
      <c r="H62" s="52"/>
      <c r="I62" s="40"/>
    </row>
    <row r="63" spans="1:9" ht="14.25" customHeight="1">
      <c r="A63" s="42" t="s">
        <v>50</v>
      </c>
      <c r="B63" s="55">
        <f t="shared" si="1"/>
        <v>2714.3999999999996</v>
      </c>
      <c r="C63" s="55">
        <f>904.8+904.8+904.8</f>
        <v>2714.3999999999996</v>
      </c>
      <c r="D63" s="55">
        <v>0</v>
      </c>
      <c r="E63" s="55">
        <v>0</v>
      </c>
      <c r="F63" s="41"/>
      <c r="G63" s="54"/>
      <c r="H63" s="52"/>
      <c r="I63" s="40"/>
    </row>
    <row r="64" spans="1:9" ht="14.25" customHeight="1">
      <c r="A64" s="42" t="s">
        <v>51</v>
      </c>
      <c r="B64" s="55">
        <f t="shared" si="1"/>
        <v>3481.69</v>
      </c>
      <c r="C64" s="55">
        <v>0</v>
      </c>
      <c r="D64" s="55">
        <v>0</v>
      </c>
      <c r="E64" s="55">
        <v>3481.69</v>
      </c>
      <c r="F64" s="56"/>
      <c r="G64" s="54"/>
      <c r="H64" s="52"/>
      <c r="I64" s="40"/>
    </row>
    <row r="65" spans="1:9" ht="14.25" customHeight="1">
      <c r="A65" s="42" t="s">
        <v>52</v>
      </c>
      <c r="B65" s="55">
        <f t="shared" si="1"/>
        <v>106121.85</v>
      </c>
      <c r="C65" s="55">
        <v>106121.85</v>
      </c>
      <c r="D65" s="55">
        <v>0</v>
      </c>
      <c r="E65" s="55">
        <v>0</v>
      </c>
      <c r="F65" s="56"/>
      <c r="G65" s="54"/>
      <c r="H65" s="52"/>
      <c r="I65" s="40"/>
    </row>
    <row r="66" spans="1:9" ht="14.25" customHeight="1">
      <c r="A66" s="42" t="s">
        <v>53</v>
      </c>
      <c r="B66" s="55">
        <f t="shared" si="1"/>
        <v>114884.98</v>
      </c>
      <c r="C66" s="55">
        <v>0</v>
      </c>
      <c r="D66" s="55">
        <v>0</v>
      </c>
      <c r="E66" s="55">
        <v>114884.98</v>
      </c>
      <c r="F66" s="49"/>
      <c r="G66" s="46"/>
    </row>
    <row r="67" spans="1:9" ht="14.25" customHeight="1">
      <c r="A67" s="42" t="s">
        <v>54</v>
      </c>
      <c r="B67" s="55">
        <f t="shared" si="1"/>
        <v>125094.14</v>
      </c>
      <c r="C67" s="55">
        <f>125094.14</f>
        <v>125094.14</v>
      </c>
      <c r="D67" s="55">
        <v>0</v>
      </c>
      <c r="E67" s="55">
        <v>0</v>
      </c>
      <c r="F67" s="49"/>
      <c r="G67" s="46"/>
    </row>
    <row r="68" spans="1:9" ht="14.25" customHeight="1">
      <c r="A68" s="42" t="s">
        <v>55</v>
      </c>
      <c r="B68" s="55">
        <f t="shared" si="1"/>
        <v>1955.72</v>
      </c>
      <c r="C68" s="55">
        <f>1955.72</f>
        <v>1955.72</v>
      </c>
      <c r="D68" s="55">
        <v>0</v>
      </c>
      <c r="E68" s="55">
        <v>0</v>
      </c>
      <c r="F68" s="49"/>
      <c r="G68" s="46"/>
    </row>
    <row r="69" spans="1:9" ht="14.25" customHeight="1">
      <c r="A69" s="32"/>
      <c r="B69" s="55"/>
      <c r="C69" s="55"/>
      <c r="D69" s="55"/>
      <c r="E69" s="55"/>
      <c r="F69" s="56"/>
      <c r="G69" s="57"/>
      <c r="H69" s="40"/>
    </row>
    <row r="70" spans="1:9" ht="14.25" customHeight="1">
      <c r="A70" s="32" t="s">
        <v>56</v>
      </c>
      <c r="B70" s="53">
        <f>SUM(B71:B72)</f>
        <v>20000</v>
      </c>
      <c r="C70" s="53">
        <f>SUM(C71:C72)</f>
        <v>20000</v>
      </c>
      <c r="D70" s="53">
        <f>SUM(D71:D72)</f>
        <v>0</v>
      </c>
      <c r="E70" s="53">
        <f>SUM(E71:E72)</f>
        <v>0</v>
      </c>
      <c r="F70" s="56"/>
      <c r="G70" s="57"/>
      <c r="H70" s="40"/>
    </row>
    <row r="71" spans="1:9" ht="14.25" customHeight="1">
      <c r="A71" s="32" t="s">
        <v>57</v>
      </c>
      <c r="B71" s="55">
        <f>+E71+D71+C71</f>
        <v>20000</v>
      </c>
      <c r="C71" s="55">
        <v>20000</v>
      </c>
      <c r="D71" s="55">
        <v>0</v>
      </c>
      <c r="E71" s="55">
        <v>0</v>
      </c>
      <c r="F71" s="56"/>
      <c r="G71" s="57"/>
      <c r="H71" s="40"/>
    </row>
    <row r="72" spans="1:9" ht="14.25" customHeight="1">
      <c r="A72" s="35"/>
      <c r="B72" s="55">
        <f>+E72+D72+C72</f>
        <v>0</v>
      </c>
      <c r="C72" s="58">
        <v>0</v>
      </c>
      <c r="D72" s="58">
        <v>0</v>
      </c>
      <c r="E72" s="58">
        <v>0</v>
      </c>
      <c r="F72" s="56"/>
      <c r="G72" s="57"/>
      <c r="H72" s="40"/>
    </row>
    <row r="73" spans="1:9" ht="14.25" customHeight="1">
      <c r="B73" s="48">
        <f>+B54+B70</f>
        <v>446025.24</v>
      </c>
      <c r="C73" s="48">
        <f>+C54+C70</f>
        <v>327658.56999999995</v>
      </c>
      <c r="D73" s="48">
        <f>+D54+D70</f>
        <v>0</v>
      </c>
      <c r="E73" s="48">
        <f>+E54+E70</f>
        <v>118366.67</v>
      </c>
      <c r="F73" s="56"/>
      <c r="G73" s="57"/>
      <c r="H73" s="40"/>
    </row>
    <row r="74" spans="1:9" ht="14.25" customHeight="1">
      <c r="F74" s="56"/>
      <c r="G74" s="57"/>
      <c r="H74" s="40"/>
    </row>
    <row r="75" spans="1:9" ht="14.25" customHeight="1">
      <c r="F75" s="56"/>
      <c r="G75" s="57"/>
      <c r="H75" s="40"/>
    </row>
    <row r="76" spans="1:9" ht="14.25" customHeight="1">
      <c r="A76" s="25" t="s">
        <v>58</v>
      </c>
      <c r="F76" s="59"/>
      <c r="G76" s="57"/>
      <c r="H76" s="40"/>
    </row>
    <row r="77" spans="1:9" ht="14.25" customHeight="1">
      <c r="A77" s="59"/>
      <c r="E77" s="40"/>
      <c r="F77" s="59"/>
      <c r="G77" s="46"/>
      <c r="H77" s="40"/>
    </row>
    <row r="78" spans="1:9" ht="24" customHeight="1">
      <c r="A78" s="27" t="s">
        <v>59</v>
      </c>
      <c r="B78" s="28" t="s">
        <v>9</v>
      </c>
      <c r="C78" s="28" t="s">
        <v>60</v>
      </c>
      <c r="F78" s="59"/>
      <c r="G78" s="46"/>
    </row>
    <row r="79" spans="1:9" ht="14.25" customHeight="1">
      <c r="A79" s="29" t="s">
        <v>61</v>
      </c>
      <c r="B79" s="53">
        <v>0</v>
      </c>
      <c r="C79" s="31">
        <v>0</v>
      </c>
      <c r="E79" s="40"/>
      <c r="F79" s="59"/>
      <c r="G79" s="46"/>
    </row>
    <row r="80" spans="1:9" ht="14.25" customHeight="1">
      <c r="A80" s="32"/>
      <c r="B80" s="34"/>
      <c r="C80" s="34">
        <v>0</v>
      </c>
      <c r="F80" s="59"/>
    </row>
    <row r="81" spans="1:6" ht="14.25" customHeight="1">
      <c r="A81" s="32" t="s">
        <v>62</v>
      </c>
      <c r="B81" s="53">
        <v>0</v>
      </c>
      <c r="C81" s="34"/>
      <c r="F81" s="59"/>
    </row>
    <row r="82" spans="1:6" ht="14.25" customHeight="1">
      <c r="A82" s="35"/>
      <c r="B82" s="53"/>
      <c r="C82" s="37">
        <v>0</v>
      </c>
      <c r="F82" s="59"/>
    </row>
    <row r="83" spans="1:6" ht="14.25" customHeight="1">
      <c r="A83" s="60"/>
      <c r="B83" s="48">
        <f>SUM(B78:B82)</f>
        <v>0</v>
      </c>
      <c r="C83" s="28"/>
      <c r="F83" s="24"/>
    </row>
    <row r="84" spans="1:6" ht="14.25" customHeight="1">
      <c r="A84" s="60"/>
      <c r="B84" s="61"/>
      <c r="C84" s="61"/>
      <c r="F84" s="24"/>
    </row>
    <row r="85" spans="1:6" ht="14.25" customHeight="1">
      <c r="F85" s="24"/>
    </row>
    <row r="86" spans="1:6" ht="14.25" customHeight="1">
      <c r="A86" s="25" t="s">
        <v>63</v>
      </c>
      <c r="F86" s="24"/>
    </row>
    <row r="87" spans="1:6" ht="14.25" customHeight="1">
      <c r="A87" s="59"/>
      <c r="F87" s="24"/>
    </row>
    <row r="88" spans="1:6" ht="27.75" customHeight="1">
      <c r="A88" s="62" t="s">
        <v>64</v>
      </c>
      <c r="B88" s="28" t="s">
        <v>9</v>
      </c>
      <c r="C88" s="28" t="s">
        <v>10</v>
      </c>
      <c r="D88" s="28" t="s">
        <v>65</v>
      </c>
      <c r="E88" s="63" t="s">
        <v>66</v>
      </c>
      <c r="F88" s="64" t="s">
        <v>67</v>
      </c>
    </row>
    <row r="89" spans="1:6" ht="14.25" customHeight="1">
      <c r="A89" s="65" t="s">
        <v>68</v>
      </c>
      <c r="B89" s="53">
        <v>0</v>
      </c>
      <c r="C89" s="34">
        <v>0</v>
      </c>
      <c r="D89" s="34">
        <v>0</v>
      </c>
      <c r="E89" s="66">
        <v>0</v>
      </c>
      <c r="F89" s="67">
        <v>0</v>
      </c>
    </row>
    <row r="90" spans="1:6" ht="14.25" customHeight="1">
      <c r="A90" s="65"/>
      <c r="B90" s="34"/>
      <c r="C90" s="34">
        <v>0</v>
      </c>
      <c r="D90" s="34">
        <v>0</v>
      </c>
      <c r="E90" s="66">
        <v>0</v>
      </c>
      <c r="F90" s="67">
        <v>0</v>
      </c>
    </row>
    <row r="91" spans="1:6" ht="14.25" customHeight="1">
      <c r="A91" s="65"/>
      <c r="B91" s="34"/>
      <c r="C91" s="34">
        <v>0</v>
      </c>
      <c r="D91" s="34">
        <v>0</v>
      </c>
      <c r="E91" s="66">
        <v>0</v>
      </c>
      <c r="F91" s="67">
        <v>0</v>
      </c>
    </row>
    <row r="92" spans="1:6" ht="14.25" customHeight="1">
      <c r="A92" s="68"/>
      <c r="B92" s="37"/>
      <c r="C92" s="37">
        <v>0</v>
      </c>
      <c r="D92" s="37">
        <v>0</v>
      </c>
      <c r="E92" s="69">
        <v>0</v>
      </c>
      <c r="F92" s="70">
        <v>0</v>
      </c>
    </row>
    <row r="93" spans="1:6" ht="15" customHeight="1">
      <c r="A93" s="60"/>
      <c r="B93" s="48">
        <f>SUM(B88:B92)</f>
        <v>0</v>
      </c>
      <c r="C93" s="71">
        <v>0</v>
      </c>
      <c r="D93" s="72">
        <v>0</v>
      </c>
      <c r="E93" s="73">
        <v>0</v>
      </c>
      <c r="F93" s="74">
        <v>0</v>
      </c>
    </row>
    <row r="94" spans="1:6">
      <c r="A94" s="60"/>
      <c r="B94" s="75"/>
      <c r="C94" s="75"/>
      <c r="D94" s="75"/>
      <c r="E94" s="76"/>
      <c r="F94" s="76"/>
    </row>
    <row r="95" spans="1:6">
      <c r="A95" s="60"/>
      <c r="B95" s="75"/>
      <c r="C95" s="75"/>
      <c r="D95" s="75"/>
      <c r="E95" s="76"/>
      <c r="F95" s="76"/>
    </row>
    <row r="96" spans="1:6">
      <c r="A96" s="60"/>
      <c r="B96" s="75"/>
      <c r="C96" s="75"/>
      <c r="D96" s="75"/>
      <c r="E96" s="76"/>
      <c r="F96" s="76"/>
    </row>
    <row r="97" spans="1:6" ht="26.25" customHeight="1">
      <c r="A97" s="27" t="s">
        <v>69</v>
      </c>
      <c r="B97" s="28" t="s">
        <v>9</v>
      </c>
      <c r="C97" s="28" t="s">
        <v>10</v>
      </c>
      <c r="D97" s="28" t="s">
        <v>70</v>
      </c>
      <c r="E97" s="76"/>
      <c r="F97" s="76"/>
    </row>
    <row r="98" spans="1:6">
      <c r="A98" s="32" t="s">
        <v>71</v>
      </c>
      <c r="B98" s="53">
        <v>0</v>
      </c>
      <c r="C98" s="34">
        <v>0</v>
      </c>
      <c r="D98" s="34">
        <v>0</v>
      </c>
      <c r="E98" s="76"/>
      <c r="F98" s="76"/>
    </row>
    <row r="99" spans="1:6">
      <c r="A99" s="32"/>
      <c r="B99" s="34"/>
      <c r="C99" s="34">
        <v>0</v>
      </c>
      <c r="D99" s="34">
        <v>0</v>
      </c>
      <c r="E99" s="76"/>
      <c r="F99" s="76"/>
    </row>
    <row r="100" spans="1:6" ht="16.5" customHeight="1">
      <c r="A100" s="77"/>
      <c r="B100" s="48">
        <f>SUM(B98:B99)</f>
        <v>0</v>
      </c>
      <c r="C100" s="78"/>
      <c r="D100" s="79"/>
      <c r="E100" s="76"/>
      <c r="F100" s="76"/>
    </row>
    <row r="101" spans="1:6">
      <c r="A101" s="60"/>
      <c r="B101" s="75"/>
      <c r="C101" s="75"/>
      <c r="D101" s="75"/>
      <c r="E101" s="76"/>
      <c r="F101" s="76"/>
    </row>
    <row r="102" spans="1:6">
      <c r="A102" s="60"/>
      <c r="B102" s="75"/>
      <c r="C102" s="75"/>
      <c r="D102" s="75"/>
      <c r="E102" s="76"/>
      <c r="F102" s="76"/>
    </row>
    <row r="103" spans="1:6">
      <c r="A103" s="59"/>
      <c r="F103" s="24"/>
    </row>
    <row r="104" spans="1:6">
      <c r="A104" s="25" t="s">
        <v>72</v>
      </c>
      <c r="F104" s="24"/>
    </row>
    <row r="105" spans="1:6">
      <c r="F105" s="24"/>
    </row>
    <row r="106" spans="1:6">
      <c r="A106" s="59"/>
      <c r="F106" s="24"/>
    </row>
    <row r="107" spans="1:6" ht="24" customHeight="1">
      <c r="A107" s="27" t="s">
        <v>73</v>
      </c>
      <c r="B107" s="28" t="s">
        <v>74</v>
      </c>
      <c r="C107" s="28" t="s">
        <v>75</v>
      </c>
      <c r="D107" s="28" t="s">
        <v>76</v>
      </c>
      <c r="E107" s="80" t="s">
        <v>77</v>
      </c>
      <c r="F107" s="24"/>
    </row>
    <row r="108" spans="1:6">
      <c r="A108" s="29" t="s">
        <v>78</v>
      </c>
      <c r="B108" s="53">
        <v>0</v>
      </c>
      <c r="C108" s="53">
        <v>0</v>
      </c>
      <c r="D108" s="53">
        <v>0</v>
      </c>
      <c r="E108" s="81">
        <v>0</v>
      </c>
      <c r="F108" s="24"/>
    </row>
    <row r="109" spans="1:6">
      <c r="A109" s="32"/>
      <c r="B109" s="82"/>
      <c r="C109" s="83"/>
      <c r="D109" s="83"/>
      <c r="E109" s="84">
        <v>0</v>
      </c>
      <c r="F109" s="24"/>
    </row>
    <row r="110" spans="1:6">
      <c r="A110" s="32" t="s">
        <v>79</v>
      </c>
      <c r="B110" s="85">
        <f>SUM(B111:B117)</f>
        <v>21401801.620000001</v>
      </c>
      <c r="C110" s="85">
        <f>SUM(C111:C117)</f>
        <v>21731555.620000001</v>
      </c>
      <c r="D110" s="85">
        <f>SUM(D111:D117)</f>
        <v>329754</v>
      </c>
      <c r="E110" s="84">
        <v>0</v>
      </c>
      <c r="F110" s="24"/>
    </row>
    <row r="111" spans="1:6">
      <c r="A111" s="42" t="s">
        <v>80</v>
      </c>
      <c r="B111" s="82">
        <v>3520252.88</v>
      </c>
      <c r="C111" s="83">
        <v>3520252.88</v>
      </c>
      <c r="D111" s="55">
        <f t="shared" ref="D111:D117" si="2">+C111-B111</f>
        <v>0</v>
      </c>
      <c r="E111" s="84"/>
      <c r="F111" s="24"/>
    </row>
    <row r="112" spans="1:6">
      <c r="A112" s="42" t="s">
        <v>81</v>
      </c>
      <c r="B112" s="82">
        <v>32397</v>
      </c>
      <c r="C112" s="83">
        <v>32397</v>
      </c>
      <c r="D112" s="55">
        <f t="shared" si="2"/>
        <v>0</v>
      </c>
      <c r="E112" s="84"/>
      <c r="F112" s="24"/>
    </row>
    <row r="113" spans="1:7">
      <c r="A113" s="42" t="s">
        <v>82</v>
      </c>
      <c r="B113" s="82">
        <v>9636665.7400000002</v>
      </c>
      <c r="C113" s="83">
        <v>9966419.7400000002</v>
      </c>
      <c r="D113" s="55">
        <f t="shared" si="2"/>
        <v>329754</v>
      </c>
      <c r="E113" s="84"/>
      <c r="F113" s="24"/>
    </row>
    <row r="114" spans="1:7">
      <c r="A114" s="42" t="s">
        <v>83</v>
      </c>
      <c r="B114" s="82">
        <v>34481.599999999999</v>
      </c>
      <c r="C114" s="83">
        <v>34481.599999999999</v>
      </c>
      <c r="D114" s="55">
        <f t="shared" si="2"/>
        <v>0</v>
      </c>
      <c r="E114" s="84"/>
      <c r="F114" s="24"/>
    </row>
    <row r="115" spans="1:7">
      <c r="A115" s="42" t="s">
        <v>84</v>
      </c>
      <c r="B115" s="82">
        <v>61033.4</v>
      </c>
      <c r="C115" s="83">
        <v>61033.4</v>
      </c>
      <c r="D115" s="55">
        <f t="shared" si="2"/>
        <v>0</v>
      </c>
      <c r="E115" s="84"/>
      <c r="F115" s="24"/>
    </row>
    <row r="116" spans="1:7">
      <c r="A116" s="42" t="s">
        <v>85</v>
      </c>
      <c r="B116" s="83">
        <v>8079967</v>
      </c>
      <c r="C116" s="83">
        <v>8079967</v>
      </c>
      <c r="D116" s="55">
        <f t="shared" si="2"/>
        <v>0</v>
      </c>
      <c r="E116" s="84">
        <v>0</v>
      </c>
      <c r="F116" s="24"/>
      <c r="G116" s="86"/>
    </row>
    <row r="117" spans="1:7">
      <c r="A117" s="42" t="s">
        <v>86</v>
      </c>
      <c r="B117" s="83">
        <v>37004</v>
      </c>
      <c r="C117" s="83">
        <v>37004</v>
      </c>
      <c r="D117" s="55">
        <f t="shared" si="2"/>
        <v>0</v>
      </c>
      <c r="E117" s="84"/>
      <c r="F117" s="24"/>
      <c r="G117" s="86"/>
    </row>
    <row r="118" spans="1:7">
      <c r="A118" s="32" t="s">
        <v>87</v>
      </c>
      <c r="B118" s="85">
        <f>SUM(B119:B125)</f>
        <v>-20297530.669999998</v>
      </c>
      <c r="C118" s="85">
        <f>SUM(C119:C125)</f>
        <v>-20297530.669999998</v>
      </c>
      <c r="D118" s="85">
        <f>SUM(D119:D125)</f>
        <v>0</v>
      </c>
      <c r="E118" s="84">
        <v>0</v>
      </c>
      <c r="F118" s="24"/>
    </row>
    <row r="119" spans="1:7">
      <c r="A119" s="42" t="s">
        <v>88</v>
      </c>
      <c r="B119" s="82">
        <v>-3547732.73</v>
      </c>
      <c r="C119" s="83">
        <v>-3547732.73</v>
      </c>
      <c r="D119" s="55">
        <f t="shared" ref="D119:D125" si="3">+C119-B119</f>
        <v>0</v>
      </c>
      <c r="E119" s="84"/>
      <c r="F119" s="24"/>
    </row>
    <row r="120" spans="1:7">
      <c r="A120" s="42" t="s">
        <v>89</v>
      </c>
      <c r="B120" s="82">
        <v>-14848.62</v>
      </c>
      <c r="C120" s="83">
        <v>-14848.62</v>
      </c>
      <c r="D120" s="55">
        <f t="shared" si="3"/>
        <v>0</v>
      </c>
      <c r="E120" s="84"/>
      <c r="F120" s="24"/>
    </row>
    <row r="121" spans="1:7">
      <c r="A121" s="42" t="s">
        <v>90</v>
      </c>
      <c r="B121" s="82">
        <v>-9260893.75</v>
      </c>
      <c r="C121" s="83">
        <v>-9260893.75</v>
      </c>
      <c r="D121" s="55">
        <f t="shared" si="3"/>
        <v>0</v>
      </c>
      <c r="E121" s="84"/>
      <c r="F121" s="24"/>
    </row>
    <row r="122" spans="1:7">
      <c r="A122" s="42" t="s">
        <v>91</v>
      </c>
      <c r="B122" s="82">
        <v>-7522.98</v>
      </c>
      <c r="C122" s="83">
        <v>-7522.98</v>
      </c>
      <c r="D122" s="55">
        <f t="shared" si="3"/>
        <v>0</v>
      </c>
      <c r="E122" s="84"/>
      <c r="F122" s="24"/>
    </row>
    <row r="123" spans="1:7">
      <c r="A123" s="42" t="s">
        <v>92</v>
      </c>
      <c r="B123" s="55">
        <v>-3629.64</v>
      </c>
      <c r="C123" s="83">
        <v>-3629.64</v>
      </c>
      <c r="D123" s="55">
        <f t="shared" si="3"/>
        <v>0</v>
      </c>
      <c r="E123" s="84"/>
      <c r="F123" s="24"/>
    </row>
    <row r="124" spans="1:7">
      <c r="A124" s="42" t="s">
        <v>93</v>
      </c>
      <c r="B124" s="82">
        <v>-7459202.5499999998</v>
      </c>
      <c r="C124" s="83">
        <v>-7459202.5499999998</v>
      </c>
      <c r="D124" s="55">
        <f t="shared" si="3"/>
        <v>0</v>
      </c>
      <c r="E124" s="84"/>
      <c r="F124" s="24"/>
    </row>
    <row r="125" spans="1:7">
      <c r="A125" s="42" t="s">
        <v>94</v>
      </c>
      <c r="B125" s="82">
        <v>-3700.4</v>
      </c>
      <c r="C125" s="83">
        <v>-3700.4</v>
      </c>
      <c r="D125" s="55">
        <f t="shared" si="3"/>
        <v>0</v>
      </c>
      <c r="E125" s="84"/>
      <c r="F125" s="24"/>
    </row>
    <row r="126" spans="1:7">
      <c r="A126" s="35"/>
      <c r="B126" s="87"/>
      <c r="C126" s="87"/>
      <c r="D126" s="87"/>
      <c r="E126" s="88">
        <v>0</v>
      </c>
      <c r="F126" s="24"/>
    </row>
    <row r="127" spans="1:7" ht="18" customHeight="1">
      <c r="B127" s="48">
        <f>+B110+B118</f>
        <v>1104270.950000003</v>
      </c>
      <c r="C127" s="48">
        <f>+C110+C118</f>
        <v>1434024.950000003</v>
      </c>
      <c r="D127" s="48">
        <f>+D110+D118</f>
        <v>329754</v>
      </c>
      <c r="E127" s="89"/>
      <c r="F127" s="24"/>
    </row>
    <row r="128" spans="1:7">
      <c r="B128" s="90"/>
      <c r="F128" s="24"/>
    </row>
    <row r="129" spans="1:6">
      <c r="F129" s="24"/>
    </row>
    <row r="130" spans="1:6" ht="21.75" customHeight="1">
      <c r="A130" s="27" t="s">
        <v>95</v>
      </c>
      <c r="B130" s="28" t="s">
        <v>74</v>
      </c>
      <c r="C130" s="28" t="s">
        <v>75</v>
      </c>
      <c r="D130" s="28" t="s">
        <v>76</v>
      </c>
      <c r="E130" s="80" t="s">
        <v>77</v>
      </c>
      <c r="F130" s="24"/>
    </row>
    <row r="131" spans="1:6">
      <c r="A131" s="29" t="s">
        <v>96</v>
      </c>
      <c r="B131" s="53">
        <v>0</v>
      </c>
      <c r="C131" s="53">
        <v>0</v>
      </c>
      <c r="D131" s="53">
        <v>0</v>
      </c>
      <c r="E131" s="91"/>
      <c r="F131" s="24"/>
    </row>
    <row r="132" spans="1:6">
      <c r="A132" s="32"/>
      <c r="B132" s="34"/>
      <c r="C132" s="34"/>
      <c r="D132" s="34"/>
      <c r="E132" s="66"/>
      <c r="F132" s="24"/>
    </row>
    <row r="133" spans="1:6">
      <c r="A133" s="32" t="s">
        <v>97</v>
      </c>
      <c r="B133" s="85">
        <f>SUM(B134:B136)</f>
        <v>0</v>
      </c>
      <c r="C133" s="85">
        <f>SUM(C134:C136)</f>
        <v>0</v>
      </c>
      <c r="D133" s="85">
        <f>SUM(D134:D136)</f>
        <v>0</v>
      </c>
      <c r="E133" s="84"/>
      <c r="F133" s="24"/>
    </row>
    <row r="134" spans="1:6">
      <c r="A134" s="42" t="s">
        <v>98</v>
      </c>
      <c r="B134" s="83">
        <v>66499.25</v>
      </c>
      <c r="C134" s="83">
        <v>66499.25</v>
      </c>
      <c r="D134" s="55">
        <f>+C134-B134</f>
        <v>0</v>
      </c>
      <c r="E134" s="84"/>
      <c r="F134" s="24"/>
    </row>
    <row r="135" spans="1:6">
      <c r="A135" s="42" t="s">
        <v>99</v>
      </c>
      <c r="B135" s="83">
        <v>-66499.25</v>
      </c>
      <c r="C135" s="83">
        <v>-66499.25</v>
      </c>
      <c r="D135" s="55">
        <f>+C135-B135</f>
        <v>0</v>
      </c>
      <c r="E135" s="84"/>
      <c r="F135" s="24"/>
    </row>
    <row r="136" spans="1:6">
      <c r="A136" s="35"/>
      <c r="B136" s="37"/>
      <c r="C136" s="37"/>
      <c r="D136" s="37"/>
      <c r="E136" s="69"/>
      <c r="F136" s="24"/>
    </row>
    <row r="137" spans="1:6" ht="16.5" customHeight="1">
      <c r="B137" s="48">
        <f>+B133</f>
        <v>0</v>
      </c>
      <c r="C137" s="48">
        <f>SUM(C134:C135)</f>
        <v>0</v>
      </c>
      <c r="D137" s="48">
        <f>SUM(D134:D135)</f>
        <v>0</v>
      </c>
      <c r="E137" s="92"/>
      <c r="F137" s="24"/>
    </row>
    <row r="138" spans="1:6">
      <c r="F138" s="24"/>
    </row>
    <row r="139" spans="1:6">
      <c r="F139" s="24"/>
    </row>
    <row r="140" spans="1:6" ht="27" customHeight="1">
      <c r="A140" s="27" t="s">
        <v>100</v>
      </c>
      <c r="B140" s="28" t="s">
        <v>9</v>
      </c>
      <c r="F140" s="24"/>
    </row>
    <row r="141" spans="1:6">
      <c r="A141" s="32" t="s">
        <v>101</v>
      </c>
      <c r="B141" s="53">
        <v>0</v>
      </c>
      <c r="F141" s="24"/>
    </row>
    <row r="142" spans="1:6">
      <c r="A142" s="32"/>
      <c r="B142" s="34"/>
      <c r="F142" s="24"/>
    </row>
    <row r="143" spans="1:6">
      <c r="A143" s="35"/>
      <c r="B143" s="37"/>
      <c r="F143" s="24"/>
    </row>
    <row r="144" spans="1:6" ht="15" customHeight="1">
      <c r="B144" s="28">
        <f>SUM(B142:B143)</f>
        <v>0</v>
      </c>
      <c r="F144" s="24"/>
    </row>
    <row r="145" spans="1:6">
      <c r="F145" s="24"/>
    </row>
    <row r="146" spans="1:6">
      <c r="F146" s="24"/>
    </row>
    <row r="147" spans="1:6" ht="22.5" customHeight="1">
      <c r="A147" s="93" t="s">
        <v>102</v>
      </c>
      <c r="B147" s="94" t="s">
        <v>9</v>
      </c>
      <c r="C147" s="95" t="s">
        <v>103</v>
      </c>
      <c r="F147" s="24"/>
    </row>
    <row r="148" spans="1:6">
      <c r="A148" s="32"/>
      <c r="B148" s="85"/>
      <c r="C148" s="96"/>
      <c r="F148" s="24"/>
    </row>
    <row r="149" spans="1:6">
      <c r="A149" s="97"/>
      <c r="B149" s="98"/>
      <c r="C149" s="98"/>
      <c r="F149" s="24"/>
    </row>
    <row r="150" spans="1:6" ht="14.25" customHeight="1">
      <c r="B150" s="28">
        <f>SUM(B149:B149)</f>
        <v>0</v>
      </c>
      <c r="C150" s="28"/>
      <c r="F150" s="24"/>
    </row>
    <row r="151" spans="1:6">
      <c r="F151" s="24"/>
    </row>
    <row r="152" spans="1:6">
      <c r="F152" s="24"/>
    </row>
    <row r="153" spans="1:6">
      <c r="F153" s="24"/>
    </row>
    <row r="154" spans="1:6">
      <c r="A154" s="19" t="s">
        <v>104</v>
      </c>
      <c r="F154" s="24"/>
    </row>
    <row r="155" spans="1:6">
      <c r="F155" s="24"/>
    </row>
    <row r="156" spans="1:6" ht="20.25" customHeight="1">
      <c r="A156" s="99" t="s">
        <v>105</v>
      </c>
      <c r="B156" s="94" t="s">
        <v>9</v>
      </c>
      <c r="C156" s="28" t="s">
        <v>38</v>
      </c>
      <c r="D156" s="28" t="s">
        <v>39</v>
      </c>
      <c r="E156" s="80" t="s">
        <v>40</v>
      </c>
      <c r="F156" s="24"/>
    </row>
    <row r="157" spans="1:6">
      <c r="A157" s="29" t="s">
        <v>106</v>
      </c>
      <c r="B157" s="53">
        <f>SUM(B158:B169)</f>
        <v>651639.80999999982</v>
      </c>
      <c r="C157" s="53">
        <f>SUM(C158:C169)</f>
        <v>651639.80999999982</v>
      </c>
      <c r="D157" s="83"/>
      <c r="E157" s="81"/>
      <c r="F157" s="24"/>
    </row>
    <row r="158" spans="1:6">
      <c r="A158" s="42" t="s">
        <v>107</v>
      </c>
      <c r="B158" s="83">
        <f>+C158</f>
        <v>2.0499999999999998</v>
      </c>
      <c r="C158" s="83">
        <v>2.0499999999999998</v>
      </c>
      <c r="D158" s="83"/>
      <c r="E158" s="84"/>
      <c r="F158" s="24"/>
    </row>
    <row r="159" spans="1:6">
      <c r="A159" s="42" t="s">
        <v>108</v>
      </c>
      <c r="B159" s="83">
        <f t="shared" ref="B159:B168" si="4">+C159</f>
        <v>481313.31</v>
      </c>
      <c r="C159" s="83">
        <v>481313.31</v>
      </c>
      <c r="D159" s="83"/>
      <c r="E159" s="84"/>
      <c r="F159" s="24"/>
    </row>
    <row r="160" spans="1:6">
      <c r="A160" s="42" t="s">
        <v>109</v>
      </c>
      <c r="B160" s="83">
        <f t="shared" si="4"/>
        <v>14724.08</v>
      </c>
      <c r="C160" s="83">
        <v>14724.08</v>
      </c>
      <c r="D160" s="83"/>
      <c r="E160" s="84"/>
      <c r="F160" s="24"/>
    </row>
    <row r="161" spans="1:6">
      <c r="A161" s="42" t="s">
        <v>110</v>
      </c>
      <c r="B161" s="83">
        <f t="shared" si="4"/>
        <v>20728.759999999998</v>
      </c>
      <c r="C161" s="83">
        <v>20728.759999999998</v>
      </c>
      <c r="D161" s="83"/>
      <c r="E161" s="84"/>
      <c r="F161" s="24"/>
    </row>
    <row r="162" spans="1:6">
      <c r="A162" s="42" t="s">
        <v>111</v>
      </c>
      <c r="B162" s="83">
        <f t="shared" si="4"/>
        <v>4145.74</v>
      </c>
      <c r="C162" s="83">
        <v>4145.74</v>
      </c>
      <c r="D162" s="83"/>
      <c r="E162" s="84"/>
      <c r="F162" s="24"/>
    </row>
    <row r="163" spans="1:6">
      <c r="A163" s="42" t="s">
        <v>112</v>
      </c>
      <c r="B163" s="83">
        <f t="shared" si="4"/>
        <v>42204.01</v>
      </c>
      <c r="C163" s="83">
        <v>42204.01</v>
      </c>
      <c r="D163" s="83"/>
      <c r="E163" s="84"/>
      <c r="F163" s="24"/>
    </row>
    <row r="164" spans="1:6">
      <c r="A164" s="42" t="s">
        <v>113</v>
      </c>
      <c r="B164" s="83">
        <f t="shared" si="4"/>
        <v>15334.21</v>
      </c>
      <c r="C164" s="83">
        <v>15334.21</v>
      </c>
      <c r="D164" s="83"/>
      <c r="E164" s="84"/>
      <c r="F164" s="24"/>
    </row>
    <row r="165" spans="1:6">
      <c r="A165" s="42" t="s">
        <v>114</v>
      </c>
      <c r="B165" s="83">
        <f t="shared" si="4"/>
        <v>53687.44</v>
      </c>
      <c r="C165" s="83">
        <v>53687.44</v>
      </c>
      <c r="D165" s="83"/>
      <c r="E165" s="84"/>
      <c r="F165" s="24"/>
    </row>
    <row r="166" spans="1:6">
      <c r="A166" s="42" t="s">
        <v>115</v>
      </c>
      <c r="B166" s="83">
        <f t="shared" si="4"/>
        <v>2623</v>
      </c>
      <c r="C166" s="83">
        <v>2623</v>
      </c>
      <c r="D166" s="83"/>
      <c r="E166" s="84"/>
      <c r="F166" s="24"/>
    </row>
    <row r="167" spans="1:6">
      <c r="A167" s="42" t="s">
        <v>116</v>
      </c>
      <c r="B167" s="83">
        <f t="shared" si="4"/>
        <v>6226.73</v>
      </c>
      <c r="C167" s="83">
        <v>6226.73</v>
      </c>
      <c r="D167" s="83"/>
      <c r="E167" s="84"/>
      <c r="F167" s="24"/>
    </row>
    <row r="168" spans="1:6">
      <c r="A168" s="42" t="s">
        <v>117</v>
      </c>
      <c r="B168" s="83">
        <f t="shared" si="4"/>
        <v>10650.48</v>
      </c>
      <c r="C168" s="83">
        <v>10650.48</v>
      </c>
      <c r="D168" s="83"/>
      <c r="E168" s="84"/>
      <c r="F168" s="24"/>
    </row>
    <row r="169" spans="1:6">
      <c r="A169" s="42"/>
      <c r="B169" s="83"/>
      <c r="C169" s="83"/>
      <c r="D169" s="83"/>
      <c r="E169" s="84"/>
      <c r="F169" s="24"/>
    </row>
    <row r="170" spans="1:6">
      <c r="A170" s="32" t="s">
        <v>118</v>
      </c>
      <c r="B170" s="53">
        <v>0</v>
      </c>
      <c r="C170" s="53">
        <v>0</v>
      </c>
      <c r="D170" s="83"/>
      <c r="E170" s="84"/>
      <c r="F170" s="24"/>
    </row>
    <row r="171" spans="1:6">
      <c r="A171" s="35"/>
      <c r="B171" s="87"/>
      <c r="C171" s="87"/>
      <c r="D171" s="87"/>
      <c r="E171" s="88"/>
      <c r="F171" s="24"/>
    </row>
    <row r="172" spans="1:6" ht="16.5" customHeight="1">
      <c r="B172" s="48">
        <f>+B157</f>
        <v>651639.80999999982</v>
      </c>
      <c r="C172" s="48">
        <f>+C157</f>
        <v>651639.80999999982</v>
      </c>
      <c r="D172" s="48">
        <f>+D157</f>
        <v>0</v>
      </c>
      <c r="E172" s="89">
        <f>+E157</f>
        <v>0</v>
      </c>
      <c r="F172" s="24"/>
    </row>
    <row r="173" spans="1:6">
      <c r="F173" s="24"/>
    </row>
    <row r="174" spans="1:6">
      <c r="F174" s="24"/>
    </row>
    <row r="175" spans="1:6">
      <c r="F175" s="24"/>
    </row>
    <row r="176" spans="1:6" ht="20.25" customHeight="1">
      <c r="A176" s="99" t="s">
        <v>119</v>
      </c>
      <c r="B176" s="94" t="s">
        <v>9</v>
      </c>
      <c r="C176" s="28" t="s">
        <v>120</v>
      </c>
      <c r="D176" s="28" t="s">
        <v>103</v>
      </c>
      <c r="F176" s="24"/>
    </row>
    <row r="177" spans="1:6">
      <c r="A177" s="100" t="s">
        <v>121</v>
      </c>
      <c r="B177" s="53">
        <v>0</v>
      </c>
      <c r="C177" s="53"/>
      <c r="D177" s="101"/>
      <c r="F177" s="24"/>
    </row>
    <row r="178" spans="1:6">
      <c r="A178" s="102"/>
      <c r="B178" s="103"/>
      <c r="C178" s="104"/>
      <c r="D178" s="105"/>
      <c r="F178" s="24"/>
    </row>
    <row r="179" spans="1:6">
      <c r="A179" s="106"/>
      <c r="B179" s="107"/>
      <c r="C179" s="108"/>
      <c r="D179" s="109"/>
      <c r="F179" s="24"/>
    </row>
    <row r="180" spans="1:6" ht="16.5" customHeight="1">
      <c r="B180" s="48">
        <f>SUM(B178:B179)</f>
        <v>0</v>
      </c>
      <c r="C180" s="110"/>
      <c r="D180" s="111"/>
      <c r="F180" s="24"/>
    </row>
    <row r="181" spans="1:6">
      <c r="F181" s="24"/>
    </row>
    <row r="182" spans="1:6">
      <c r="F182" s="24"/>
    </row>
    <row r="183" spans="1:6" ht="27.75" customHeight="1">
      <c r="A183" s="99" t="s">
        <v>122</v>
      </c>
      <c r="B183" s="94" t="s">
        <v>9</v>
      </c>
      <c r="C183" s="28" t="s">
        <v>120</v>
      </c>
      <c r="D183" s="28" t="s">
        <v>103</v>
      </c>
      <c r="F183" s="24"/>
    </row>
    <row r="184" spans="1:6">
      <c r="A184" s="100" t="s">
        <v>123</v>
      </c>
      <c r="B184" s="53">
        <v>0</v>
      </c>
      <c r="C184" s="112"/>
      <c r="D184" s="101"/>
      <c r="F184" s="24"/>
    </row>
    <row r="185" spans="1:6">
      <c r="A185" s="102"/>
      <c r="B185" s="103"/>
      <c r="C185" s="104"/>
      <c r="D185" s="105"/>
      <c r="F185" s="24"/>
    </row>
    <row r="186" spans="1:6">
      <c r="A186" s="106"/>
      <c r="B186" s="107"/>
      <c r="C186" s="108"/>
      <c r="D186" s="109"/>
      <c r="F186" s="24"/>
    </row>
    <row r="187" spans="1:6" ht="15" customHeight="1">
      <c r="B187" s="48">
        <f>SUM(B185:B186)</f>
        <v>0</v>
      </c>
      <c r="C187" s="110"/>
      <c r="D187" s="111"/>
      <c r="F187" s="24"/>
    </row>
    <row r="188" spans="1:6">
      <c r="F188" s="24"/>
    </row>
    <row r="189" spans="1:6">
      <c r="F189" s="24"/>
    </row>
    <row r="190" spans="1:6" ht="24" customHeight="1">
      <c r="A190" s="99" t="s">
        <v>124</v>
      </c>
      <c r="B190" s="94" t="s">
        <v>9</v>
      </c>
      <c r="C190" s="28" t="s">
        <v>120</v>
      </c>
      <c r="D190" s="28" t="s">
        <v>103</v>
      </c>
      <c r="F190" s="24"/>
    </row>
    <row r="191" spans="1:6">
      <c r="A191" s="100" t="s">
        <v>125</v>
      </c>
      <c r="B191" s="53">
        <v>0</v>
      </c>
      <c r="C191" s="112"/>
      <c r="D191" s="101"/>
      <c r="F191" s="24"/>
    </row>
    <row r="192" spans="1:6">
      <c r="A192" s="102"/>
      <c r="B192" s="103"/>
      <c r="C192" s="104"/>
      <c r="D192" s="105"/>
      <c r="F192" s="24"/>
    </row>
    <row r="193" spans="1:6" ht="12" customHeight="1">
      <c r="A193" s="106"/>
      <c r="B193" s="107"/>
      <c r="C193" s="108"/>
      <c r="D193" s="109"/>
      <c r="F193" s="24"/>
    </row>
    <row r="194" spans="1:6" ht="16.5" customHeight="1">
      <c r="B194" s="48">
        <f>SUM(B192:B193)</f>
        <v>0</v>
      </c>
      <c r="C194" s="110"/>
      <c r="D194" s="111"/>
      <c r="F194" s="24"/>
    </row>
    <row r="195" spans="1:6">
      <c r="F195" s="24"/>
    </row>
    <row r="196" spans="1:6">
      <c r="F196" s="24"/>
    </row>
    <row r="197" spans="1:6" ht="24" customHeight="1">
      <c r="A197" s="99" t="s">
        <v>126</v>
      </c>
      <c r="B197" s="94" t="s">
        <v>9</v>
      </c>
      <c r="C197" s="113" t="s">
        <v>120</v>
      </c>
      <c r="D197" s="113" t="s">
        <v>65</v>
      </c>
      <c r="F197" s="24"/>
    </row>
    <row r="198" spans="1:6">
      <c r="A198" s="100" t="s">
        <v>127</v>
      </c>
      <c r="B198" s="53">
        <v>0</v>
      </c>
      <c r="C198" s="31">
        <v>0</v>
      </c>
      <c r="D198" s="31">
        <v>0</v>
      </c>
      <c r="F198" s="24"/>
    </row>
    <row r="199" spans="1:6">
      <c r="A199" s="32"/>
      <c r="B199" s="34"/>
      <c r="C199" s="34">
        <v>0</v>
      </c>
      <c r="D199" s="34">
        <v>0</v>
      </c>
      <c r="F199" s="24"/>
    </row>
    <row r="200" spans="1:6">
      <c r="A200" s="35"/>
      <c r="B200" s="114"/>
      <c r="C200" s="114">
        <v>0</v>
      </c>
      <c r="D200" s="114">
        <v>0</v>
      </c>
      <c r="F200" s="24"/>
    </row>
    <row r="201" spans="1:6" ht="18.75" customHeight="1">
      <c r="B201" s="48">
        <f>SUM(B199:B200)</f>
        <v>0</v>
      </c>
      <c r="C201" s="110"/>
      <c r="D201" s="111"/>
      <c r="F201" s="24"/>
    </row>
    <row r="202" spans="1:6">
      <c r="F202" s="24"/>
    </row>
    <row r="203" spans="1:6">
      <c r="F203" s="24"/>
    </row>
    <row r="204" spans="1:6">
      <c r="A204" s="19" t="s">
        <v>128</v>
      </c>
      <c r="F204" s="24"/>
    </row>
    <row r="205" spans="1:6">
      <c r="A205" s="19"/>
      <c r="F205" s="24"/>
    </row>
    <row r="206" spans="1:6">
      <c r="A206" s="19" t="s">
        <v>129</v>
      </c>
      <c r="F206" s="24"/>
    </row>
    <row r="207" spans="1:6">
      <c r="F207" s="24"/>
    </row>
    <row r="208" spans="1:6" ht="24" customHeight="1">
      <c r="A208" s="115" t="s">
        <v>130</v>
      </c>
      <c r="B208" s="94" t="s">
        <v>9</v>
      </c>
      <c r="C208" s="28" t="s">
        <v>131</v>
      </c>
      <c r="D208" s="28" t="s">
        <v>65</v>
      </c>
      <c r="F208" s="24"/>
    </row>
    <row r="209" spans="1:6" ht="12" customHeight="1">
      <c r="A209" s="29" t="s">
        <v>132</v>
      </c>
      <c r="B209" s="53">
        <f>SUM(B210)</f>
        <v>1162964.67</v>
      </c>
      <c r="C209" s="116"/>
      <c r="D209" s="116"/>
      <c r="F209" s="24"/>
    </row>
    <row r="210" spans="1:6" ht="12" customHeight="1">
      <c r="A210" s="42" t="s">
        <v>133</v>
      </c>
      <c r="B210" s="83">
        <v>1162964.67</v>
      </c>
      <c r="C210" s="83"/>
      <c r="D210" s="83"/>
      <c r="F210" s="24"/>
    </row>
    <row r="211" spans="1:6">
      <c r="A211" s="32"/>
      <c r="B211" s="83"/>
      <c r="C211" s="83"/>
      <c r="D211" s="83"/>
      <c r="F211" s="24"/>
    </row>
    <row r="212" spans="1:6" ht="12" customHeight="1">
      <c r="A212" s="32" t="s">
        <v>134</v>
      </c>
      <c r="B212" s="85">
        <f>+B213</f>
        <v>23108024.77</v>
      </c>
      <c r="C212" s="83"/>
      <c r="D212" s="83"/>
      <c r="F212" s="24"/>
    </row>
    <row r="213" spans="1:6" ht="12" customHeight="1">
      <c r="A213" s="42" t="s">
        <v>135</v>
      </c>
      <c r="B213" s="83">
        <v>23108024.77</v>
      </c>
      <c r="C213" s="83"/>
      <c r="D213" s="83"/>
      <c r="F213" s="24"/>
    </row>
    <row r="214" spans="1:6" ht="12" customHeight="1">
      <c r="A214" s="35"/>
      <c r="B214" s="83"/>
      <c r="C214" s="83"/>
      <c r="D214" s="83"/>
      <c r="F214" s="24"/>
    </row>
    <row r="215" spans="1:6" ht="15.75" customHeight="1">
      <c r="B215" s="48">
        <f>+B209+B212</f>
        <v>24270989.439999998</v>
      </c>
      <c r="C215" s="110"/>
      <c r="D215" s="111"/>
      <c r="F215" s="24"/>
    </row>
    <row r="216" spans="1:6">
      <c r="F216" s="24"/>
    </row>
    <row r="218" spans="1:6" ht="24.75" customHeight="1">
      <c r="A218" s="93" t="s">
        <v>136</v>
      </c>
      <c r="B218" s="94" t="s">
        <v>9</v>
      </c>
      <c r="C218" s="28" t="s">
        <v>131</v>
      </c>
      <c r="D218" s="28" t="s">
        <v>65</v>
      </c>
    </row>
    <row r="219" spans="1:6">
      <c r="A219" s="29" t="s">
        <v>137</v>
      </c>
      <c r="B219" s="117">
        <f>SUM(B220:B220)</f>
        <v>432.65</v>
      </c>
      <c r="C219" s="116"/>
      <c r="D219" s="116"/>
    </row>
    <row r="220" spans="1:6">
      <c r="A220" s="42" t="s">
        <v>138</v>
      </c>
      <c r="B220" s="83">
        <v>432.65</v>
      </c>
      <c r="C220" s="83"/>
      <c r="D220" s="83"/>
    </row>
    <row r="221" spans="1:6">
      <c r="A221" s="35"/>
      <c r="B221" s="87"/>
      <c r="C221" s="87"/>
      <c r="D221" s="87"/>
    </row>
    <row r="222" spans="1:6" ht="16.5" customHeight="1">
      <c r="B222" s="48">
        <f>SUM(B220:B221)</f>
        <v>432.65</v>
      </c>
      <c r="C222" s="110"/>
      <c r="D222" s="111"/>
    </row>
    <row r="225" spans="1:4">
      <c r="A225" s="19" t="s">
        <v>139</v>
      </c>
    </row>
    <row r="227" spans="1:4" ht="26.25" customHeight="1">
      <c r="A227" s="93" t="s">
        <v>140</v>
      </c>
      <c r="B227" s="94" t="s">
        <v>9</v>
      </c>
      <c r="C227" s="28" t="s">
        <v>141</v>
      </c>
      <c r="D227" s="28" t="s">
        <v>142</v>
      </c>
    </row>
    <row r="228" spans="1:4" ht="12" customHeight="1">
      <c r="A228" s="29" t="s">
        <v>143</v>
      </c>
      <c r="B228" s="117">
        <f>SUM(B229:B284)</f>
        <v>12747839.850000001</v>
      </c>
      <c r="C228" s="118">
        <f>SUM(C229:C284)</f>
        <v>0.99999999999999989</v>
      </c>
      <c r="D228" s="116">
        <v>0</v>
      </c>
    </row>
    <row r="229" spans="1:4" ht="12" customHeight="1">
      <c r="A229" s="42" t="s">
        <v>144</v>
      </c>
      <c r="B229" s="83">
        <v>2212287.77</v>
      </c>
      <c r="C229" s="119">
        <f>+B229/$B$228</f>
        <v>0.17354216840118208</v>
      </c>
      <c r="D229" s="83"/>
    </row>
    <row r="230" spans="1:4" ht="12" customHeight="1">
      <c r="A230" s="42" t="s">
        <v>145</v>
      </c>
      <c r="B230" s="83">
        <v>209641.04</v>
      </c>
      <c r="C230" s="119">
        <f t="shared" ref="C230:C284" si="5">+B230/$B$228</f>
        <v>1.6445220717139775E-2</v>
      </c>
      <c r="D230" s="83"/>
    </row>
    <row r="231" spans="1:4" ht="12" customHeight="1">
      <c r="A231" s="42" t="s">
        <v>146</v>
      </c>
      <c r="B231" s="83">
        <v>3988.5</v>
      </c>
      <c r="C231" s="119">
        <f t="shared" si="5"/>
        <v>3.128765380591128E-4</v>
      </c>
      <c r="D231" s="83"/>
    </row>
    <row r="232" spans="1:4" ht="12" customHeight="1">
      <c r="A232" s="42" t="s">
        <v>147</v>
      </c>
      <c r="B232" s="83">
        <v>2396040.9300000002</v>
      </c>
      <c r="C232" s="119">
        <f t="shared" si="5"/>
        <v>0.18795662309799099</v>
      </c>
      <c r="D232" s="83"/>
    </row>
    <row r="233" spans="1:4" ht="12" customHeight="1">
      <c r="A233" s="42" t="s">
        <v>148</v>
      </c>
      <c r="B233" s="83">
        <v>680583.67</v>
      </c>
      <c r="C233" s="119">
        <f t="shared" si="5"/>
        <v>5.3388156582466005E-2</v>
      </c>
      <c r="D233" s="83"/>
    </row>
    <row r="234" spans="1:4" ht="12" customHeight="1">
      <c r="A234" s="42" t="s">
        <v>149</v>
      </c>
      <c r="B234" s="83">
        <v>241355.24</v>
      </c>
      <c r="C234" s="119">
        <f t="shared" si="5"/>
        <v>1.8933030445938647E-2</v>
      </c>
      <c r="D234" s="83"/>
    </row>
    <row r="235" spans="1:4" ht="12" customHeight="1">
      <c r="A235" s="42" t="s">
        <v>150</v>
      </c>
      <c r="B235" s="83">
        <v>1943360.16</v>
      </c>
      <c r="C235" s="119">
        <f t="shared" si="5"/>
        <v>0.15244623268466928</v>
      </c>
      <c r="D235" s="83"/>
    </row>
    <row r="236" spans="1:4" ht="12" customHeight="1">
      <c r="A236" s="42" t="s">
        <v>151</v>
      </c>
      <c r="B236" s="83">
        <v>12150</v>
      </c>
      <c r="C236" s="119">
        <f t="shared" si="5"/>
        <v>9.5310265448620291E-4</v>
      </c>
      <c r="D236" s="83"/>
    </row>
    <row r="237" spans="1:4" ht="12" customHeight="1">
      <c r="A237" s="42" t="s">
        <v>152</v>
      </c>
      <c r="B237" s="83">
        <v>761547.53</v>
      </c>
      <c r="C237" s="119">
        <f t="shared" si="5"/>
        <v>5.9739339288922735E-2</v>
      </c>
      <c r="D237" s="83"/>
    </row>
    <row r="238" spans="1:4" ht="12" customHeight="1">
      <c r="A238" s="42" t="s">
        <v>153</v>
      </c>
      <c r="B238" s="83">
        <v>3084.07</v>
      </c>
      <c r="C238" s="119">
        <f t="shared" si="5"/>
        <v>2.4192883157376658E-4</v>
      </c>
      <c r="D238" s="83"/>
    </row>
    <row r="239" spans="1:4" ht="12" customHeight="1">
      <c r="A239" s="42" t="s">
        <v>154</v>
      </c>
      <c r="B239" s="83">
        <v>3707.61</v>
      </c>
      <c r="C239" s="119">
        <f t="shared" si="5"/>
        <v>2.9084221669132437E-4</v>
      </c>
      <c r="D239" s="83"/>
    </row>
    <row r="240" spans="1:4" ht="12" customHeight="1">
      <c r="A240" s="42" t="s">
        <v>155</v>
      </c>
      <c r="B240" s="83">
        <v>1500</v>
      </c>
      <c r="C240" s="119">
        <f t="shared" si="5"/>
        <v>1.1766699438101271E-4</v>
      </c>
      <c r="D240" s="83"/>
    </row>
    <row r="241" spans="1:4" ht="12" customHeight="1">
      <c r="A241" s="42" t="s">
        <v>156</v>
      </c>
      <c r="B241" s="83">
        <v>8555.9599999999991</v>
      </c>
      <c r="C241" s="119">
        <f t="shared" si="5"/>
        <v>6.7116939816277955E-4</v>
      </c>
      <c r="D241" s="83"/>
    </row>
    <row r="242" spans="1:4" ht="12" customHeight="1">
      <c r="A242" s="42" t="s">
        <v>157</v>
      </c>
      <c r="B242" s="83">
        <v>634</v>
      </c>
      <c r="C242" s="119">
        <f t="shared" si="5"/>
        <v>4.9733916291708036E-5</v>
      </c>
      <c r="D242" s="83"/>
    </row>
    <row r="243" spans="1:4" ht="12" customHeight="1">
      <c r="A243" s="42" t="s">
        <v>158</v>
      </c>
      <c r="B243" s="83">
        <v>699</v>
      </c>
      <c r="C243" s="119">
        <f t="shared" si="5"/>
        <v>5.483281938155192E-5</v>
      </c>
      <c r="D243" s="83"/>
    </row>
    <row r="244" spans="1:4" ht="12" customHeight="1">
      <c r="A244" s="42" t="s">
        <v>159</v>
      </c>
      <c r="B244" s="83">
        <v>1135.01</v>
      </c>
      <c r="C244" s="119">
        <f t="shared" si="5"/>
        <v>8.9035476861595489E-5</v>
      </c>
      <c r="D244" s="83"/>
    </row>
    <row r="245" spans="1:4" ht="12" customHeight="1">
      <c r="A245" s="42" t="s">
        <v>160</v>
      </c>
      <c r="B245" s="83">
        <v>739.5</v>
      </c>
      <c r="C245" s="119">
        <f t="shared" si="5"/>
        <v>5.8009828229839264E-5</v>
      </c>
      <c r="D245" s="83"/>
    </row>
    <row r="246" spans="1:4" ht="12" customHeight="1">
      <c r="A246" s="42" t="s">
        <v>161</v>
      </c>
      <c r="B246" s="83">
        <v>169944.32000000001</v>
      </c>
      <c r="C246" s="119">
        <f t="shared" si="5"/>
        <v>1.333122489768335E-2</v>
      </c>
      <c r="D246" s="83"/>
    </row>
    <row r="247" spans="1:4" ht="12" customHeight="1">
      <c r="A247" s="42" t="s">
        <v>162</v>
      </c>
      <c r="B247" s="83">
        <v>468</v>
      </c>
      <c r="C247" s="119">
        <f t="shared" si="5"/>
        <v>3.6712102246875961E-5</v>
      </c>
      <c r="D247" s="83"/>
    </row>
    <row r="248" spans="1:4" ht="12" customHeight="1">
      <c r="A248" s="42" t="s">
        <v>163</v>
      </c>
      <c r="B248" s="83">
        <v>10832.66</v>
      </c>
      <c r="C248" s="119">
        <f t="shared" si="5"/>
        <v>8.4976436223428069E-4</v>
      </c>
      <c r="D248" s="83"/>
    </row>
    <row r="249" spans="1:4" ht="12" customHeight="1">
      <c r="A249" s="42" t="s">
        <v>164</v>
      </c>
      <c r="B249" s="83">
        <v>874.2</v>
      </c>
      <c r="C249" s="119">
        <f t="shared" si="5"/>
        <v>6.8576324325254209E-5</v>
      </c>
      <c r="D249" s="83"/>
    </row>
    <row r="250" spans="1:4" ht="12" customHeight="1">
      <c r="A250" s="42" t="s">
        <v>165</v>
      </c>
      <c r="B250" s="83">
        <v>1311</v>
      </c>
      <c r="C250" s="119">
        <f t="shared" si="5"/>
        <v>1.0284095308900511E-4</v>
      </c>
      <c r="D250" s="83"/>
    </row>
    <row r="251" spans="1:4" ht="12" customHeight="1">
      <c r="A251" s="42" t="s">
        <v>166</v>
      </c>
      <c r="B251" s="83">
        <v>117196.4</v>
      </c>
      <c r="C251" s="119">
        <f t="shared" si="5"/>
        <v>9.1934320935166108E-3</v>
      </c>
      <c r="D251" s="83"/>
    </row>
    <row r="252" spans="1:4" ht="12" customHeight="1">
      <c r="A252" s="42" t="s">
        <v>167</v>
      </c>
      <c r="B252" s="83">
        <v>5171</v>
      </c>
      <c r="C252" s="119">
        <f t="shared" si="5"/>
        <v>4.0563735196281114E-4</v>
      </c>
      <c r="D252" s="83"/>
    </row>
    <row r="253" spans="1:4" ht="12" customHeight="1">
      <c r="A253" s="42" t="s">
        <v>168</v>
      </c>
      <c r="B253" s="83">
        <v>184466.13</v>
      </c>
      <c r="C253" s="119">
        <f t="shared" si="5"/>
        <v>1.447038338813144E-2</v>
      </c>
      <c r="D253" s="83"/>
    </row>
    <row r="254" spans="1:4" ht="12" customHeight="1">
      <c r="A254" s="42" t="s">
        <v>169</v>
      </c>
      <c r="B254" s="83">
        <v>232</v>
      </c>
      <c r="C254" s="119">
        <f t="shared" si="5"/>
        <v>1.8199161797596632E-5</v>
      </c>
      <c r="D254" s="83"/>
    </row>
    <row r="255" spans="1:4" ht="12" customHeight="1">
      <c r="A255" s="42" t="s">
        <v>170</v>
      </c>
      <c r="B255" s="83">
        <v>73874.12</v>
      </c>
      <c r="C255" s="119">
        <f t="shared" si="5"/>
        <v>5.7950304419615052E-3</v>
      </c>
      <c r="D255" s="83"/>
    </row>
    <row r="256" spans="1:4" ht="12" customHeight="1">
      <c r="A256" s="42" t="s">
        <v>171</v>
      </c>
      <c r="B256" s="83">
        <v>15634.94</v>
      </c>
      <c r="C256" s="119">
        <f t="shared" si="5"/>
        <v>1.2264775980849805E-3</v>
      </c>
      <c r="D256" s="83"/>
    </row>
    <row r="257" spans="1:4" ht="12" customHeight="1">
      <c r="A257" s="42" t="s">
        <v>172</v>
      </c>
      <c r="B257" s="83">
        <v>2246.86</v>
      </c>
      <c r="C257" s="119">
        <f t="shared" si="5"/>
        <v>1.7625417532994813E-4</v>
      </c>
      <c r="D257" s="83"/>
    </row>
    <row r="258" spans="1:4" ht="12" customHeight="1">
      <c r="A258" s="42" t="s">
        <v>173</v>
      </c>
      <c r="B258" s="83">
        <v>240453.43</v>
      </c>
      <c r="C258" s="119">
        <f t="shared" si="5"/>
        <v>1.8862288264470152E-2</v>
      </c>
      <c r="D258" s="83"/>
    </row>
    <row r="259" spans="1:4" ht="12" customHeight="1">
      <c r="A259" s="42" t="s">
        <v>174</v>
      </c>
      <c r="B259" s="83">
        <v>78880</v>
      </c>
      <c r="C259" s="119">
        <f t="shared" si="5"/>
        <v>6.1877150111828549E-3</v>
      </c>
      <c r="D259" s="83"/>
    </row>
    <row r="260" spans="1:4" ht="12" customHeight="1">
      <c r="A260" s="42" t="s">
        <v>175</v>
      </c>
      <c r="B260" s="83">
        <v>12180</v>
      </c>
      <c r="C260" s="119">
        <f t="shared" si="5"/>
        <v>9.554559943738231E-4</v>
      </c>
      <c r="D260" s="83"/>
    </row>
    <row r="261" spans="1:4" ht="12" customHeight="1">
      <c r="A261" s="42" t="s">
        <v>176</v>
      </c>
      <c r="B261" s="83">
        <v>968.21</v>
      </c>
      <c r="C261" s="119">
        <f t="shared" si="5"/>
        <v>7.5950907086426875E-5</v>
      </c>
      <c r="D261" s="83"/>
    </row>
    <row r="262" spans="1:4" ht="12" customHeight="1">
      <c r="A262" s="42" t="s">
        <v>177</v>
      </c>
      <c r="B262" s="83">
        <v>17430.740000000002</v>
      </c>
      <c r="C262" s="119">
        <f t="shared" si="5"/>
        <v>1.367348523757929E-3</v>
      </c>
      <c r="D262" s="83"/>
    </row>
    <row r="263" spans="1:4" ht="12" customHeight="1">
      <c r="A263" s="42" t="s">
        <v>178</v>
      </c>
      <c r="B263" s="83">
        <v>2379.3200000000002</v>
      </c>
      <c r="C263" s="119">
        <f t="shared" si="5"/>
        <v>1.8664495538042077E-4</v>
      </c>
      <c r="D263" s="83"/>
    </row>
    <row r="264" spans="1:4" ht="12" customHeight="1">
      <c r="A264" s="42" t="s">
        <v>179</v>
      </c>
      <c r="B264" s="83">
        <v>57115</v>
      </c>
      <c r="C264" s="119">
        <f t="shared" si="5"/>
        <v>4.4803669227143602E-3</v>
      </c>
      <c r="D264" s="83"/>
    </row>
    <row r="265" spans="1:4" ht="12" customHeight="1">
      <c r="A265" s="42" t="s">
        <v>180</v>
      </c>
      <c r="B265" s="83">
        <v>398</v>
      </c>
      <c r="C265" s="119">
        <f t="shared" si="5"/>
        <v>3.1220975842428703E-5</v>
      </c>
      <c r="D265" s="83"/>
    </row>
    <row r="266" spans="1:4" ht="12" customHeight="1">
      <c r="A266" s="42" t="s">
        <v>181</v>
      </c>
      <c r="B266" s="83">
        <v>103794.77</v>
      </c>
      <c r="C266" s="119">
        <f t="shared" si="5"/>
        <v>8.1421457455790047E-3</v>
      </c>
      <c r="D266" s="83"/>
    </row>
    <row r="267" spans="1:4" ht="12" customHeight="1">
      <c r="A267" s="42" t="s">
        <v>182</v>
      </c>
      <c r="B267" s="83">
        <v>371.88</v>
      </c>
      <c r="C267" s="119">
        <f t="shared" si="5"/>
        <v>2.9172001246940669E-5</v>
      </c>
      <c r="D267" s="83"/>
    </row>
    <row r="268" spans="1:4" ht="12" customHeight="1">
      <c r="A268" s="42" t="s">
        <v>183</v>
      </c>
      <c r="B268" s="83">
        <v>105348.54</v>
      </c>
      <c r="C268" s="119">
        <f t="shared" si="5"/>
        <v>8.2640307094852608E-3</v>
      </c>
      <c r="D268" s="83"/>
    </row>
    <row r="269" spans="1:4" ht="12" customHeight="1">
      <c r="A269" s="42" t="s">
        <v>184</v>
      </c>
      <c r="B269" s="83">
        <v>76134.5</v>
      </c>
      <c r="C269" s="119">
        <f t="shared" si="5"/>
        <v>5.9723451891341411E-3</v>
      </c>
      <c r="D269" s="83"/>
    </row>
    <row r="270" spans="1:4" ht="12" customHeight="1">
      <c r="A270" s="42" t="s">
        <v>185</v>
      </c>
      <c r="B270" s="83">
        <v>24360</v>
      </c>
      <c r="C270" s="119">
        <f t="shared" si="5"/>
        <v>1.9109119887476462E-3</v>
      </c>
      <c r="D270" s="83"/>
    </row>
    <row r="271" spans="1:4" ht="12" customHeight="1">
      <c r="A271" s="42" t="s">
        <v>186</v>
      </c>
      <c r="B271" s="83">
        <v>112746</v>
      </c>
      <c r="C271" s="119">
        <f t="shared" si="5"/>
        <v>8.8443219656544388E-3</v>
      </c>
      <c r="D271" s="83"/>
    </row>
    <row r="272" spans="1:4" ht="12" customHeight="1">
      <c r="A272" s="42" t="s">
        <v>187</v>
      </c>
      <c r="B272" s="83">
        <v>266034.71999999997</v>
      </c>
      <c r="C272" s="119">
        <f t="shared" si="5"/>
        <v>2.0869003935596191E-2</v>
      </c>
      <c r="D272" s="83"/>
    </row>
    <row r="273" spans="1:4" ht="12" customHeight="1">
      <c r="A273" s="42" t="s">
        <v>188</v>
      </c>
      <c r="B273" s="83">
        <v>85421.46</v>
      </c>
      <c r="C273" s="119">
        <f t="shared" si="5"/>
        <v>6.7008576358919348E-3</v>
      </c>
      <c r="D273" s="83"/>
    </row>
    <row r="274" spans="1:4" ht="12" customHeight="1">
      <c r="A274" s="42" t="s">
        <v>189</v>
      </c>
      <c r="B274" s="83">
        <v>79948.820000000007</v>
      </c>
      <c r="C274" s="119">
        <f t="shared" si="5"/>
        <v>6.2715582358057308E-3</v>
      </c>
      <c r="D274" s="83"/>
    </row>
    <row r="275" spans="1:4" ht="12" customHeight="1">
      <c r="A275" s="42" t="s">
        <v>190</v>
      </c>
      <c r="B275" s="83">
        <v>261746.86</v>
      </c>
      <c r="C275" s="119">
        <f t="shared" si="5"/>
        <v>2.0532644203245146E-2</v>
      </c>
      <c r="D275" s="83"/>
    </row>
    <row r="276" spans="1:4" ht="12" customHeight="1">
      <c r="A276" s="42" t="s">
        <v>191</v>
      </c>
      <c r="B276" s="83">
        <v>4447</v>
      </c>
      <c r="C276" s="119">
        <f t="shared" si="5"/>
        <v>3.4884341600824233E-4</v>
      </c>
      <c r="D276" s="83"/>
    </row>
    <row r="277" spans="1:4" ht="12" customHeight="1">
      <c r="A277" s="42" t="s">
        <v>192</v>
      </c>
      <c r="B277" s="83">
        <v>362.99</v>
      </c>
      <c r="C277" s="119">
        <f t="shared" si="5"/>
        <v>2.8474628193575868E-5</v>
      </c>
      <c r="D277" s="83"/>
    </row>
    <row r="278" spans="1:4" ht="12" customHeight="1">
      <c r="A278" s="42" t="s">
        <v>193</v>
      </c>
      <c r="B278" s="83">
        <v>1634804.79</v>
      </c>
      <c r="C278" s="119">
        <f t="shared" si="5"/>
        <v>0.12824171069265511</v>
      </c>
      <c r="D278" s="83"/>
    </row>
    <row r="279" spans="1:4" ht="12" customHeight="1">
      <c r="A279" s="42" t="s">
        <v>194</v>
      </c>
      <c r="B279" s="83">
        <v>138811.01999999999</v>
      </c>
      <c r="C279" s="119">
        <f t="shared" si="5"/>
        <v>1.0888983673575095E-2</v>
      </c>
      <c r="D279" s="83"/>
    </row>
    <row r="280" spans="1:4" ht="12" customHeight="1">
      <c r="A280" s="42" t="s">
        <v>195</v>
      </c>
      <c r="B280" s="83">
        <v>24327.200000000001</v>
      </c>
      <c r="C280" s="119">
        <f t="shared" si="5"/>
        <v>1.9083390038038483E-3</v>
      </c>
      <c r="D280" s="83"/>
    </row>
    <row r="281" spans="1:4" ht="12" customHeight="1">
      <c r="A281" s="42" t="s">
        <v>196</v>
      </c>
      <c r="B281" s="83">
        <v>162688.09</v>
      </c>
      <c r="C281" s="119">
        <f t="shared" si="5"/>
        <v>1.2762012381258458E-2</v>
      </c>
      <c r="D281" s="83"/>
    </row>
    <row r="282" spans="1:4" ht="12" customHeight="1">
      <c r="A282" s="42" t="s">
        <v>197</v>
      </c>
      <c r="B282" s="83">
        <v>158940</v>
      </c>
      <c r="C282" s="119">
        <f t="shared" si="5"/>
        <v>1.2467994724612106E-2</v>
      </c>
      <c r="D282" s="83"/>
    </row>
    <row r="283" spans="1:4" ht="12" customHeight="1">
      <c r="A283" s="42" t="s">
        <v>198</v>
      </c>
      <c r="B283" s="83">
        <v>33113.4</v>
      </c>
      <c r="C283" s="119">
        <f t="shared" si="5"/>
        <v>2.5975695011574841E-3</v>
      </c>
      <c r="D283" s="83"/>
    </row>
    <row r="284" spans="1:4" ht="12" customHeight="1">
      <c r="A284" s="120" t="s">
        <v>199</v>
      </c>
      <c r="B284" s="83">
        <v>1371.49</v>
      </c>
      <c r="C284" s="119">
        <f t="shared" si="5"/>
        <v>1.0758607074907675E-4</v>
      </c>
      <c r="D284" s="83"/>
    </row>
    <row r="285" spans="1:4" ht="15.75" customHeight="1">
      <c r="B285" s="48">
        <f>SUM(B229:B284)</f>
        <v>12747839.850000001</v>
      </c>
      <c r="C285" s="121">
        <f>SUM(C229:C284)</f>
        <v>0.99999999999999989</v>
      </c>
      <c r="D285" s="28"/>
    </row>
    <row r="288" spans="1:4">
      <c r="A288" s="19" t="s">
        <v>200</v>
      </c>
    </row>
    <row r="290" spans="1:6" ht="28.5" customHeight="1">
      <c r="A290" s="99" t="s">
        <v>201</v>
      </c>
      <c r="B290" s="122" t="s">
        <v>74</v>
      </c>
      <c r="C290" s="113" t="s">
        <v>75</v>
      </c>
      <c r="D290" s="113" t="s">
        <v>202</v>
      </c>
      <c r="E290" s="123" t="s">
        <v>10</v>
      </c>
      <c r="F290" s="124" t="s">
        <v>120</v>
      </c>
    </row>
    <row r="291" spans="1:6">
      <c r="A291" s="29" t="s">
        <v>203</v>
      </c>
      <c r="B291" s="125">
        <f>SUM(B292:B293)</f>
        <v>-1619028.93</v>
      </c>
      <c r="C291" s="125">
        <f>SUM(C292:C293)</f>
        <v>-1619028.93</v>
      </c>
      <c r="D291" s="125">
        <f>SUM(D292:D293)</f>
        <v>0</v>
      </c>
      <c r="E291" s="126">
        <v>0</v>
      </c>
      <c r="F291" s="126">
        <v>0</v>
      </c>
    </row>
    <row r="292" spans="1:6">
      <c r="A292" s="42" t="s">
        <v>204</v>
      </c>
      <c r="B292" s="55">
        <v>-1619028.93</v>
      </c>
      <c r="C292" s="55">
        <v>-1619028.93</v>
      </c>
      <c r="D292" s="55">
        <f>+B292-C292</f>
        <v>0</v>
      </c>
      <c r="E292" s="126"/>
      <c r="F292" s="126"/>
    </row>
    <row r="293" spans="1:6">
      <c r="A293" s="120" t="s">
        <v>205</v>
      </c>
      <c r="B293" s="55">
        <v>0</v>
      </c>
      <c r="C293" s="55">
        <v>0</v>
      </c>
      <c r="D293" s="55">
        <v>0</v>
      </c>
      <c r="E293" s="126"/>
      <c r="F293" s="126"/>
    </row>
    <row r="294" spans="1:6" ht="19.5" customHeight="1">
      <c r="B294" s="48">
        <f>SUM(B292:B293)</f>
        <v>-1619028.93</v>
      </c>
      <c r="C294" s="48">
        <f>SUM(C292:C293)</f>
        <v>-1619028.93</v>
      </c>
      <c r="D294" s="48">
        <f>SUM(D292:D293)</f>
        <v>0</v>
      </c>
      <c r="E294" s="127"/>
      <c r="F294" s="127"/>
    </row>
    <row r="295" spans="1:6">
      <c r="E295" s="16"/>
      <c r="F295" s="16"/>
    </row>
    <row r="296" spans="1:6">
      <c r="E296" s="16"/>
      <c r="F296" s="16"/>
    </row>
    <row r="297" spans="1:6">
      <c r="A297" s="128"/>
      <c r="B297" s="128"/>
      <c r="C297" s="128"/>
      <c r="D297" s="128"/>
      <c r="E297" s="129"/>
      <c r="F297" s="16"/>
    </row>
    <row r="298" spans="1:6" ht="27" customHeight="1">
      <c r="A298" s="93" t="s">
        <v>206</v>
      </c>
      <c r="B298" s="94" t="s">
        <v>74</v>
      </c>
      <c r="C298" s="28" t="s">
        <v>75</v>
      </c>
      <c r="D298" s="28" t="s">
        <v>202</v>
      </c>
      <c r="E298" s="123" t="s">
        <v>120</v>
      </c>
      <c r="F298" s="16"/>
    </row>
    <row r="299" spans="1:6">
      <c r="A299" s="29" t="s">
        <v>207</v>
      </c>
      <c r="B299" s="130">
        <v>2646714.4700000002</v>
      </c>
      <c r="C299" s="125">
        <v>-11523582.24</v>
      </c>
      <c r="D299" s="125">
        <f>+C299-B299</f>
        <v>-14170296.710000001</v>
      </c>
      <c r="E299" s="126"/>
      <c r="F299" s="16"/>
    </row>
    <row r="300" spans="1:6">
      <c r="A300" s="42" t="s">
        <v>208</v>
      </c>
      <c r="B300" s="131">
        <v>-10383097.539999999</v>
      </c>
      <c r="C300" s="55">
        <v>-10383097.539999999</v>
      </c>
      <c r="D300" s="55">
        <f>+C300-B300</f>
        <v>0</v>
      </c>
      <c r="E300" s="126"/>
      <c r="F300" s="16"/>
    </row>
    <row r="301" spans="1:6">
      <c r="A301" s="42" t="s">
        <v>209</v>
      </c>
      <c r="B301" s="131">
        <v>19218609.510000002</v>
      </c>
      <c r="C301" s="55">
        <v>19218609.510000002</v>
      </c>
      <c r="D301" s="55">
        <f t="shared" ref="D301:D312" si="6">+C301-B301</f>
        <v>0</v>
      </c>
      <c r="E301" s="126"/>
      <c r="F301" s="16"/>
    </row>
    <row r="302" spans="1:6">
      <c r="A302" s="42" t="s">
        <v>210</v>
      </c>
      <c r="B302" s="131">
        <v>-499930.5</v>
      </c>
      <c r="C302" s="55">
        <v>-499930.5</v>
      </c>
      <c r="D302" s="55">
        <f t="shared" si="6"/>
        <v>0</v>
      </c>
      <c r="E302" s="126"/>
      <c r="F302" s="16"/>
    </row>
    <row r="303" spans="1:6">
      <c r="A303" s="42" t="s">
        <v>211</v>
      </c>
      <c r="B303" s="131">
        <v>4312072.75</v>
      </c>
      <c r="C303" s="55">
        <v>4350458.75</v>
      </c>
      <c r="D303" s="55">
        <f t="shared" si="6"/>
        <v>38386</v>
      </c>
      <c r="E303" s="126"/>
      <c r="F303" s="16"/>
    </row>
    <row r="304" spans="1:6">
      <c r="A304" s="42" t="s">
        <v>212</v>
      </c>
      <c r="B304" s="131">
        <v>2505623.2400000002</v>
      </c>
      <c r="C304" s="55">
        <v>2875871.24</v>
      </c>
      <c r="D304" s="55">
        <f t="shared" si="6"/>
        <v>370248</v>
      </c>
      <c r="E304" s="126"/>
      <c r="F304" s="16"/>
    </row>
    <row r="305" spans="1:6">
      <c r="A305" s="42" t="s">
        <v>213</v>
      </c>
      <c r="B305" s="131">
        <v>1575359.59</v>
      </c>
      <c r="C305" s="55">
        <v>1663463.59</v>
      </c>
      <c r="D305" s="55">
        <f t="shared" si="6"/>
        <v>88104</v>
      </c>
      <c r="E305" s="126"/>
      <c r="F305" s="16"/>
    </row>
    <row r="306" spans="1:6">
      <c r="A306" s="42" t="s">
        <v>214</v>
      </c>
      <c r="B306" s="131">
        <v>0</v>
      </c>
      <c r="C306" s="55">
        <v>3428974.47</v>
      </c>
      <c r="D306" s="55">
        <f t="shared" si="6"/>
        <v>3428974.47</v>
      </c>
      <c r="E306" s="126"/>
      <c r="F306" s="16"/>
    </row>
    <row r="307" spans="1:6">
      <c r="A307" s="42" t="s">
        <v>215</v>
      </c>
      <c r="B307" s="131">
        <v>-1891226.78</v>
      </c>
      <c r="C307" s="55">
        <v>-1891226.78</v>
      </c>
      <c r="D307" s="55">
        <f t="shared" si="6"/>
        <v>0</v>
      </c>
      <c r="E307" s="126"/>
      <c r="F307" s="16"/>
    </row>
    <row r="308" spans="1:6">
      <c r="A308" s="42" t="s">
        <v>216</v>
      </c>
      <c r="B308" s="131">
        <v>-2774047.23</v>
      </c>
      <c r="C308" s="55">
        <v>-2774047.23</v>
      </c>
      <c r="D308" s="55">
        <f t="shared" si="6"/>
        <v>0</v>
      </c>
      <c r="E308" s="126"/>
      <c r="F308" s="16"/>
    </row>
    <row r="309" spans="1:6">
      <c r="A309" s="42" t="s">
        <v>217</v>
      </c>
      <c r="B309" s="131">
        <v>-17529595.350000001</v>
      </c>
      <c r="C309" s="55">
        <v>-17529595.350000001</v>
      </c>
      <c r="D309" s="55">
        <f t="shared" si="6"/>
        <v>0</v>
      </c>
      <c r="E309" s="126"/>
      <c r="F309" s="16"/>
    </row>
    <row r="310" spans="1:6">
      <c r="A310" s="42" t="s">
        <v>218</v>
      </c>
      <c r="B310" s="131">
        <v>-54281.55</v>
      </c>
      <c r="C310" s="55">
        <v>-54281.55</v>
      </c>
      <c r="D310" s="55">
        <f t="shared" si="6"/>
        <v>0</v>
      </c>
      <c r="E310" s="126"/>
      <c r="F310" s="16"/>
    </row>
    <row r="311" spans="1:6" ht="13.5" customHeight="1">
      <c r="A311" s="42" t="s">
        <v>219</v>
      </c>
      <c r="B311" s="131">
        <v>-5134493.84</v>
      </c>
      <c r="C311" s="55">
        <v>-5134493.84</v>
      </c>
      <c r="D311" s="55">
        <f t="shared" si="6"/>
        <v>0</v>
      </c>
      <c r="E311" s="126"/>
      <c r="F311" s="16"/>
    </row>
    <row r="312" spans="1:6" ht="13.5" customHeight="1">
      <c r="A312" s="120" t="s">
        <v>220</v>
      </c>
      <c r="B312" s="131">
        <v>0</v>
      </c>
      <c r="C312" s="55">
        <v>-1278998</v>
      </c>
      <c r="D312" s="55">
        <f t="shared" si="6"/>
        <v>-1278998</v>
      </c>
      <c r="E312" s="126"/>
      <c r="F312" s="16"/>
    </row>
    <row r="313" spans="1:6" ht="20.25" customHeight="1">
      <c r="B313" s="48">
        <f>SUM(B299:B312)</f>
        <v>-8008293.2299999995</v>
      </c>
      <c r="C313" s="48">
        <f>SUM(C299:C312)</f>
        <v>-19531875.469999999</v>
      </c>
      <c r="D313" s="48">
        <f>SUM(D299:D312)</f>
        <v>-11523582.24</v>
      </c>
      <c r="E313" s="127"/>
      <c r="F313" s="16"/>
    </row>
    <row r="316" spans="1:6">
      <c r="A316" s="19" t="s">
        <v>221</v>
      </c>
    </row>
    <row r="318" spans="1:6" ht="30.75" customHeight="1">
      <c r="A318" s="93" t="s">
        <v>222</v>
      </c>
      <c r="B318" s="94" t="s">
        <v>74</v>
      </c>
      <c r="C318" s="28" t="s">
        <v>75</v>
      </c>
      <c r="D318" s="28" t="s">
        <v>76</v>
      </c>
    </row>
    <row r="319" spans="1:6">
      <c r="A319" s="29" t="s">
        <v>223</v>
      </c>
      <c r="B319" s="125">
        <f>SUM(B320:B325)</f>
        <v>20276828.170000002</v>
      </c>
      <c r="C319" s="125">
        <f>SUM(C320:C325)</f>
        <v>19800519.440000001</v>
      </c>
      <c r="D319" s="125">
        <f>SUM(D320:D325)</f>
        <v>-476308.73000000097</v>
      </c>
    </row>
    <row r="320" spans="1:6">
      <c r="A320" s="42" t="s">
        <v>224</v>
      </c>
      <c r="B320" s="55">
        <v>0</v>
      </c>
      <c r="C320" s="55">
        <v>19964.23</v>
      </c>
      <c r="D320" s="55">
        <f t="shared" ref="D320:D325" si="7">+C320-B320</f>
        <v>19964.23</v>
      </c>
    </row>
    <row r="321" spans="1:4">
      <c r="A321" s="42" t="s">
        <v>225</v>
      </c>
      <c r="B321" s="55">
        <v>7866067.8499999996</v>
      </c>
      <c r="C321" s="55">
        <v>8687083.9499999993</v>
      </c>
      <c r="D321" s="55">
        <f t="shared" si="7"/>
        <v>821016.09999999963</v>
      </c>
    </row>
    <row r="322" spans="1:4">
      <c r="A322" s="42" t="s">
        <v>226</v>
      </c>
      <c r="B322" s="55">
        <v>12299310.890000001</v>
      </c>
      <c r="C322" s="55">
        <v>10789188</v>
      </c>
      <c r="D322" s="55">
        <f t="shared" si="7"/>
        <v>-1510122.8900000006</v>
      </c>
    </row>
    <row r="323" spans="1:4">
      <c r="A323" s="42" t="s">
        <v>227</v>
      </c>
      <c r="B323" s="55">
        <v>16.73</v>
      </c>
      <c r="C323" s="55">
        <v>16.73</v>
      </c>
      <c r="D323" s="55">
        <f t="shared" si="7"/>
        <v>0</v>
      </c>
    </row>
    <row r="324" spans="1:4">
      <c r="A324" s="42" t="s">
        <v>228</v>
      </c>
      <c r="B324" s="55">
        <v>48892.25</v>
      </c>
      <c r="C324" s="55">
        <v>242689.77</v>
      </c>
      <c r="D324" s="55">
        <f t="shared" si="7"/>
        <v>193797.52</v>
      </c>
    </row>
    <row r="325" spans="1:4">
      <c r="A325" s="120" t="s">
        <v>229</v>
      </c>
      <c r="B325" s="55">
        <v>62540.45</v>
      </c>
      <c r="C325" s="55">
        <v>61576.76</v>
      </c>
      <c r="D325" s="55">
        <f t="shared" si="7"/>
        <v>-963.68999999999505</v>
      </c>
    </row>
    <row r="326" spans="1:4" ht="21.75" customHeight="1">
      <c r="B326" s="48">
        <f>SUM(B320:B325)</f>
        <v>20276828.170000002</v>
      </c>
      <c r="C326" s="48">
        <f>SUM(C320:C325)</f>
        <v>19800519.440000001</v>
      </c>
      <c r="D326" s="48">
        <f>SUM(D320:D325)</f>
        <v>-476308.73000000097</v>
      </c>
    </row>
    <row r="329" spans="1:4" ht="24" customHeight="1">
      <c r="A329" s="93" t="s">
        <v>230</v>
      </c>
      <c r="B329" s="94" t="s">
        <v>76</v>
      </c>
      <c r="C329" s="28" t="s">
        <v>231</v>
      </c>
      <c r="D329" s="15"/>
    </row>
    <row r="330" spans="1:4">
      <c r="A330" s="32" t="s">
        <v>232</v>
      </c>
      <c r="B330" s="45">
        <v>0</v>
      </c>
      <c r="C330" s="31"/>
      <c r="D330" s="61"/>
    </row>
    <row r="331" spans="1:4">
      <c r="A331" s="32"/>
      <c r="B331" s="132"/>
      <c r="C331" s="34"/>
      <c r="D331" s="61"/>
    </row>
    <row r="332" spans="1:4">
      <c r="A332" s="32" t="s">
        <v>78</v>
      </c>
      <c r="B332" s="45">
        <v>0</v>
      </c>
      <c r="C332" s="34"/>
      <c r="D332" s="61"/>
    </row>
    <row r="333" spans="1:4">
      <c r="A333" s="32"/>
      <c r="B333" s="132"/>
      <c r="C333" s="34"/>
      <c r="D333" s="61"/>
    </row>
    <row r="334" spans="1:4">
      <c r="A334" s="32" t="s">
        <v>79</v>
      </c>
      <c r="B334" s="45">
        <f>SUM(B335:B338)</f>
        <v>329754</v>
      </c>
      <c r="C334" s="34"/>
      <c r="D334" s="61"/>
    </row>
    <row r="335" spans="1:4">
      <c r="A335" s="42" t="s">
        <v>233</v>
      </c>
      <c r="B335" s="55">
        <v>329754</v>
      </c>
      <c r="C335" s="34"/>
      <c r="D335" s="61"/>
    </row>
    <row r="336" spans="1:4">
      <c r="A336" s="42" t="s">
        <v>234</v>
      </c>
      <c r="B336" s="55">
        <v>0</v>
      </c>
      <c r="C336" s="34"/>
      <c r="D336" s="61"/>
    </row>
    <row r="337" spans="1:13">
      <c r="A337" s="42" t="s">
        <v>235</v>
      </c>
      <c r="B337" s="55">
        <v>0</v>
      </c>
      <c r="C337" s="34"/>
      <c r="D337" s="61"/>
    </row>
    <row r="338" spans="1:13">
      <c r="A338" s="42" t="s">
        <v>236</v>
      </c>
      <c r="B338" s="55">
        <v>0</v>
      </c>
      <c r="C338" s="34"/>
      <c r="D338" s="61"/>
    </row>
    <row r="339" spans="1:13">
      <c r="A339" s="32" t="s">
        <v>237</v>
      </c>
      <c r="B339" s="45">
        <v>0</v>
      </c>
      <c r="C339" s="34"/>
      <c r="D339" s="61"/>
      <c r="E339" s="16"/>
      <c r="F339" s="16"/>
    </row>
    <row r="340" spans="1:13">
      <c r="A340" s="35"/>
      <c r="B340" s="133"/>
      <c r="C340" s="37"/>
      <c r="D340" s="61"/>
      <c r="E340" s="16"/>
      <c r="F340" s="16"/>
    </row>
    <row r="341" spans="1:13" ht="18" customHeight="1">
      <c r="B341" s="48">
        <f>+B330+B332+B334+B339</f>
        <v>329754</v>
      </c>
      <c r="C341" s="28"/>
      <c r="D341" s="15"/>
      <c r="E341" s="16"/>
      <c r="F341" s="16"/>
    </row>
    <row r="342" spans="1:13">
      <c r="E342" s="16"/>
      <c r="F342" s="16"/>
    </row>
    <row r="343" spans="1:13">
      <c r="E343" s="16"/>
      <c r="F343" s="16"/>
    </row>
    <row r="344" spans="1:13">
      <c r="E344" s="16"/>
      <c r="F344" s="16"/>
      <c r="J344" s="3"/>
      <c r="K344" s="3"/>
      <c r="L344" s="3"/>
      <c r="M344" s="3"/>
    </row>
    <row r="345" spans="1:13" ht="15">
      <c r="A345" s="19" t="s">
        <v>238</v>
      </c>
      <c r="E345" s="16"/>
      <c r="F345" s="16"/>
      <c r="G345" s="40"/>
      <c r="H345" s="40"/>
      <c r="I345" s="134"/>
      <c r="J345" s="134"/>
      <c r="K345" s="134"/>
      <c r="L345" s="134"/>
      <c r="M345" s="40"/>
    </row>
    <row r="346" spans="1:13" ht="12" customHeight="1">
      <c r="A346" s="19" t="s">
        <v>239</v>
      </c>
      <c r="E346" s="135"/>
      <c r="F346" s="135"/>
      <c r="G346" s="40"/>
      <c r="H346" s="40"/>
      <c r="I346" s="40"/>
      <c r="J346" s="40"/>
      <c r="K346" s="40"/>
      <c r="L346" s="40"/>
      <c r="M346" s="57"/>
    </row>
    <row r="347" spans="1:13">
      <c r="A347" s="136"/>
      <c r="B347" s="136"/>
      <c r="C347" s="136"/>
      <c r="D347" s="136"/>
      <c r="E347" s="16"/>
      <c r="F347" s="16"/>
      <c r="G347" s="40"/>
      <c r="H347" s="57"/>
      <c r="I347" s="40"/>
      <c r="J347" s="40"/>
      <c r="K347" s="40"/>
      <c r="L347" s="40"/>
      <c r="M347" s="57"/>
    </row>
    <row r="348" spans="1:13">
      <c r="A348" s="137"/>
      <c r="B348" s="137"/>
      <c r="C348" s="137"/>
      <c r="D348" s="137"/>
      <c r="E348" s="16"/>
      <c r="F348" s="16"/>
      <c r="G348" s="57" t="s">
        <v>240</v>
      </c>
      <c r="H348" s="57"/>
      <c r="I348" s="57"/>
      <c r="J348" s="40"/>
      <c r="K348" s="40"/>
      <c r="L348" s="40"/>
      <c r="M348" s="57"/>
    </row>
    <row r="349" spans="1:13">
      <c r="A349" s="138" t="s">
        <v>241</v>
      </c>
      <c r="B349" s="139"/>
      <c r="C349" s="139"/>
      <c r="D349" s="140"/>
      <c r="E349" s="16"/>
      <c r="F349" s="16"/>
      <c r="G349" s="57"/>
      <c r="H349" s="57"/>
      <c r="I349" s="57"/>
      <c r="J349" s="40"/>
      <c r="K349" s="40"/>
      <c r="L349" s="40"/>
      <c r="M349" s="57"/>
    </row>
    <row r="350" spans="1:13">
      <c r="A350" s="141" t="s">
        <v>242</v>
      </c>
      <c r="B350" s="142"/>
      <c r="C350" s="142"/>
      <c r="D350" s="143"/>
      <c r="E350" s="16"/>
      <c r="F350" s="144"/>
      <c r="G350" s="57" t="s">
        <v>243</v>
      </c>
      <c r="H350" s="57" t="s">
        <v>244</v>
      </c>
      <c r="I350" s="57" t="s">
        <v>245</v>
      </c>
      <c r="J350" s="40" t="s">
        <v>246</v>
      </c>
      <c r="K350" s="40" t="s">
        <v>247</v>
      </c>
      <c r="L350" s="40"/>
      <c r="M350" s="57"/>
    </row>
    <row r="351" spans="1:13">
      <c r="A351" s="145" t="s">
        <v>248</v>
      </c>
      <c r="B351" s="146"/>
      <c r="C351" s="146"/>
      <c r="D351" s="147"/>
      <c r="E351" s="16"/>
      <c r="F351" s="16"/>
      <c r="G351" s="148" t="s">
        <v>249</v>
      </c>
      <c r="H351" s="57"/>
      <c r="I351" s="57">
        <v>0</v>
      </c>
      <c r="J351" s="40">
        <v>0</v>
      </c>
      <c r="K351" s="40">
        <f>+I351-J351</f>
        <v>0</v>
      </c>
      <c r="L351" s="40"/>
      <c r="M351" s="57"/>
    </row>
    <row r="352" spans="1:13">
      <c r="A352" s="149" t="s">
        <v>250</v>
      </c>
      <c r="B352" s="150"/>
      <c r="D352" s="151">
        <v>24270989.440000001</v>
      </c>
      <c r="E352" s="16"/>
      <c r="F352" s="16"/>
      <c r="G352" s="152" t="s">
        <v>251</v>
      </c>
      <c r="H352" s="57"/>
      <c r="I352" s="57">
        <v>0</v>
      </c>
      <c r="J352" s="40">
        <v>0</v>
      </c>
      <c r="K352" s="40">
        <f>+I352-J352</f>
        <v>0</v>
      </c>
      <c r="L352" s="40"/>
      <c r="M352" s="57"/>
    </row>
    <row r="353" spans="1:13">
      <c r="A353" s="153"/>
      <c r="B353" s="153"/>
      <c r="C353" s="15"/>
      <c r="E353" s="16"/>
      <c r="F353" s="16"/>
      <c r="G353" s="152">
        <v>415510000</v>
      </c>
      <c r="H353" s="57"/>
      <c r="I353" s="57">
        <v>0</v>
      </c>
      <c r="J353" s="40">
        <v>0</v>
      </c>
      <c r="K353" s="40">
        <f>+I353-J353</f>
        <v>0</v>
      </c>
      <c r="L353" s="40"/>
      <c r="M353" s="57"/>
    </row>
    <row r="354" spans="1:13">
      <c r="A354" s="154" t="s">
        <v>252</v>
      </c>
      <c r="B354" s="154"/>
      <c r="C354" s="155"/>
      <c r="D354" s="156">
        <f>SUM(C354:C359)</f>
        <v>432.65</v>
      </c>
      <c r="E354" s="16"/>
      <c r="F354" s="16"/>
      <c r="G354" s="152" t="s">
        <v>253</v>
      </c>
      <c r="H354" s="57"/>
      <c r="I354" s="57">
        <v>0</v>
      </c>
      <c r="J354" s="40">
        <v>0</v>
      </c>
      <c r="K354" s="40">
        <f>+I354-J354</f>
        <v>0</v>
      </c>
      <c r="L354" s="40"/>
      <c r="M354" s="57"/>
    </row>
    <row r="355" spans="1:13">
      <c r="A355" s="157" t="s">
        <v>254</v>
      </c>
      <c r="B355" s="157"/>
      <c r="C355" s="158"/>
      <c r="D355" s="159"/>
      <c r="E355" s="16"/>
      <c r="F355" s="16"/>
      <c r="G355" s="148" t="s">
        <v>255</v>
      </c>
      <c r="H355" s="57"/>
      <c r="I355" s="57"/>
      <c r="J355" s="40">
        <v>0</v>
      </c>
      <c r="K355" s="40"/>
      <c r="L355" s="40"/>
      <c r="M355" s="57"/>
    </row>
    <row r="356" spans="1:13">
      <c r="A356" s="157" t="s">
        <v>256</v>
      </c>
      <c r="B356" s="157"/>
      <c r="C356" s="158">
        <v>0</v>
      </c>
      <c r="D356" s="159"/>
      <c r="E356" s="16"/>
      <c r="F356" s="16"/>
      <c r="G356" s="57">
        <v>516811100</v>
      </c>
      <c r="H356" s="57">
        <v>4000</v>
      </c>
      <c r="I356" s="57">
        <v>1851727</v>
      </c>
      <c r="J356" s="40">
        <f>SUM(J351:J355)</f>
        <v>0</v>
      </c>
      <c r="K356" s="40">
        <f>+I356-J356</f>
        <v>1851727</v>
      </c>
      <c r="L356" s="40"/>
      <c r="M356" s="57"/>
    </row>
    <row r="357" spans="1:13">
      <c r="A357" s="157" t="s">
        <v>257</v>
      </c>
      <c r="B357" s="157"/>
      <c r="C357" s="158">
        <v>0</v>
      </c>
      <c r="D357" s="159"/>
      <c r="E357" s="16" t="s">
        <v>258</v>
      </c>
      <c r="F357" s="144">
        <f>+J351+J352+J353+J354+J355</f>
        <v>0</v>
      </c>
      <c r="G357" s="57"/>
      <c r="H357" s="57"/>
      <c r="I357" s="57"/>
      <c r="J357" s="40"/>
      <c r="K357" s="40"/>
      <c r="L357" s="40"/>
      <c r="M357" s="57"/>
    </row>
    <row r="358" spans="1:13">
      <c r="A358" s="157" t="s">
        <v>259</v>
      </c>
      <c r="B358" s="157"/>
      <c r="C358" s="158">
        <f>+F361</f>
        <v>0</v>
      </c>
      <c r="D358" s="159"/>
      <c r="E358" s="16"/>
      <c r="F358" s="16"/>
      <c r="G358" s="57"/>
      <c r="H358" s="57"/>
      <c r="I358" s="57"/>
      <c r="J358" s="40"/>
      <c r="K358" s="40"/>
      <c r="L358" s="40"/>
      <c r="M358" s="57"/>
    </row>
    <row r="359" spans="1:13">
      <c r="A359" s="160" t="s">
        <v>260</v>
      </c>
      <c r="B359" s="161"/>
      <c r="C359" s="158">
        <v>432.65</v>
      </c>
      <c r="D359" s="159"/>
      <c r="E359" s="16"/>
      <c r="F359" s="16"/>
      <c r="G359" s="57"/>
      <c r="H359" s="57"/>
      <c r="I359" s="57"/>
      <c r="J359" s="40"/>
      <c r="K359" s="40"/>
      <c r="L359" s="162"/>
      <c r="M359" s="163"/>
    </row>
    <row r="360" spans="1:13">
      <c r="A360" s="153"/>
      <c r="B360" s="153"/>
      <c r="C360" s="15"/>
      <c r="E360" s="16"/>
      <c r="F360" s="16"/>
      <c r="G360" s="164"/>
      <c r="H360" s="164"/>
      <c r="I360" s="163"/>
      <c r="J360" s="162"/>
      <c r="K360" s="162"/>
      <c r="L360" s="162"/>
      <c r="M360" s="163"/>
    </row>
    <row r="361" spans="1:13">
      <c r="A361" s="154" t="s">
        <v>261</v>
      </c>
      <c r="B361" s="154"/>
      <c r="C361" s="155"/>
      <c r="D361" s="165">
        <f>SUM(C361:C365)</f>
        <v>0</v>
      </c>
      <c r="E361" s="16"/>
      <c r="F361" s="16">
        <v>0</v>
      </c>
      <c r="G361" s="164" t="s">
        <v>262</v>
      </c>
      <c r="H361" s="164"/>
      <c r="I361" s="163"/>
      <c r="J361" s="162"/>
      <c r="K361" s="162"/>
      <c r="L361" s="162"/>
      <c r="M361" s="163"/>
    </row>
    <row r="362" spans="1:13">
      <c r="A362" s="157" t="s">
        <v>263</v>
      </c>
      <c r="B362" s="157"/>
      <c r="C362" s="158">
        <v>0</v>
      </c>
      <c r="D362" s="159"/>
      <c r="E362" s="135"/>
      <c r="F362" s="135"/>
      <c r="G362" s="166"/>
      <c r="H362" s="164"/>
      <c r="I362" s="163"/>
      <c r="J362" s="162"/>
      <c r="K362" s="167"/>
      <c r="L362" s="162"/>
      <c r="M362" s="163"/>
    </row>
    <row r="363" spans="1:13">
      <c r="A363" s="157" t="s">
        <v>264</v>
      </c>
      <c r="B363" s="157"/>
      <c r="C363" s="158">
        <v>0</v>
      </c>
      <c r="D363" s="159"/>
      <c r="E363" s="135"/>
      <c r="F363" s="135"/>
      <c r="G363" s="166"/>
      <c r="H363" s="164"/>
      <c r="I363" s="163"/>
      <c r="J363" s="162"/>
      <c r="K363" s="162"/>
      <c r="L363" s="162"/>
      <c r="M363" s="163"/>
    </row>
    <row r="364" spans="1:13">
      <c r="A364" s="157" t="s">
        <v>265</v>
      </c>
      <c r="B364" s="157"/>
      <c r="C364" s="158">
        <v>0</v>
      </c>
      <c r="D364" s="159"/>
      <c r="E364" s="135"/>
      <c r="F364" s="135"/>
      <c r="G364" s="166"/>
      <c r="H364" s="164"/>
      <c r="I364" s="163"/>
      <c r="J364" s="162"/>
      <c r="K364" s="162"/>
      <c r="L364" s="162"/>
      <c r="M364" s="163"/>
    </row>
    <row r="365" spans="1:13">
      <c r="A365" s="168" t="s">
        <v>266</v>
      </c>
      <c r="B365" s="169"/>
      <c r="C365" s="158">
        <v>0</v>
      </c>
      <c r="D365" s="170"/>
      <c r="E365" s="135"/>
      <c r="F365" s="135"/>
      <c r="G365" s="166"/>
      <c r="H365" s="164"/>
      <c r="I365" s="163"/>
      <c r="J365" s="162"/>
      <c r="K365" s="167"/>
      <c r="L365" s="162"/>
      <c r="M365" s="163"/>
    </row>
    <row r="366" spans="1:13">
      <c r="A366" s="153"/>
      <c r="B366" s="153"/>
      <c r="E366" s="135"/>
      <c r="F366" s="135"/>
      <c r="G366" s="166"/>
      <c r="H366" s="164"/>
      <c r="I366" s="163"/>
      <c r="J366" s="162"/>
      <c r="K366" s="162"/>
      <c r="L366" s="162"/>
      <c r="M366" s="163"/>
    </row>
    <row r="367" spans="1:13">
      <c r="A367" s="171" t="s">
        <v>267</v>
      </c>
      <c r="B367" s="171"/>
      <c r="D367" s="172">
        <f>+D352+D354-D361</f>
        <v>24271422.09</v>
      </c>
      <c r="E367" s="173">
        <v>24271422.089999996</v>
      </c>
      <c r="F367" s="173">
        <f>+D367-E367</f>
        <v>0</v>
      </c>
      <c r="G367" s="166"/>
      <c r="H367" s="164"/>
      <c r="I367" s="163"/>
      <c r="J367" s="162"/>
      <c r="K367" s="162"/>
      <c r="L367" s="162"/>
      <c r="M367" s="163"/>
    </row>
    <row r="368" spans="1:13">
      <c r="A368" s="137"/>
      <c r="B368" s="137"/>
      <c r="C368" s="137"/>
      <c r="D368" s="137"/>
      <c r="E368" s="135"/>
      <c r="F368" s="135"/>
      <c r="G368" s="54">
        <f>+F367/2</f>
        <v>0</v>
      </c>
      <c r="H368" s="174"/>
      <c r="I368" s="175"/>
      <c r="J368" s="162"/>
      <c r="K368" s="162"/>
      <c r="L368" s="162"/>
      <c r="M368" s="162"/>
    </row>
    <row r="369" spans="1:13">
      <c r="A369" s="137"/>
      <c r="B369" s="137"/>
      <c r="C369" s="137"/>
      <c r="D369" s="137"/>
      <c r="E369" s="135"/>
      <c r="F369" s="135"/>
      <c r="G369" s="166"/>
      <c r="H369" s="164"/>
      <c r="I369" s="163"/>
      <c r="J369" s="162"/>
      <c r="K369" s="162"/>
      <c r="L369" s="162"/>
      <c r="M369" s="162"/>
    </row>
    <row r="370" spans="1:13">
      <c r="A370" s="138" t="s">
        <v>268</v>
      </c>
      <c r="B370" s="139"/>
      <c r="C370" s="139"/>
      <c r="D370" s="140"/>
      <c r="E370" s="16"/>
      <c r="F370" s="16"/>
      <c r="G370" s="164"/>
      <c r="H370" s="164"/>
      <c r="I370" s="163"/>
      <c r="J370" s="162"/>
      <c r="K370" s="162"/>
      <c r="L370" s="162"/>
      <c r="M370" s="162"/>
    </row>
    <row r="371" spans="1:13">
      <c r="A371" s="141" t="s">
        <v>242</v>
      </c>
      <c r="B371" s="142"/>
      <c r="C371" s="142"/>
      <c r="D371" s="143"/>
      <c r="E371" s="16"/>
      <c r="F371" s="16"/>
      <c r="G371" s="164"/>
      <c r="H371" s="164"/>
      <c r="I371" s="163"/>
      <c r="J371" s="162"/>
      <c r="K371" s="162"/>
      <c r="L371" s="162"/>
      <c r="M371" s="162"/>
    </row>
    <row r="372" spans="1:13">
      <c r="A372" s="145" t="s">
        <v>248</v>
      </c>
      <c r="B372" s="146"/>
      <c r="C372" s="146"/>
      <c r="D372" s="147"/>
      <c r="E372" s="16"/>
      <c r="F372" s="16"/>
      <c r="G372" s="164"/>
      <c r="H372" s="164"/>
      <c r="I372" s="163"/>
      <c r="J372" s="162"/>
      <c r="K372" s="162"/>
      <c r="L372" s="162"/>
      <c r="M372" s="162"/>
    </row>
    <row r="373" spans="1:13">
      <c r="A373" s="149" t="s">
        <v>269</v>
      </c>
      <c r="B373" s="150"/>
      <c r="D373" s="176">
        <v>13076222.359999999</v>
      </c>
      <c r="E373" s="16"/>
      <c r="F373" s="16"/>
      <c r="G373" s="164"/>
      <c r="H373" s="164"/>
      <c r="I373" s="163"/>
      <c r="J373" s="162"/>
      <c r="K373" s="162"/>
      <c r="L373" s="162"/>
      <c r="M373" s="162"/>
    </row>
    <row r="374" spans="1:13">
      <c r="A374" s="153"/>
      <c r="B374" s="153"/>
      <c r="E374" s="16"/>
      <c r="F374" s="16"/>
      <c r="G374" s="163"/>
      <c r="H374" s="163"/>
      <c r="I374" s="163"/>
      <c r="J374" s="162"/>
      <c r="K374" s="162"/>
    </row>
    <row r="375" spans="1:13">
      <c r="A375" s="177" t="s">
        <v>270</v>
      </c>
      <c r="B375" s="177"/>
      <c r="C375" s="155"/>
      <c r="D375" s="178">
        <f>SUM(C375:C392)</f>
        <v>329754</v>
      </c>
      <c r="E375" s="16"/>
      <c r="F375" s="16"/>
      <c r="G375" s="46"/>
      <c r="H375" s="46"/>
      <c r="I375" s="46"/>
    </row>
    <row r="376" spans="1:13">
      <c r="A376" s="157" t="s">
        <v>271</v>
      </c>
      <c r="B376" s="157"/>
      <c r="C376" s="158">
        <f>+B334</f>
        <v>329754</v>
      </c>
      <c r="D376" s="179"/>
      <c r="E376" s="144"/>
      <c r="F376" s="16"/>
      <c r="G376" s="46"/>
      <c r="H376" s="46"/>
      <c r="I376" s="46"/>
    </row>
    <row r="377" spans="1:13">
      <c r="A377" s="157" t="s">
        <v>272</v>
      </c>
      <c r="B377" s="157"/>
      <c r="C377" s="158">
        <v>0</v>
      </c>
      <c r="D377" s="179"/>
      <c r="E377" s="16"/>
      <c r="F377" s="16"/>
      <c r="G377" s="46"/>
      <c r="H377" s="46"/>
      <c r="I377" s="46"/>
    </row>
    <row r="378" spans="1:13">
      <c r="A378" s="157" t="s">
        <v>273</v>
      </c>
      <c r="B378" s="157"/>
      <c r="C378" s="158">
        <v>0</v>
      </c>
      <c r="D378" s="179"/>
      <c r="E378" s="16"/>
      <c r="F378" s="16"/>
      <c r="G378" s="46"/>
      <c r="H378" s="46"/>
      <c r="I378" s="46"/>
    </row>
    <row r="379" spans="1:13">
      <c r="A379" s="157" t="s">
        <v>274</v>
      </c>
      <c r="B379" s="157"/>
      <c r="C379" s="158">
        <v>0</v>
      </c>
      <c r="D379" s="179"/>
      <c r="E379" s="16"/>
      <c r="F379" s="16"/>
      <c r="G379" s="46"/>
      <c r="H379" s="46"/>
      <c r="I379" s="46"/>
    </row>
    <row r="380" spans="1:13">
      <c r="A380" s="157" t="s">
        <v>275</v>
      </c>
      <c r="B380" s="157"/>
      <c r="C380" s="158">
        <v>0</v>
      </c>
      <c r="D380" s="179"/>
      <c r="E380" s="16"/>
      <c r="F380" s="144"/>
      <c r="G380" s="46"/>
      <c r="H380" s="46"/>
      <c r="I380" s="46"/>
    </row>
    <row r="381" spans="1:13">
      <c r="A381" s="157" t="s">
        <v>276</v>
      </c>
      <c r="B381" s="157"/>
      <c r="C381" s="158">
        <v>0</v>
      </c>
      <c r="D381" s="179"/>
      <c r="G381" s="46"/>
      <c r="H381" s="46"/>
      <c r="I381" s="46"/>
    </row>
    <row r="382" spans="1:13">
      <c r="A382" s="157" t="s">
        <v>277</v>
      </c>
      <c r="B382" s="157"/>
      <c r="C382" s="158">
        <v>0</v>
      </c>
      <c r="D382" s="179"/>
      <c r="G382" s="46"/>
      <c r="H382" s="46"/>
      <c r="I382" s="46"/>
      <c r="J382" s="3"/>
    </row>
    <row r="383" spans="1:13">
      <c r="A383" s="157" t="s">
        <v>278</v>
      </c>
      <c r="B383" s="157"/>
      <c r="C383" s="158">
        <v>0</v>
      </c>
      <c r="D383" s="179"/>
      <c r="G383" s="46"/>
      <c r="H383" s="46"/>
      <c r="I383" s="46"/>
      <c r="J383" s="180"/>
      <c r="K383" s="181"/>
      <c r="L383" s="181"/>
    </row>
    <row r="384" spans="1:13">
      <c r="A384" s="157" t="s">
        <v>279</v>
      </c>
      <c r="B384" s="157"/>
      <c r="C384" s="158">
        <v>0</v>
      </c>
      <c r="D384" s="179"/>
      <c r="G384" s="46"/>
      <c r="H384" s="46"/>
      <c r="I384" s="46"/>
      <c r="J384" s="180"/>
      <c r="K384" s="181"/>
      <c r="L384" s="181"/>
    </row>
    <row r="385" spans="1:12">
      <c r="A385" s="157" t="s">
        <v>280</v>
      </c>
      <c r="B385" s="157"/>
      <c r="C385" s="158">
        <v>0</v>
      </c>
      <c r="D385" s="179"/>
      <c r="G385" s="46"/>
      <c r="H385" s="46"/>
      <c r="I385" s="46"/>
      <c r="J385" s="46"/>
      <c r="K385" s="181"/>
      <c r="L385" s="181"/>
    </row>
    <row r="386" spans="1:12">
      <c r="A386" s="157" t="s">
        <v>281</v>
      </c>
      <c r="B386" s="157"/>
      <c r="C386" s="158">
        <v>0</v>
      </c>
      <c r="D386" s="179"/>
      <c r="G386" s="46"/>
      <c r="H386" s="46"/>
      <c r="I386" s="46"/>
      <c r="J386" s="46"/>
      <c r="K386" s="181"/>
      <c r="L386" s="181"/>
    </row>
    <row r="387" spans="1:12">
      <c r="A387" s="157" t="s">
        <v>282</v>
      </c>
      <c r="B387" s="157"/>
      <c r="C387" s="158">
        <v>0</v>
      </c>
      <c r="D387" s="179"/>
      <c r="G387" s="46"/>
      <c r="H387" s="46"/>
      <c r="I387" s="46"/>
      <c r="J387" s="46"/>
      <c r="K387" s="181"/>
      <c r="L387" s="181"/>
    </row>
    <row r="388" spans="1:12">
      <c r="A388" s="157" t="s">
        <v>283</v>
      </c>
      <c r="B388" s="157"/>
      <c r="C388" s="158">
        <v>0</v>
      </c>
      <c r="D388" s="179"/>
      <c r="G388" s="46"/>
      <c r="H388" s="46"/>
      <c r="I388" s="46"/>
      <c r="J388" s="46"/>
      <c r="K388" s="181"/>
      <c r="L388" s="181"/>
    </row>
    <row r="389" spans="1:12" ht="15">
      <c r="A389" s="157" t="s">
        <v>284</v>
      </c>
      <c r="B389" s="157"/>
      <c r="C389" s="158">
        <v>0</v>
      </c>
      <c r="D389" s="179"/>
      <c r="E389" s="24"/>
      <c r="F389" s="24"/>
      <c r="G389" s="57"/>
      <c r="H389" s="57">
        <f>+G389+G390</f>
        <v>0</v>
      </c>
      <c r="I389" s="46"/>
      <c r="J389" s="46"/>
      <c r="K389" s="181"/>
      <c r="L389" s="181"/>
    </row>
    <row r="390" spans="1:12" ht="15">
      <c r="A390" s="157" t="s">
        <v>285</v>
      </c>
      <c r="B390" s="157"/>
      <c r="C390" s="158">
        <v>0</v>
      </c>
      <c r="D390" s="179"/>
      <c r="E390" s="24"/>
      <c r="F390" s="24"/>
      <c r="G390" s="54"/>
      <c r="H390" s="54">
        <f>+G389+G390</f>
        <v>0</v>
      </c>
      <c r="I390" s="51"/>
      <c r="J390" s="46"/>
      <c r="K390" s="181"/>
      <c r="L390" s="181"/>
    </row>
    <row r="391" spans="1:12" ht="12.75" customHeight="1">
      <c r="A391" s="157" t="s">
        <v>286</v>
      </c>
      <c r="B391" s="157"/>
      <c r="C391" s="158"/>
      <c r="D391" s="179"/>
      <c r="E391" s="24"/>
      <c r="F391" s="24"/>
      <c r="G391" s="51"/>
      <c r="H391" s="51"/>
      <c r="I391" s="51"/>
      <c r="J391" s="46"/>
      <c r="K391" s="181"/>
      <c r="L391" s="181"/>
    </row>
    <row r="392" spans="1:12" ht="15">
      <c r="A392" s="182" t="s">
        <v>287</v>
      </c>
      <c r="B392" s="183"/>
      <c r="C392" s="158">
        <f>+F396+F397+F398</f>
        <v>0</v>
      </c>
      <c r="D392" s="179"/>
      <c r="E392" s="24"/>
      <c r="F392" s="24"/>
      <c r="G392" s="51"/>
      <c r="H392" s="51"/>
      <c r="I392" s="51"/>
      <c r="J392" s="46"/>
      <c r="K392" s="181"/>
      <c r="L392" s="181"/>
    </row>
    <row r="393" spans="1:12" ht="15">
      <c r="A393" s="153"/>
      <c r="B393" s="153"/>
      <c r="E393" s="24"/>
      <c r="F393" s="24"/>
      <c r="G393" s="51"/>
      <c r="H393" s="51"/>
      <c r="I393" s="51"/>
      <c r="J393" s="46"/>
      <c r="K393" s="181"/>
      <c r="L393" s="181"/>
    </row>
    <row r="394" spans="1:12" ht="15">
      <c r="A394" s="177" t="s">
        <v>288</v>
      </c>
      <c r="B394" s="177"/>
      <c r="C394" s="158"/>
      <c r="D394" s="178">
        <f>SUM(C394:C401)</f>
        <v>1371.49</v>
      </c>
      <c r="E394" s="24"/>
      <c r="F394" s="24"/>
      <c r="G394" s="51"/>
      <c r="H394" s="51"/>
      <c r="I394" s="51"/>
      <c r="J394" s="46"/>
      <c r="K394" s="181"/>
      <c r="L394" s="181"/>
    </row>
    <row r="395" spans="1:12" ht="15">
      <c r="A395" s="157" t="s">
        <v>289</v>
      </c>
      <c r="B395" s="157"/>
      <c r="C395" s="158">
        <f>+D118*-1</f>
        <v>0</v>
      </c>
      <c r="D395" s="179"/>
      <c r="E395" s="24"/>
      <c r="F395" s="41"/>
      <c r="G395" s="51"/>
      <c r="H395" s="51"/>
      <c r="I395" s="51"/>
      <c r="J395" s="46"/>
      <c r="K395" s="181"/>
      <c r="L395" s="181"/>
    </row>
    <row r="396" spans="1:12" ht="15">
      <c r="A396" s="157" t="s">
        <v>290</v>
      </c>
      <c r="B396" s="157"/>
      <c r="C396" s="158">
        <v>0</v>
      </c>
      <c r="D396" s="179"/>
      <c r="E396" s="24"/>
      <c r="F396" s="41">
        <v>0</v>
      </c>
      <c r="G396" s="51" t="s">
        <v>291</v>
      </c>
      <c r="H396" s="51"/>
      <c r="I396" s="51"/>
      <c r="J396" s="46"/>
      <c r="K396" s="181"/>
      <c r="L396" s="181"/>
    </row>
    <row r="397" spans="1:12" ht="15">
      <c r="A397" s="157" t="s">
        <v>292</v>
      </c>
      <c r="B397" s="157"/>
      <c r="C397" s="158">
        <v>0</v>
      </c>
      <c r="D397" s="179"/>
      <c r="E397" s="24"/>
      <c r="F397" s="41">
        <v>0</v>
      </c>
      <c r="G397" s="51" t="s">
        <v>293</v>
      </c>
      <c r="H397" s="51"/>
      <c r="I397" s="51"/>
      <c r="J397" s="46"/>
      <c r="K397" s="181"/>
      <c r="L397" s="181"/>
    </row>
    <row r="398" spans="1:12" ht="15">
      <c r="A398" s="157" t="s">
        <v>294</v>
      </c>
      <c r="B398" s="157"/>
      <c r="C398" s="158">
        <v>0</v>
      </c>
      <c r="D398" s="179"/>
      <c r="E398" s="24"/>
      <c r="F398" s="41">
        <v>0</v>
      </c>
      <c r="G398" s="46" t="s">
        <v>295</v>
      </c>
      <c r="H398" s="46"/>
      <c r="I398" s="51"/>
      <c r="J398" s="46"/>
      <c r="K398" s="181"/>
      <c r="L398" s="181"/>
    </row>
    <row r="399" spans="1:12" ht="15">
      <c r="A399" s="157" t="s">
        <v>296</v>
      </c>
      <c r="B399" s="157"/>
      <c r="C399" s="158">
        <v>0</v>
      </c>
      <c r="D399" s="179"/>
      <c r="E399" s="24"/>
      <c r="F399" s="3">
        <v>0</v>
      </c>
      <c r="G399" s="54">
        <v>0</v>
      </c>
      <c r="H399" s="51" t="s">
        <v>297</v>
      </c>
      <c r="I399" s="46"/>
      <c r="J399" s="46"/>
      <c r="K399" s="181"/>
      <c r="L399" s="181"/>
    </row>
    <row r="400" spans="1:12" ht="15">
      <c r="A400" s="157" t="s">
        <v>298</v>
      </c>
      <c r="B400" s="157"/>
      <c r="C400" s="158">
        <v>0</v>
      </c>
      <c r="D400" s="179"/>
      <c r="E400" s="24"/>
      <c r="G400" s="46"/>
      <c r="H400" s="46"/>
      <c r="I400" s="46"/>
      <c r="J400" s="46"/>
      <c r="K400" s="181"/>
      <c r="L400" s="181"/>
    </row>
    <row r="401" spans="1:12" ht="15">
      <c r="A401" s="182" t="s">
        <v>299</v>
      </c>
      <c r="B401" s="183"/>
      <c r="C401" s="158">
        <v>1371.49</v>
      </c>
      <c r="D401" s="179"/>
      <c r="E401" s="24"/>
      <c r="F401" s="41">
        <v>0</v>
      </c>
      <c r="G401" s="54" t="s">
        <v>300</v>
      </c>
      <c r="H401" s="51"/>
      <c r="I401" s="51"/>
      <c r="J401" s="46"/>
      <c r="K401" s="181"/>
      <c r="L401" s="181"/>
    </row>
    <row r="402" spans="1:12" ht="15">
      <c r="A402" s="153"/>
      <c r="B402" s="153"/>
      <c r="E402" s="24"/>
      <c r="F402" s="24"/>
      <c r="G402" s="51">
        <v>0</v>
      </c>
      <c r="H402" s="51" t="s">
        <v>301</v>
      </c>
      <c r="I402" s="51"/>
      <c r="J402" s="46"/>
      <c r="K402" s="181"/>
      <c r="L402" s="181"/>
    </row>
    <row r="403" spans="1:12" ht="15">
      <c r="A403" s="184" t="s">
        <v>302</v>
      </c>
      <c r="D403" s="172">
        <f>+D373-D375+D394</f>
        <v>12747839.85</v>
      </c>
      <c r="E403" s="24"/>
      <c r="F403" s="41">
        <v>0</v>
      </c>
      <c r="G403" s="51"/>
      <c r="H403" s="51"/>
      <c r="I403" s="51"/>
      <c r="J403" s="46"/>
      <c r="K403" s="181"/>
      <c r="L403" s="181"/>
    </row>
    <row r="404" spans="1:12" ht="15">
      <c r="E404" s="24"/>
      <c r="F404" s="41">
        <v>0</v>
      </c>
      <c r="G404" s="54" t="s">
        <v>303</v>
      </c>
      <c r="H404" s="51"/>
      <c r="I404" s="51"/>
      <c r="J404" s="46"/>
      <c r="K404" s="181"/>
      <c r="L404" s="181"/>
    </row>
    <row r="405" spans="1:12" ht="15">
      <c r="E405" s="24"/>
      <c r="F405" s="41">
        <f>SUM(F403:F404)</f>
        <v>0</v>
      </c>
      <c r="G405" s="51" t="s">
        <v>304</v>
      </c>
      <c r="H405" s="51"/>
      <c r="I405" s="51"/>
      <c r="J405" s="46"/>
      <c r="K405" s="181"/>
      <c r="L405" s="181"/>
    </row>
    <row r="406" spans="1:12">
      <c r="A406" s="1" t="s">
        <v>0</v>
      </c>
      <c r="B406" s="2"/>
      <c r="C406" s="2"/>
      <c r="D406" s="2"/>
      <c r="E406" s="2"/>
      <c r="F406" s="2"/>
      <c r="G406" s="51"/>
      <c r="H406" s="51"/>
      <c r="I406" s="51"/>
      <c r="J406" s="46"/>
      <c r="K406" s="181"/>
      <c r="L406" s="181"/>
    </row>
    <row r="407" spans="1:12">
      <c r="A407" s="1" t="s">
        <v>1</v>
      </c>
      <c r="B407" s="2"/>
      <c r="C407" s="2"/>
      <c r="D407" s="2"/>
      <c r="E407" s="2"/>
      <c r="F407" s="2"/>
      <c r="G407" s="51"/>
      <c r="H407" s="51"/>
      <c r="I407" s="51"/>
      <c r="J407" s="46"/>
      <c r="K407" s="181"/>
      <c r="L407" s="181"/>
    </row>
    <row r="408" spans="1:12">
      <c r="A408" s="4"/>
      <c r="B408" s="5"/>
      <c r="C408" s="6"/>
      <c r="D408" s="6"/>
      <c r="E408" s="6"/>
      <c r="F408" s="23"/>
      <c r="G408" s="51"/>
      <c r="H408" s="51"/>
      <c r="I408" s="51"/>
      <c r="J408" s="46"/>
      <c r="K408" s="181"/>
      <c r="L408" s="181"/>
    </row>
    <row r="409" spans="1:12">
      <c r="A409" s="8" t="s">
        <v>2</v>
      </c>
      <c r="B409" s="9" t="s">
        <v>3</v>
      </c>
      <c r="C409" s="10"/>
      <c r="D409" s="11"/>
      <c r="E409" s="189"/>
      <c r="F409" s="23"/>
      <c r="G409" s="51"/>
      <c r="H409" s="51"/>
      <c r="I409" s="51"/>
      <c r="J409" s="46"/>
      <c r="K409" s="181"/>
      <c r="L409" s="181"/>
    </row>
    <row r="410" spans="1:12">
      <c r="A410" s="8"/>
      <c r="B410" s="13"/>
      <c r="C410" s="14"/>
      <c r="D410" s="15"/>
      <c r="E410" s="190"/>
      <c r="F410" s="23"/>
      <c r="G410" s="51"/>
      <c r="H410" s="51"/>
      <c r="I410" s="51"/>
      <c r="J410" s="46"/>
      <c r="K410" s="181"/>
      <c r="L410" s="181"/>
    </row>
    <row r="411" spans="1:12">
      <c r="A411" s="8"/>
      <c r="B411" s="13"/>
      <c r="C411" s="14"/>
      <c r="D411" s="15"/>
      <c r="E411" s="190"/>
      <c r="F411" s="23"/>
      <c r="G411" s="51"/>
      <c r="H411" s="51"/>
      <c r="I411" s="51"/>
      <c r="J411" s="46"/>
      <c r="K411" s="181"/>
      <c r="L411" s="181"/>
    </row>
    <row r="412" spans="1:12">
      <c r="E412" s="191"/>
      <c r="F412" s="16"/>
      <c r="G412" s="51"/>
      <c r="H412" s="51"/>
      <c r="I412" s="51"/>
      <c r="J412" s="46"/>
      <c r="K412" s="181"/>
      <c r="L412" s="181"/>
    </row>
    <row r="413" spans="1:12">
      <c r="E413" s="15"/>
      <c r="F413" s="15"/>
      <c r="G413" s="51"/>
      <c r="H413" s="51"/>
      <c r="I413" s="51"/>
      <c r="J413" s="46"/>
      <c r="K413" s="181"/>
      <c r="L413" s="181"/>
    </row>
    <row r="414" spans="1:12">
      <c r="A414" s="17" t="s">
        <v>311</v>
      </c>
      <c r="B414" s="17"/>
      <c r="C414" s="17"/>
      <c r="D414" s="17"/>
      <c r="E414" s="17"/>
      <c r="F414" s="15"/>
      <c r="G414" s="51"/>
      <c r="H414" s="51"/>
      <c r="I414" s="51"/>
      <c r="J414" s="46"/>
      <c r="K414" s="181"/>
      <c r="L414" s="181"/>
    </row>
    <row r="415" spans="1:12">
      <c r="A415" s="192"/>
      <c r="B415" s="192"/>
      <c r="C415" s="192"/>
      <c r="D415" s="192"/>
      <c r="E415" s="192"/>
      <c r="F415" s="15"/>
      <c r="G415" s="51"/>
      <c r="H415" s="51"/>
      <c r="I415" s="51"/>
      <c r="J415" s="46"/>
      <c r="K415" s="181"/>
      <c r="L415" s="181"/>
    </row>
    <row r="416" spans="1:12">
      <c r="A416" s="192"/>
      <c r="B416" s="192"/>
      <c r="C416" s="192"/>
      <c r="D416" s="192"/>
      <c r="E416" s="192"/>
      <c r="F416" s="15"/>
      <c r="G416" s="51"/>
      <c r="H416" s="51"/>
      <c r="I416" s="51"/>
      <c r="J416" s="46"/>
      <c r="K416" s="181"/>
      <c r="L416" s="181"/>
    </row>
    <row r="417" spans="1:12">
      <c r="A417" s="99" t="s">
        <v>312</v>
      </c>
      <c r="B417" s="193" t="s">
        <v>74</v>
      </c>
      <c r="C417" s="113" t="s">
        <v>75</v>
      </c>
      <c r="D417" s="113" t="s">
        <v>76</v>
      </c>
      <c r="E417" s="15"/>
      <c r="F417" s="15"/>
      <c r="G417" s="51"/>
      <c r="H417" s="51"/>
      <c r="I417" s="51"/>
      <c r="J417" s="46"/>
      <c r="K417" s="181"/>
      <c r="L417" s="181"/>
    </row>
    <row r="418" spans="1:12">
      <c r="A418" s="29" t="s">
        <v>313</v>
      </c>
      <c r="B418" s="194">
        <v>0</v>
      </c>
      <c r="C418" s="194">
        <v>0</v>
      </c>
      <c r="D418" s="194">
        <v>0</v>
      </c>
      <c r="E418" s="15"/>
      <c r="F418" s="15"/>
      <c r="G418" s="51"/>
      <c r="H418" s="51"/>
      <c r="I418" s="51"/>
      <c r="J418" s="46"/>
      <c r="K418" s="181"/>
      <c r="L418" s="181"/>
    </row>
    <row r="419" spans="1:12">
      <c r="A419" s="32"/>
      <c r="B419" s="195">
        <v>0</v>
      </c>
      <c r="C419" s="196"/>
      <c r="D419" s="196"/>
      <c r="E419" s="15"/>
      <c r="F419" s="15"/>
      <c r="G419" s="51"/>
      <c r="H419" s="51"/>
      <c r="I419" s="51"/>
      <c r="J419" s="46"/>
      <c r="K419" s="181"/>
      <c r="L419" s="181"/>
    </row>
    <row r="420" spans="1:12">
      <c r="A420" s="35"/>
      <c r="B420" s="197">
        <v>0</v>
      </c>
      <c r="C420" s="198">
        <v>0</v>
      </c>
      <c r="D420" s="198">
        <v>0</v>
      </c>
      <c r="E420" s="15"/>
      <c r="F420" s="15"/>
      <c r="G420" s="51"/>
      <c r="H420" s="51"/>
      <c r="I420" s="51"/>
      <c r="J420" s="46"/>
      <c r="K420" s="181"/>
      <c r="L420" s="181"/>
    </row>
    <row r="421" spans="1:12">
      <c r="B421" s="199">
        <f>SUM(B419:B420)</f>
        <v>0</v>
      </c>
      <c r="C421" s="199">
        <f>SUM(C419:C420)</f>
        <v>0</v>
      </c>
      <c r="D421" s="199">
        <f>SUM(D419:D420)</f>
        <v>0</v>
      </c>
      <c r="E421" s="15"/>
      <c r="F421" s="15"/>
      <c r="G421" s="51"/>
      <c r="H421" s="51"/>
      <c r="I421" s="51"/>
      <c r="J421" s="46"/>
      <c r="K421" s="181"/>
      <c r="L421" s="181"/>
    </row>
    <row r="422" spans="1:12">
      <c r="E422" s="15"/>
      <c r="F422" s="15"/>
      <c r="G422" s="51"/>
      <c r="H422" s="51"/>
      <c r="I422" s="51"/>
      <c r="J422" s="46"/>
      <c r="K422" s="181"/>
      <c r="L422" s="181"/>
    </row>
    <row r="423" spans="1:12">
      <c r="E423" s="15"/>
      <c r="F423" s="15"/>
      <c r="G423" s="51"/>
      <c r="H423" s="51"/>
      <c r="I423" s="51"/>
      <c r="J423" s="46"/>
      <c r="K423" s="181"/>
      <c r="L423" s="181"/>
    </row>
    <row r="424" spans="1:12">
      <c r="E424" s="15"/>
      <c r="F424" s="15"/>
      <c r="G424" s="51"/>
      <c r="H424" s="51"/>
      <c r="I424" s="51"/>
      <c r="J424" s="46"/>
      <c r="K424" s="181"/>
      <c r="L424" s="181"/>
    </row>
    <row r="425" spans="1:12">
      <c r="E425" s="15"/>
      <c r="F425" s="15"/>
      <c r="G425" s="51"/>
      <c r="H425" s="51"/>
      <c r="I425" s="51"/>
      <c r="J425" s="46"/>
      <c r="K425" s="181"/>
      <c r="L425" s="181"/>
    </row>
    <row r="426" spans="1:12">
      <c r="E426" s="15"/>
      <c r="F426" s="15"/>
      <c r="G426" s="51"/>
      <c r="H426" s="51"/>
      <c r="I426" s="51"/>
      <c r="J426" s="46"/>
      <c r="K426" s="181"/>
      <c r="L426" s="181"/>
    </row>
    <row r="427" spans="1:12">
      <c r="E427" s="15"/>
      <c r="F427" s="15"/>
      <c r="G427" s="51"/>
      <c r="H427" s="51"/>
      <c r="I427" s="51"/>
      <c r="J427" s="46"/>
      <c r="K427" s="181"/>
      <c r="L427" s="181"/>
    </row>
    <row r="428" spans="1:12">
      <c r="A428" s="23" t="s">
        <v>305</v>
      </c>
      <c r="B428" s="137"/>
      <c r="C428" s="137"/>
      <c r="D428" s="137"/>
      <c r="E428" s="23"/>
      <c r="F428" s="23"/>
      <c r="G428" s="51"/>
      <c r="H428" s="51"/>
      <c r="I428" s="51"/>
      <c r="J428" s="46"/>
      <c r="K428" s="181"/>
      <c r="L428" s="181"/>
    </row>
    <row r="429" spans="1:12">
      <c r="B429" s="137"/>
      <c r="C429" s="137"/>
      <c r="D429" s="137"/>
      <c r="E429" s="23"/>
      <c r="F429" s="23"/>
      <c r="G429" s="51"/>
      <c r="H429" s="51"/>
      <c r="I429" s="51"/>
      <c r="J429" s="46"/>
      <c r="K429" s="181"/>
      <c r="L429" s="181"/>
    </row>
    <row r="430" spans="1:12">
      <c r="B430" s="137"/>
      <c r="C430" s="137"/>
      <c r="D430" s="137"/>
      <c r="E430" s="23"/>
      <c r="F430" s="23"/>
      <c r="G430" s="51"/>
      <c r="H430" s="51"/>
      <c r="I430" s="51"/>
      <c r="J430" s="46"/>
      <c r="K430" s="181"/>
      <c r="L430" s="181"/>
    </row>
    <row r="431" spans="1:12">
      <c r="E431" s="23"/>
      <c r="F431" s="15"/>
      <c r="G431" s="51"/>
      <c r="H431" s="51"/>
      <c r="I431" s="51"/>
      <c r="J431" s="46"/>
      <c r="K431" s="181"/>
      <c r="L431" s="181"/>
    </row>
    <row r="432" spans="1:12">
      <c r="A432" s="185"/>
      <c r="B432" s="137"/>
      <c r="C432" s="185"/>
      <c r="D432" s="185"/>
      <c r="E432" s="200"/>
      <c r="F432" s="200"/>
      <c r="G432" s="51"/>
      <c r="H432" s="51"/>
      <c r="I432" s="51"/>
      <c r="J432" s="46"/>
      <c r="K432" s="181"/>
      <c r="L432" s="181"/>
    </row>
    <row r="433" spans="1:13">
      <c r="A433" s="186" t="s">
        <v>306</v>
      </c>
      <c r="B433" s="137"/>
      <c r="C433" s="187" t="s">
        <v>307</v>
      </c>
      <c r="D433" s="187"/>
      <c r="E433" s="15"/>
      <c r="F433" s="201"/>
      <c r="G433" s="51"/>
      <c r="H433" s="51"/>
      <c r="I433" s="51"/>
      <c r="J433" s="46"/>
      <c r="K433" s="181"/>
      <c r="L433" s="181"/>
    </row>
    <row r="434" spans="1:13">
      <c r="A434" s="186" t="s">
        <v>308</v>
      </c>
      <c r="B434" s="137"/>
      <c r="C434" s="188" t="s">
        <v>309</v>
      </c>
      <c r="D434" s="188"/>
      <c r="E434" s="202"/>
      <c r="F434" s="202"/>
      <c r="G434" s="51"/>
      <c r="H434" s="51"/>
      <c r="I434" s="51"/>
      <c r="J434" s="46"/>
      <c r="K434" s="181"/>
      <c r="L434" s="181"/>
    </row>
    <row r="435" spans="1:13">
      <c r="A435" s="186" t="s">
        <v>310</v>
      </c>
      <c r="B435" s="137"/>
      <c r="C435" s="188" t="s">
        <v>310</v>
      </c>
      <c r="D435" s="188"/>
      <c r="E435" s="137"/>
      <c r="F435" s="137"/>
      <c r="G435" s="51"/>
      <c r="H435" s="51"/>
      <c r="I435" s="51"/>
      <c r="J435" s="46"/>
      <c r="K435" s="181"/>
      <c r="L435" s="181"/>
    </row>
    <row r="436" spans="1:13">
      <c r="A436" s="137"/>
      <c r="B436" s="137"/>
      <c r="C436" s="137"/>
      <c r="D436" s="137"/>
      <c r="E436" s="137"/>
      <c r="F436" s="137"/>
      <c r="G436" s="51"/>
      <c r="H436" s="51"/>
      <c r="I436" s="51"/>
      <c r="J436" s="46"/>
      <c r="K436" s="181"/>
      <c r="L436" s="181"/>
    </row>
    <row r="437" spans="1:13">
      <c r="E437" s="24"/>
      <c r="F437" s="41"/>
      <c r="G437" s="51"/>
      <c r="H437" s="51"/>
      <c r="I437" s="51"/>
      <c r="J437" s="46"/>
      <c r="K437" s="181"/>
      <c r="L437" s="181"/>
    </row>
    <row r="438" spans="1:13">
      <c r="E438" s="24"/>
      <c r="F438" s="41"/>
      <c r="G438" s="51"/>
      <c r="H438" s="51"/>
      <c r="I438" s="51"/>
      <c r="J438" s="46"/>
      <c r="K438" s="181"/>
      <c r="L438" s="181"/>
    </row>
    <row r="439" spans="1:13">
      <c r="E439" s="24"/>
      <c r="F439" s="41"/>
      <c r="G439" s="51"/>
      <c r="H439" s="51"/>
      <c r="I439" s="51"/>
      <c r="J439" s="46"/>
      <c r="K439" s="181"/>
      <c r="L439" s="181"/>
    </row>
    <row r="440" spans="1:13">
      <c r="E440" s="24"/>
      <c r="F440" s="41"/>
      <c r="G440" s="51"/>
      <c r="H440" s="51"/>
      <c r="I440" s="51"/>
      <c r="J440" s="46"/>
      <c r="K440" s="181"/>
      <c r="L440" s="181"/>
    </row>
    <row r="441" spans="1:13">
      <c r="E441" s="24"/>
      <c r="F441" s="41"/>
      <c r="G441" s="51"/>
      <c r="H441" s="51"/>
      <c r="I441" s="51"/>
      <c r="J441" s="46"/>
      <c r="K441" s="181"/>
      <c r="L441" s="181"/>
    </row>
    <row r="442" spans="1:13">
      <c r="E442" s="24"/>
      <c r="F442" s="41"/>
      <c r="G442" s="51"/>
      <c r="H442" s="51"/>
      <c r="I442" s="51"/>
      <c r="J442" s="46"/>
      <c r="K442" s="181"/>
      <c r="L442" s="181"/>
    </row>
    <row r="443" spans="1:13">
      <c r="E443" s="24"/>
      <c r="F443" s="41"/>
      <c r="G443" s="51"/>
      <c r="H443" s="51"/>
      <c r="I443" s="51"/>
      <c r="J443" s="46"/>
      <c r="K443" s="181"/>
      <c r="L443" s="181"/>
    </row>
    <row r="444" spans="1:13" s="3" customFormat="1">
      <c r="A444" s="137"/>
      <c r="B444" s="137"/>
      <c r="C444" s="137"/>
      <c r="D444" s="137"/>
      <c r="J444" s="23"/>
      <c r="K444" s="23"/>
      <c r="L444" s="23"/>
      <c r="M444" s="23"/>
    </row>
    <row r="448" spans="1:13" s="3" customFormat="1" ht="12.75" customHeight="1">
      <c r="A448" s="23"/>
      <c r="B448" s="23"/>
      <c r="C448" s="23"/>
      <c r="D448" s="23"/>
      <c r="J448" s="23"/>
      <c r="K448" s="23"/>
      <c r="L448" s="23"/>
      <c r="M448" s="23"/>
    </row>
    <row r="451" spans="1:13" s="3" customFormat="1" ht="12.75" customHeight="1">
      <c r="A451" s="23"/>
      <c r="B451" s="23"/>
      <c r="C451" s="23"/>
      <c r="D451" s="23"/>
      <c r="J451" s="23"/>
      <c r="K451" s="23"/>
      <c r="L451" s="23"/>
      <c r="M451" s="23"/>
    </row>
  </sheetData>
  <mergeCells count="70">
    <mergeCell ref="A406:F406"/>
    <mergeCell ref="A407:F407"/>
    <mergeCell ref="A414:E414"/>
    <mergeCell ref="C433:D433"/>
    <mergeCell ref="C434:D434"/>
    <mergeCell ref="C435:D435"/>
    <mergeCell ref="A399:B399"/>
    <mergeCell ref="A400:B400"/>
    <mergeCell ref="A401:B401"/>
    <mergeCell ref="A402:B402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67:B367"/>
    <mergeCell ref="A370:D370"/>
    <mergeCell ref="A371:D371"/>
    <mergeCell ref="A372:D372"/>
    <mergeCell ref="A373:B373"/>
    <mergeCell ref="A374:B374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D349"/>
    <mergeCell ref="A350:D350"/>
    <mergeCell ref="A351:D351"/>
    <mergeCell ref="A352:B352"/>
    <mergeCell ref="A353:B353"/>
    <mergeCell ref="A354:B354"/>
    <mergeCell ref="C187:D187"/>
    <mergeCell ref="C194:D194"/>
    <mergeCell ref="C201:D201"/>
    <mergeCell ref="C215:D215"/>
    <mergeCell ref="C222:D222"/>
    <mergeCell ref="A347:D347"/>
    <mergeCell ref="A1:E1"/>
    <mergeCell ref="A2:F2"/>
    <mergeCell ref="A3:F3"/>
    <mergeCell ref="A8:E8"/>
    <mergeCell ref="C100:D100"/>
    <mergeCell ref="C180:D180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B147 B176 B183 B190"/>
    <dataValidation allowBlank="1" showInputMessage="1" showErrorMessage="1" prompt="Corresponde al número de la cuenta de acuerdo al Plan de Cuentas emitido por el CONAC (DOF 22/11/2010)." sqref="A147"/>
    <dataValidation allowBlank="1" showInputMessage="1" showErrorMessage="1" prompt="Características cualitativas significativas que les impacten financieramente." sqref="C147:D147 D176 D183 D190"/>
    <dataValidation allowBlank="1" showInputMessage="1" showErrorMessage="1" prompt="Especificar origen de dicho recurso: Federal, Estatal, Municipal, Particulares." sqref="C176 C183 C190"/>
  </dataValidations>
  <printOptions horizontalCentered="1" verticalCentered="1"/>
  <pageMargins left="1.1811023622047245" right="0.70866141732283472" top="0.74803149606299213" bottom="0.74803149606299213" header="0.31496062992125984" footer="0.31496062992125984"/>
  <pageSetup scale="68" fitToHeight="8" orientation="landscape" r:id="rId1"/>
  <rowBreaks count="1" manualBreakCount="1">
    <brk id="151" max="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NOTAS_DESGLOCE</vt:lpstr>
      <vt:lpstr>NOTAS_DESGLOCE!Área_de_impresión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Adrian Martinez Martinez</dc:creator>
  <cp:lastModifiedBy>Ruben Adrian Martinez Martinez</cp:lastModifiedBy>
  <dcterms:created xsi:type="dcterms:W3CDTF">2019-04-24T16:03:02Z</dcterms:created>
  <dcterms:modified xsi:type="dcterms:W3CDTF">2019-04-24T16:07:00Z</dcterms:modified>
</cp:coreProperties>
</file>