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PyPI" sheetId="1" r:id="rId1"/>
  </sheets>
  <externalReferences>
    <externalReference r:id="rId4"/>
    <externalReference r:id="rId5"/>
  </externalReferences>
  <definedNames>
    <definedName name="_xlnm.Print_Area" localSheetId="0">'PyPI'!$A$1:$R$38</definedName>
  </definedNames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<sst xmlns="http://schemas.openxmlformats.org/spreadsheetml/2006/main" count="55" uniqueCount="48">
  <si>
    <t>PROGRAMAS Y PROYECTOS DE INVERSIÓN</t>
  </si>
  <si>
    <t>Ente Público: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</si>
  <si>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</si>
  <si>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</si>
  <si>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</si>
  <si>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</si>
  <si>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</si>
  <si>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</si>
  <si>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</si>
  <si>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</si>
  <si>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</si>
  <si>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</si>
  <si>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</si>
  <si>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</si>
  <si>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</si>
  <si>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</si>
  <si>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</si>
  <si>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</si>
  <si>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</si>
  <si>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</si>
  <si>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</si>
  <si>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</si>
  <si>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0101</t>
  </si>
  <si>
    <t>GESTION</t>
  </si>
  <si>
    <t>G1103</t>
  </si>
  <si>
    <t xml:space="preserve">ADMINISTRACIÓN DE LOS RECURSOS HUMANOS, MATERIALES, FINANCIEROS Y DE SERVICIOS </t>
  </si>
  <si>
    <t>G2091</t>
  </si>
  <si>
    <t xml:space="preserve">DIRECCIÓN ESTRATÉGICA </t>
  </si>
  <si>
    <t>INVERSIÓN</t>
  </si>
  <si>
    <t>Q0332</t>
  </si>
  <si>
    <t>DESARROLLO DE LA OFERTA EXPORTADORA</t>
  </si>
  <si>
    <t>0201</t>
  </si>
  <si>
    <t>PROCESO</t>
  </si>
  <si>
    <t>P0419</t>
  </si>
  <si>
    <t>A2 - FORMACIÓN Y ACELERACIÓN DE EMPRESAS 
PORCENTAJE DE EMPRESAS CERTIFICADAS EN SU OFERTA EXPORTADORA</t>
  </si>
  <si>
    <t>P0420</t>
  </si>
  <si>
    <t xml:space="preserve">A3 - PROMOCIÓN PARA LA EXPORTACIÓN 
PORCENTAJE DE EMPRESAS GUANAJUATENSES APOYADAS EN EVENTOS DE CARÁCTER INTERNACIONAL PARA IMPULSAR SUS EXPORTACIONES </t>
  </si>
  <si>
    <t>P0421</t>
  </si>
  <si>
    <t xml:space="preserve">A4 -SERVICIOS DE APOYO AL COMERCIO EXTERIOR 
TASA DE VARIACIÓN DE PLANES ÚNICOS DE COMERCIALIZACIÓN PARA LA EXPORTACIÓN ELABORADOS </t>
  </si>
  <si>
    <t>Q0055</t>
  </si>
  <si>
    <t>IMPULSO A TU EMPRESA EN EL EXTRANJERO</t>
  </si>
  <si>
    <t>Q1268</t>
  </si>
  <si>
    <t>FOMENTO A EMPRESAS EXPORTADORAS
COMPETITIVAS</t>
  </si>
  <si>
    <t>Q2393</t>
  </si>
  <si>
    <t>DIGITALIZACIÓN DE LA OFERTA EXPORTABLE DEL ESTADO DE GUANAJUATO</t>
  </si>
  <si>
    <t>Total del Gasto</t>
  </si>
  <si>
    <t>"Bajo protesta de decir verdad declaramos que los Estados Financieros y sus Notas son razonablemente correctos y responsabilidad del emisor".</t>
  </si>
  <si>
    <t>COFOCE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</si>
</sst>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General_)"/>
    <numFmt numFmtId="166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" fontId="19" fillId="33" borderId="6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98">
    <xf numFmtId="0" fontId="0" fillId="0" borderId="0" xfId="0" applyFont="1" applyAlignment="1">
      <alignment/>
    </xf>
    <xf numFmtId="0" fontId="18" fillId="34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0" fillId="35" borderId="0" xfId="0" applyFont="1" applyFill="1" applyAlignment="1">
      <alignment/>
    </xf>
    <xf numFmtId="0" fontId="43" fillId="35" borderId="0" xfId="0" applyFont="1" applyFill="1" applyAlignment="1">
      <alignment/>
    </xf>
    <xf numFmtId="0" fontId="18" fillId="35" borderId="0" xfId="0" applyFont="1" applyFill="1" applyBorder="1" applyAlignment="1">
      <alignment horizontal="right"/>
    </xf>
    <xf numFmtId="0" fontId="18" fillId="35" borderId="11" xfId="0" applyNumberFormat="1" applyFont="1" applyFill="1" applyBorder="1" applyAlignment="1" applyProtection="1">
      <alignment/>
      <protection locked="0"/>
    </xf>
    <xf numFmtId="0" fontId="21" fillId="35" borderId="11" xfId="0" applyNumberFormat="1" applyFont="1" applyFill="1" applyBorder="1" applyAlignment="1" applyProtection="1">
      <alignment/>
      <protection locked="0"/>
    </xf>
    <xf numFmtId="0" fontId="18" fillId="35" borderId="1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0" fillId="35" borderId="21" xfId="0" applyFont="1" applyFill="1" applyBorder="1" applyAlignment="1">
      <alignment horizontal="left" vertical="center" wrapText="1"/>
    </xf>
    <xf numFmtId="0" fontId="20" fillId="35" borderId="21" xfId="0" applyFont="1" applyFill="1" applyBorder="1" applyAlignment="1">
      <alignment horizontal="right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right" vertical="center" wrapText="1"/>
    </xf>
    <xf numFmtId="0" fontId="20" fillId="35" borderId="22" xfId="0" applyFont="1" applyFill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35" borderId="20" xfId="0" applyFont="1" applyFill="1" applyBorder="1" applyAlignment="1">
      <alignment horizontal="justify" vertical="center" wrapText="1"/>
    </xf>
    <xf numFmtId="0" fontId="20" fillId="35" borderId="0" xfId="0" applyFont="1" applyFill="1" applyBorder="1" applyAlignment="1">
      <alignment horizontal="justify" vertical="center" wrapText="1"/>
    </xf>
    <xf numFmtId="0" fontId="20" fillId="35" borderId="21" xfId="0" applyFont="1" applyFill="1" applyBorder="1" applyAlignment="1">
      <alignment horizontal="justify" vertical="center" wrapText="1"/>
    </xf>
    <xf numFmtId="0" fontId="18" fillId="35" borderId="21" xfId="0" applyFont="1" applyFill="1" applyBorder="1" applyAlignment="1">
      <alignment horizontal="right" vertical="center" wrapText="1"/>
    </xf>
    <xf numFmtId="0" fontId="18" fillId="35" borderId="21" xfId="0" applyFont="1" applyFill="1" applyBorder="1" applyAlignment="1">
      <alignment horizontal="center" vertical="center" wrapText="1"/>
    </xf>
    <xf numFmtId="49" fontId="18" fillId="35" borderId="21" xfId="0" applyNumberFormat="1" applyFont="1" applyFill="1" applyBorder="1" applyAlignment="1">
      <alignment horizontal="center" vertical="center" wrapText="1"/>
    </xf>
    <xf numFmtId="43" fontId="18" fillId="35" borderId="22" xfId="0" applyNumberFormat="1" applyFont="1" applyFill="1" applyBorder="1" applyAlignment="1">
      <alignment horizontal="right" vertical="center" wrapText="1"/>
    </xf>
    <xf numFmtId="43" fontId="18" fillId="0" borderId="22" xfId="0" applyNumberFormat="1" applyFont="1" applyFill="1" applyBorder="1" applyAlignment="1">
      <alignment horizontal="right" vertical="center" wrapText="1"/>
    </xf>
    <xf numFmtId="9" fontId="18" fillId="35" borderId="22" xfId="61" applyFont="1" applyFill="1" applyBorder="1" applyAlignment="1">
      <alignment vertical="center"/>
    </xf>
    <xf numFmtId="9" fontId="18" fillId="0" borderId="22" xfId="61" applyFont="1" applyBorder="1" applyAlignment="1">
      <alignment vertical="center"/>
    </xf>
    <xf numFmtId="43" fontId="43" fillId="0" borderId="0" xfId="0" applyNumberFormat="1" applyFont="1" applyAlignment="1">
      <alignment/>
    </xf>
    <xf numFmtId="0" fontId="20" fillId="35" borderId="0" xfId="0" applyFont="1" applyFill="1" applyBorder="1" applyAlignment="1">
      <alignment horizontal="justify" vertical="center" wrapText="1"/>
    </xf>
    <xf numFmtId="0" fontId="20" fillId="35" borderId="21" xfId="0" applyFont="1" applyFill="1" applyBorder="1" applyAlignment="1">
      <alignment horizontal="justify" vertical="center" wrapText="1"/>
    </xf>
    <xf numFmtId="0" fontId="20" fillId="35" borderId="21" xfId="0" applyFont="1" applyFill="1" applyBorder="1" applyAlignment="1">
      <alignment horizontal="center" vertical="center" wrapText="1"/>
    </xf>
    <xf numFmtId="43" fontId="20" fillId="35" borderId="22" xfId="47" applyFont="1" applyFill="1" applyBorder="1" applyAlignment="1">
      <alignment horizontal="right" vertical="center" wrapText="1"/>
    </xf>
    <xf numFmtId="43" fontId="20" fillId="0" borderId="22" xfId="47" applyFont="1" applyFill="1" applyBorder="1" applyAlignment="1">
      <alignment horizontal="right" vertical="center" wrapText="1"/>
    </xf>
    <xf numFmtId="43" fontId="18" fillId="35" borderId="22" xfId="47" applyFont="1" applyFill="1" applyBorder="1" applyAlignment="1">
      <alignment horizontal="right" vertical="center" wrapText="1"/>
    </xf>
    <xf numFmtId="9" fontId="20" fillId="35" borderId="22" xfId="61" applyFont="1" applyFill="1" applyBorder="1" applyAlignment="1">
      <alignment vertical="center"/>
    </xf>
    <xf numFmtId="9" fontId="20" fillId="0" borderId="22" xfId="61" applyFont="1" applyBorder="1" applyAlignment="1">
      <alignment vertical="center"/>
    </xf>
    <xf numFmtId="0" fontId="18" fillId="35" borderId="21" xfId="0" applyFont="1" applyFill="1" applyBorder="1" applyAlignment="1">
      <alignment horizontal="justify" vertical="center" wrapText="1"/>
    </xf>
    <xf numFmtId="49" fontId="18" fillId="35" borderId="22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justify" vertical="center" wrapText="1"/>
    </xf>
    <xf numFmtId="0" fontId="18" fillId="35" borderId="21" xfId="0" applyFont="1" applyFill="1" applyBorder="1" applyAlignment="1">
      <alignment vertical="center" wrapText="1"/>
    </xf>
    <xf numFmtId="9" fontId="20" fillId="35" borderId="21" xfId="61" applyFont="1" applyFill="1" applyBorder="1" applyAlignment="1">
      <alignment horizontal="right" vertical="center" wrapText="1"/>
    </xf>
    <xf numFmtId="0" fontId="20" fillId="35" borderId="23" xfId="0" applyFont="1" applyFill="1" applyBorder="1" applyAlignment="1">
      <alignment horizontal="justify" vertical="center" wrapText="1"/>
    </xf>
    <xf numFmtId="0" fontId="20" fillId="35" borderId="11" xfId="0" applyFont="1" applyFill="1" applyBorder="1" applyAlignment="1">
      <alignment horizontal="justify" vertical="center" wrapText="1"/>
    </xf>
    <xf numFmtId="0" fontId="20" fillId="35" borderId="24" xfId="0" applyFont="1" applyFill="1" applyBorder="1" applyAlignment="1">
      <alignment horizontal="justify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right" vertical="center" wrapText="1"/>
    </xf>
    <xf numFmtId="0" fontId="18" fillId="35" borderId="25" xfId="0" applyFont="1" applyFill="1" applyBorder="1" applyAlignment="1">
      <alignment horizontal="right" vertical="center" wrapText="1"/>
    </xf>
    <xf numFmtId="9" fontId="20" fillId="35" borderId="22" xfId="61" applyFont="1" applyFill="1" applyBorder="1" applyAlignment="1">
      <alignment/>
    </xf>
    <xf numFmtId="9" fontId="20" fillId="0" borderId="22" xfId="61" applyFont="1" applyBorder="1" applyAlignment="1">
      <alignment/>
    </xf>
    <xf numFmtId="0" fontId="44" fillId="35" borderId="0" xfId="0" applyFont="1" applyFill="1" applyAlignment="1">
      <alignment/>
    </xf>
    <xf numFmtId="0" fontId="18" fillId="35" borderId="16" xfId="0" applyFont="1" applyFill="1" applyBorder="1" applyAlignment="1">
      <alignment horizontal="justify" vertical="center" wrapText="1"/>
    </xf>
    <xf numFmtId="0" fontId="18" fillId="35" borderId="17" xfId="0" applyFont="1" applyFill="1" applyBorder="1" applyAlignment="1">
      <alignment horizontal="left" vertical="center" wrapText="1" indent="3"/>
    </xf>
    <xf numFmtId="0" fontId="18" fillId="35" borderId="18" xfId="0" applyFont="1" applyFill="1" applyBorder="1" applyAlignment="1">
      <alignment horizontal="left" vertical="center" wrapText="1" indent="3"/>
    </xf>
    <xf numFmtId="43" fontId="18" fillId="35" borderId="25" xfId="0" applyNumberFormat="1" applyFont="1" applyFill="1" applyBorder="1" applyAlignment="1">
      <alignment horizontal="right" vertical="center" wrapText="1"/>
    </xf>
    <xf numFmtId="43" fontId="18" fillId="0" borderId="25" xfId="0" applyNumberFormat="1" applyFont="1" applyFill="1" applyBorder="1" applyAlignment="1">
      <alignment horizontal="right" vertical="center" wrapText="1"/>
    </xf>
    <xf numFmtId="9" fontId="18" fillId="35" borderId="19" xfId="61" applyFont="1" applyFill="1" applyBorder="1" applyAlignment="1">
      <alignment vertical="center"/>
    </xf>
    <xf numFmtId="9" fontId="18" fillId="0" borderId="19" xfId="61" applyFont="1" applyBorder="1" applyAlignment="1">
      <alignment vertical="center"/>
    </xf>
    <xf numFmtId="0" fontId="44" fillId="0" borderId="0" xfId="0" applyFont="1" applyAlignment="1">
      <alignment/>
    </xf>
    <xf numFmtId="0" fontId="23" fillId="35" borderId="0" xfId="0" applyFont="1" applyFill="1" applyAlignment="1">
      <alignment horizontal="left" vertical="top" wrapText="1"/>
    </xf>
    <xf numFmtId="0" fontId="23" fillId="35" borderId="0" xfId="0" applyFont="1" applyFill="1" applyAlignment="1">
      <alignment horizontal="left" vertical="top" wrapText="1"/>
    </xf>
    <xf numFmtId="43" fontId="20" fillId="35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0" fontId="18" fillId="35" borderId="0" xfId="0" applyFont="1" applyFill="1" applyAlignment="1">
      <alignment horizontal="center"/>
    </xf>
    <xf numFmtId="0" fontId="20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35" borderId="0" xfId="0" applyFont="1" applyFill="1" applyBorder="1" applyAlignment="1">
      <alignment horizontal="center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9" xfId="59"/>
    <cellStyle name="Notas" xfId="60"/>
    <cellStyle name="Percent" xfId="61"/>
    <cellStyle name="Salida" xfId="62"/>
    <cellStyle name="SAPBEXstdItem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31</xdr:row>
      <xdr:rowOff>142875</xdr:rowOff>
    </xdr:from>
    <xdr:to>
      <xdr:col>5</xdr:col>
      <xdr:colOff>733425</xdr:colOff>
      <xdr:row>31</xdr:row>
      <xdr:rowOff>142875</xdr:rowOff>
    </xdr:to>
    <xdr:sp>
      <xdr:nvSpPr>
        <xdr:cNvPr id="1" name="3 Conector recto"/>
        <xdr:cNvSpPr>
          <a:spLocks/>
        </xdr:cNvSpPr>
      </xdr:nvSpPr>
      <xdr:spPr>
        <a:xfrm>
          <a:off x="933450" y="101727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819150</xdr:colOff>
      <xdr:row>31</xdr:row>
      <xdr:rowOff>142875</xdr:rowOff>
    </xdr:from>
    <xdr:to>
      <xdr:col>15</xdr:col>
      <xdr:colOff>47625</xdr:colOff>
      <xdr:row>31</xdr:row>
      <xdr:rowOff>142875</xdr:rowOff>
    </xdr:to>
    <xdr:sp>
      <xdr:nvSpPr>
        <xdr:cNvPr id="2" name="2 Conector recto"/>
        <xdr:cNvSpPr>
          <a:spLocks/>
        </xdr:cNvSpPr>
      </xdr:nvSpPr>
      <xdr:spPr>
        <a:xfrm>
          <a:off x="12096750" y="10172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L_Edos_Pptales_Dic_18\12_Estados%202018_Diciembre_Egre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5\PRESUPUESTOS%202015\A_CTA%20PUB%20y%20EDOS%20PPTALES%202015\K_Edos_Pptales_Nov_15\Egreso\Egresos%20Pptales_3010_02_15DGCG.xlsx%20no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1">
        <row r="28">
          <cell r="A28" t="str">
            <v>Lic. Luis Ernesto Rojas Ávila</v>
          </cell>
        </row>
        <row r="29">
          <cell r="A29" t="str">
            <v>Director General</v>
          </cell>
        </row>
      </sheetData>
      <sheetData sheetId="3">
        <row r="3">
          <cell r="A3" t="str">
            <v>Del 01 de enero al 31 de Diciembre de 2018</v>
          </cell>
        </row>
      </sheetData>
      <sheetData sheetId="8">
        <row r="47">
          <cell r="G47" t="str">
            <v>C.P. Juan José Rangel Gutiérrez</v>
          </cell>
        </row>
        <row r="48">
          <cell r="G48" t="str">
            <v>Director Financiero y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-NA"/>
      <sheetName val="PyPI"/>
      <sheetName val="IR"/>
      <sheetName val="NOTAS"/>
      <sheetName val="Hoja3"/>
    </sheetNames>
    <sheetDataSet>
      <sheetData sheetId="15">
        <row r="5">
          <cell r="B5" t="str">
            <v>Coordinadora de Fomento al Comercio Exterior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36"/>
  <sheetViews>
    <sheetView showGridLines="0" tabSelected="1" zoomScale="80" zoomScaleNormal="80" zoomScalePageLayoutView="0" workbookViewId="0" topLeftCell="A1">
      <selection activeCell="P18" sqref="P18"/>
    </sheetView>
  </sheetViews>
  <sheetFormatPr defaultColWidth="11.421875" defaultRowHeight="15"/>
  <cols>
    <col min="1" max="1" width="2.140625" style="4" customWidth="1"/>
    <col min="2" max="2" width="3.7109375" style="2" customWidth="1"/>
    <col min="3" max="3" width="1.57421875" style="2" customWidth="1"/>
    <col min="4" max="4" width="17.8515625" style="2" customWidth="1"/>
    <col min="5" max="5" width="12.7109375" style="2" customWidth="1"/>
    <col min="6" max="6" width="27.140625" style="2" customWidth="1"/>
    <col min="7" max="7" width="12.421875" style="2" customWidth="1"/>
    <col min="8" max="8" width="14.57421875" style="2" bestFit="1" customWidth="1"/>
    <col min="9" max="9" width="16.140625" style="2" customWidth="1"/>
    <col min="10" max="11" width="15.8515625" style="2" customWidth="1"/>
    <col min="12" max="12" width="14.57421875" style="2" bestFit="1" customWidth="1"/>
    <col min="13" max="13" width="14.57421875" style="2" customWidth="1"/>
    <col min="14" max="14" width="14.57421875" style="2" bestFit="1" customWidth="1"/>
    <col min="15" max="15" width="25.421875" style="2" bestFit="1" customWidth="1"/>
    <col min="16" max="16" width="14.57421875" style="4" customWidth="1"/>
    <col min="17" max="17" width="14.00390625" style="2" customWidth="1"/>
    <col min="18" max="18" width="13.421875" style="2" bestFit="1" customWidth="1"/>
    <col min="19" max="16384" width="11.421875" style="2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 t="str">
        <f>'[1]CTG'!A3</f>
        <v>Del 01 de enero al 31 de Diciembre de 2018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2.75">
      <c r="B5" s="3"/>
      <c r="C5" s="3"/>
      <c r="D5" s="5" t="s">
        <v>1</v>
      </c>
      <c r="E5" s="6" t="str">
        <f>+'[2]ID'!B5</f>
        <v>Coordinadora de Fomento al Comercio Exterior del Estado de Guanajuato</v>
      </c>
      <c r="F5" s="7"/>
      <c r="G5" s="8"/>
      <c r="H5" s="6"/>
      <c r="I5" s="6"/>
      <c r="J5" s="6"/>
      <c r="K5" s="6"/>
      <c r="L5" s="9"/>
      <c r="M5" s="9"/>
      <c r="N5" s="9"/>
      <c r="O5" s="3"/>
      <c r="P5" s="3"/>
      <c r="Q5" s="3"/>
    </row>
    <row r="6" spans="2:17" s="4" customFormat="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2.75">
      <c r="B7" s="10" t="s">
        <v>2</v>
      </c>
      <c r="C7" s="11"/>
      <c r="D7" s="12"/>
      <c r="E7" s="13" t="s">
        <v>3</v>
      </c>
      <c r="F7" s="14"/>
      <c r="G7" s="13" t="s">
        <v>4</v>
      </c>
      <c r="H7" s="15" t="s">
        <v>5</v>
      </c>
      <c r="I7" s="16"/>
      <c r="J7" s="16"/>
      <c r="K7" s="16"/>
      <c r="L7" s="16"/>
      <c r="M7" s="16"/>
      <c r="N7" s="17"/>
      <c r="O7" s="18" t="s">
        <v>6</v>
      </c>
      <c r="P7" s="19" t="s">
        <v>7</v>
      </c>
      <c r="Q7" s="20"/>
    </row>
    <row r="8" spans="2:17" ht="25.5">
      <c r="B8" s="21"/>
      <c r="C8" s="22"/>
      <c r="D8" s="23"/>
      <c r="E8" s="24"/>
      <c r="F8" s="25" t="s">
        <v>8</v>
      </c>
      <c r="G8" s="24"/>
      <c r="H8" s="26" t="s">
        <v>9</v>
      </c>
      <c r="I8" s="26" t="s">
        <v>10</v>
      </c>
      <c r="J8" s="26" t="s">
        <v>11</v>
      </c>
      <c r="K8" s="26" t="s">
        <v>12</v>
      </c>
      <c r="L8" s="26" t="s">
        <v>13</v>
      </c>
      <c r="M8" s="26" t="s">
        <v>14</v>
      </c>
      <c r="N8" s="26" t="s">
        <v>15</v>
      </c>
      <c r="O8" s="18"/>
      <c r="P8" s="27" t="s">
        <v>16</v>
      </c>
      <c r="Q8" s="27" t="s">
        <v>17</v>
      </c>
    </row>
    <row r="9" spans="2:17" ht="12.75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18</v>
      </c>
      <c r="K9" s="26">
        <v>4</v>
      </c>
      <c r="L9" s="26">
        <v>5</v>
      </c>
      <c r="M9" s="26">
        <v>6</v>
      </c>
      <c r="N9" s="26">
        <v>7</v>
      </c>
      <c r="O9" s="26" t="s">
        <v>19</v>
      </c>
      <c r="P9" s="33" t="s">
        <v>20</v>
      </c>
      <c r="Q9" s="33" t="s">
        <v>21</v>
      </c>
    </row>
    <row r="10" spans="2:17" ht="12.75">
      <c r="B10" s="34"/>
      <c r="C10" s="35"/>
      <c r="D10" s="36"/>
      <c r="E10" s="37"/>
      <c r="F10" s="37"/>
      <c r="G10" s="38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9" ht="12.75">
      <c r="B11" s="42"/>
      <c r="C11" s="43"/>
      <c r="D11" s="44"/>
      <c r="E11" s="45"/>
      <c r="F11" s="46"/>
      <c r="G11" s="47" t="s">
        <v>22</v>
      </c>
      <c r="H11" s="48">
        <f>+H13+H14+H15</f>
        <v>27432819</v>
      </c>
      <c r="I11" s="48">
        <f>+I13+I14+I15</f>
        <v>6328248.890000001</v>
      </c>
      <c r="J11" s="48">
        <f>+J13+J14+J15</f>
        <v>33761067.89</v>
      </c>
      <c r="K11" s="49">
        <f>SUM(K13:K15)</f>
        <v>30444416.27</v>
      </c>
      <c r="L11" s="49">
        <f>SUM(L13:L15)</f>
        <v>30444416.27</v>
      </c>
      <c r="M11" s="49">
        <f>+M13+M14+M15</f>
        <v>30444416.27</v>
      </c>
      <c r="N11" s="49">
        <f>+N13+N14+N15</f>
        <v>30417605.19</v>
      </c>
      <c r="O11" s="48">
        <f>+O13+O14+O15</f>
        <v>3316651.619999999</v>
      </c>
      <c r="P11" s="50">
        <f>L11/H11</f>
        <v>1.1097808165467793</v>
      </c>
      <c r="Q11" s="51">
        <f>L11/J11</f>
        <v>0.9017610571204002</v>
      </c>
      <c r="R11" s="52"/>
      <c r="S11" s="52"/>
    </row>
    <row r="12" spans="2:18" ht="12.75">
      <c r="B12" s="42"/>
      <c r="C12" s="53"/>
      <c r="D12" s="54"/>
      <c r="E12" s="37"/>
      <c r="F12" s="55"/>
      <c r="G12" s="38"/>
      <c r="H12" s="56"/>
      <c r="I12" s="56"/>
      <c r="J12" s="56"/>
      <c r="K12" s="57"/>
      <c r="L12" s="57"/>
      <c r="M12" s="57"/>
      <c r="N12" s="57"/>
      <c r="O12" s="58"/>
      <c r="P12" s="59"/>
      <c r="Q12" s="60"/>
      <c r="R12" s="52"/>
    </row>
    <row r="13" spans="2:18" ht="51">
      <c r="B13" s="42"/>
      <c r="C13" s="53"/>
      <c r="D13" s="61" t="s">
        <v>23</v>
      </c>
      <c r="E13" s="46" t="s">
        <v>24</v>
      </c>
      <c r="F13" s="46" t="s">
        <v>25</v>
      </c>
      <c r="G13" s="62"/>
      <c r="H13" s="57">
        <v>8872666</v>
      </c>
      <c r="I13" s="57">
        <f>2038456.11-2493225.54</f>
        <v>-454769.42999999993</v>
      </c>
      <c r="J13" s="57">
        <f>H13+I13</f>
        <v>8417896.57</v>
      </c>
      <c r="K13" s="57">
        <v>7636302.4</v>
      </c>
      <c r="L13" s="57">
        <v>7636302.4</v>
      </c>
      <c r="M13" s="57">
        <v>7636302.4</v>
      </c>
      <c r="N13" s="57">
        <v>7623967</v>
      </c>
      <c r="O13" s="56">
        <f>+J13-L13</f>
        <v>781594.1699999999</v>
      </c>
      <c r="P13" s="59">
        <f aca="true" t="shared" si="0" ref="P13:P22">L13/H13</f>
        <v>0.8606547795217356</v>
      </c>
      <c r="Q13" s="60">
        <f aca="true" t="shared" si="1" ref="Q13:Q22">L13/J13</f>
        <v>0.9071508941098809</v>
      </c>
      <c r="R13" s="52"/>
    </row>
    <row r="14" spans="2:18" ht="26.25" customHeight="1">
      <c r="B14" s="42"/>
      <c r="C14" s="53"/>
      <c r="D14" s="61" t="s">
        <v>23</v>
      </c>
      <c r="E14" s="46" t="s">
        <v>26</v>
      </c>
      <c r="F14" s="46" t="s">
        <v>27</v>
      </c>
      <c r="G14" s="62"/>
      <c r="H14" s="57">
        <v>14560153</v>
      </c>
      <c r="I14" s="57">
        <f>9985147.42-4190904.44</f>
        <v>5794242.98</v>
      </c>
      <c r="J14" s="57">
        <f>H14+I14</f>
        <v>20354395.98</v>
      </c>
      <c r="K14" s="57">
        <v>17819338.53</v>
      </c>
      <c r="L14" s="57">
        <v>17819338.53</v>
      </c>
      <c r="M14" s="57">
        <v>17819338.53</v>
      </c>
      <c r="N14" s="57">
        <v>17804862.85</v>
      </c>
      <c r="O14" s="56">
        <f>+J14-L14</f>
        <v>2535057.4499999993</v>
      </c>
      <c r="P14" s="59">
        <f t="shared" si="0"/>
        <v>1.223842807833132</v>
      </c>
      <c r="Q14" s="60">
        <f t="shared" si="1"/>
        <v>0.875454056583604</v>
      </c>
      <c r="R14" s="52"/>
    </row>
    <row r="15" spans="2:18" ht="29.25" customHeight="1">
      <c r="B15" s="42"/>
      <c r="C15" s="63"/>
      <c r="D15" s="64" t="s">
        <v>28</v>
      </c>
      <c r="E15" s="46" t="s">
        <v>29</v>
      </c>
      <c r="F15" s="62" t="s">
        <v>30</v>
      </c>
      <c r="G15" s="57"/>
      <c r="H15" s="57">
        <v>4000000</v>
      </c>
      <c r="I15" s="57">
        <f>1000000-11224.66</f>
        <v>988775.34</v>
      </c>
      <c r="J15" s="57">
        <f>H15+I15</f>
        <v>4988775.34</v>
      </c>
      <c r="K15" s="57">
        <v>4988775.34</v>
      </c>
      <c r="L15" s="57">
        <v>4988775.34</v>
      </c>
      <c r="M15" s="57">
        <v>4988775.34</v>
      </c>
      <c r="N15" s="57">
        <v>4988775.34</v>
      </c>
      <c r="O15" s="56">
        <f>+J15-L15</f>
        <v>0</v>
      </c>
      <c r="P15" s="60">
        <f t="shared" si="0"/>
        <v>1.247193835</v>
      </c>
      <c r="Q15" s="65">
        <f t="shared" si="1"/>
        <v>1</v>
      </c>
      <c r="R15" s="52"/>
    </row>
    <row r="16" spans="2:18" ht="24" customHeight="1">
      <c r="B16" s="42"/>
      <c r="C16" s="53"/>
      <c r="D16" s="54"/>
      <c r="E16" s="55"/>
      <c r="F16" s="55"/>
      <c r="G16" s="47" t="s">
        <v>31</v>
      </c>
      <c r="H16" s="49">
        <f aca="true" t="shared" si="2" ref="H16:O16">+H17+H18+H19+H20+H21+H22</f>
        <v>48523258</v>
      </c>
      <c r="I16" s="49">
        <f t="shared" si="2"/>
        <v>10320148.82</v>
      </c>
      <c r="J16" s="49">
        <f t="shared" si="2"/>
        <v>58843406.82</v>
      </c>
      <c r="K16" s="49">
        <f t="shared" si="2"/>
        <v>53676469.6</v>
      </c>
      <c r="L16" s="49">
        <f t="shared" si="2"/>
        <v>53676469.6</v>
      </c>
      <c r="M16" s="49">
        <f t="shared" si="2"/>
        <v>53676469.6</v>
      </c>
      <c r="N16" s="49">
        <f t="shared" si="2"/>
        <v>53464285.48</v>
      </c>
      <c r="O16" s="48">
        <f t="shared" si="2"/>
        <v>5166937.219999999</v>
      </c>
      <c r="P16" s="50">
        <f t="shared" si="0"/>
        <v>1.1062008573290771</v>
      </c>
      <c r="Q16" s="51">
        <f t="shared" si="1"/>
        <v>0.9121917390710316</v>
      </c>
      <c r="R16" s="52"/>
    </row>
    <row r="17" spans="2:18" ht="63" customHeight="1">
      <c r="B17" s="42"/>
      <c r="C17" s="53"/>
      <c r="D17" s="61" t="s">
        <v>32</v>
      </c>
      <c r="E17" s="46" t="s">
        <v>33</v>
      </c>
      <c r="F17" s="46" t="s">
        <v>34</v>
      </c>
      <c r="G17" s="62"/>
      <c r="H17" s="57">
        <v>5438635</v>
      </c>
      <c r="I17" s="57">
        <f>8752966.17-853961.83</f>
        <v>7899004.34</v>
      </c>
      <c r="J17" s="57">
        <f aca="true" t="shared" si="3" ref="J17:J22">H17+I17</f>
        <v>13337639.34</v>
      </c>
      <c r="K17" s="57">
        <v>11154396.55</v>
      </c>
      <c r="L17" s="57">
        <v>11154396.55</v>
      </c>
      <c r="M17" s="57">
        <v>11154396.55</v>
      </c>
      <c r="N17" s="57">
        <v>11148930.28</v>
      </c>
      <c r="O17" s="56">
        <f aca="true" t="shared" si="4" ref="O17:O22">+J17-L17</f>
        <v>2183242.789999999</v>
      </c>
      <c r="P17" s="59">
        <f>L17/H17</f>
        <v>2.0509551661400334</v>
      </c>
      <c r="Q17" s="60">
        <f t="shared" si="1"/>
        <v>0.8363096546288828</v>
      </c>
      <c r="R17" s="52"/>
    </row>
    <row r="18" spans="2:18" ht="119.25" customHeight="1">
      <c r="B18" s="42"/>
      <c r="C18" s="53"/>
      <c r="D18" s="64" t="s">
        <v>32</v>
      </c>
      <c r="E18" s="46" t="s">
        <v>35</v>
      </c>
      <c r="F18" s="62" t="s">
        <v>36</v>
      </c>
      <c r="G18" s="57"/>
      <c r="H18" s="57">
        <v>23437536</v>
      </c>
      <c r="I18" s="57">
        <f>7772585.56-5157831.11</f>
        <v>2614754.4499999993</v>
      </c>
      <c r="J18" s="57">
        <f t="shared" si="3"/>
        <v>26052290.45</v>
      </c>
      <c r="K18" s="57">
        <v>23197771.02</v>
      </c>
      <c r="L18" s="57">
        <v>23197771.02</v>
      </c>
      <c r="M18" s="57">
        <v>23197771.02</v>
      </c>
      <c r="N18" s="57">
        <v>23166086.65</v>
      </c>
      <c r="O18" s="56">
        <f t="shared" si="4"/>
        <v>2854519.4299999997</v>
      </c>
      <c r="P18" s="60">
        <f t="shared" si="0"/>
        <v>0.9897700432332136</v>
      </c>
      <c r="Q18" s="65">
        <f t="shared" si="1"/>
        <v>0.8904311528585772</v>
      </c>
      <c r="R18" s="52"/>
    </row>
    <row r="19" spans="2:18" ht="92.25" customHeight="1">
      <c r="B19" s="42"/>
      <c r="C19" s="53"/>
      <c r="D19" s="61" t="s">
        <v>32</v>
      </c>
      <c r="E19" s="46" t="s">
        <v>37</v>
      </c>
      <c r="F19" s="46" t="s">
        <v>38</v>
      </c>
      <c r="G19" s="62"/>
      <c r="H19" s="57">
        <v>8647087</v>
      </c>
      <c r="I19" s="57">
        <f>1602874.3-2503182.15</f>
        <v>-900307.8499999999</v>
      </c>
      <c r="J19" s="57">
        <f t="shared" si="3"/>
        <v>7746779.15</v>
      </c>
      <c r="K19" s="57">
        <v>7617604.15</v>
      </c>
      <c r="L19" s="57">
        <v>7617604.15</v>
      </c>
      <c r="M19" s="57">
        <v>7617604.15</v>
      </c>
      <c r="N19" s="57">
        <v>7612731.09</v>
      </c>
      <c r="O19" s="56">
        <f t="shared" si="4"/>
        <v>129175</v>
      </c>
      <c r="P19" s="59">
        <f t="shared" si="0"/>
        <v>0.8809445481466764</v>
      </c>
      <c r="Q19" s="60">
        <f t="shared" si="1"/>
        <v>0.9833253281784856</v>
      </c>
      <c r="R19" s="52"/>
    </row>
    <row r="20" spans="2:18" ht="27.75" customHeight="1">
      <c r="B20" s="42"/>
      <c r="C20" s="53"/>
      <c r="D20" s="61" t="s">
        <v>28</v>
      </c>
      <c r="E20" s="46" t="s">
        <v>39</v>
      </c>
      <c r="F20" s="46" t="s">
        <v>40</v>
      </c>
      <c r="G20" s="62"/>
      <c r="H20" s="56">
        <v>8825000</v>
      </c>
      <c r="I20" s="56">
        <f>150000-321052.12</f>
        <v>-171052.12</v>
      </c>
      <c r="J20" s="56">
        <f t="shared" si="3"/>
        <v>8653947.88</v>
      </c>
      <c r="K20" s="57">
        <v>8653947.88</v>
      </c>
      <c r="L20" s="57">
        <v>8653947.88</v>
      </c>
      <c r="M20" s="57">
        <v>8653947.88</v>
      </c>
      <c r="N20" s="57">
        <v>8483787.46</v>
      </c>
      <c r="O20" s="56">
        <f t="shared" si="4"/>
        <v>0</v>
      </c>
      <c r="P20" s="59">
        <f t="shared" si="0"/>
        <v>0.980617323512748</v>
      </c>
      <c r="Q20" s="60">
        <f t="shared" si="1"/>
        <v>1</v>
      </c>
      <c r="R20" s="52"/>
    </row>
    <row r="21" spans="2:18" ht="38.25">
      <c r="B21" s="42"/>
      <c r="C21" s="53"/>
      <c r="D21" s="61" t="s">
        <v>28</v>
      </c>
      <c r="E21" s="46" t="s">
        <v>41</v>
      </c>
      <c r="F21" s="46" t="s">
        <v>42</v>
      </c>
      <c r="G21" s="62"/>
      <c r="H21" s="56">
        <v>1600000</v>
      </c>
      <c r="I21" s="57">
        <f>900000-36250</f>
        <v>863750</v>
      </c>
      <c r="J21" s="57">
        <f t="shared" si="3"/>
        <v>2463750</v>
      </c>
      <c r="K21" s="57">
        <v>2463750</v>
      </c>
      <c r="L21" s="57">
        <v>2463750</v>
      </c>
      <c r="M21" s="57">
        <v>2463750</v>
      </c>
      <c r="N21" s="57">
        <v>2463750</v>
      </c>
      <c r="O21" s="56">
        <f t="shared" si="4"/>
        <v>0</v>
      </c>
      <c r="P21" s="59">
        <f t="shared" si="0"/>
        <v>1.53984375</v>
      </c>
      <c r="Q21" s="60">
        <f t="shared" si="1"/>
        <v>1</v>
      </c>
      <c r="R21" s="52"/>
    </row>
    <row r="22" spans="2:18" ht="38.25">
      <c r="B22" s="42"/>
      <c r="C22" s="53"/>
      <c r="D22" s="61" t="s">
        <v>28</v>
      </c>
      <c r="E22" s="46" t="s">
        <v>43</v>
      </c>
      <c r="F22" s="46" t="s">
        <v>44</v>
      </c>
      <c r="G22" s="62"/>
      <c r="H22" s="56">
        <v>575000</v>
      </c>
      <c r="I22" s="56">
        <f>200000-186000</f>
        <v>14000</v>
      </c>
      <c r="J22" s="56">
        <f t="shared" si="3"/>
        <v>589000</v>
      </c>
      <c r="K22" s="57">
        <v>589000</v>
      </c>
      <c r="L22" s="57">
        <v>589000</v>
      </c>
      <c r="M22" s="57">
        <v>589000</v>
      </c>
      <c r="N22" s="57">
        <v>589000</v>
      </c>
      <c r="O22" s="56">
        <f t="shared" si="4"/>
        <v>0</v>
      </c>
      <c r="P22" s="59">
        <f t="shared" si="0"/>
        <v>1.0243478260869565</v>
      </c>
      <c r="Q22" s="60">
        <f t="shared" si="1"/>
        <v>1</v>
      </c>
      <c r="R22" s="52"/>
    </row>
    <row r="23" spans="2:18" ht="12.75">
      <c r="B23" s="66"/>
      <c r="C23" s="67"/>
      <c r="D23" s="68"/>
      <c r="E23" s="69"/>
      <c r="F23" s="69"/>
      <c r="G23" s="70"/>
      <c r="H23" s="71"/>
      <c r="I23" s="71"/>
      <c r="J23" s="71"/>
      <c r="K23" s="71"/>
      <c r="L23" s="71"/>
      <c r="M23" s="71"/>
      <c r="N23" s="71"/>
      <c r="O23" s="72"/>
      <c r="P23" s="73"/>
      <c r="Q23" s="74"/>
      <c r="R23" s="52"/>
    </row>
    <row r="24" spans="1:17" s="83" customFormat="1" ht="12.75">
      <c r="A24" s="75"/>
      <c r="B24" s="76"/>
      <c r="C24" s="77" t="s">
        <v>45</v>
      </c>
      <c r="D24" s="78"/>
      <c r="E24" s="72"/>
      <c r="F24" s="72"/>
      <c r="G24" s="72"/>
      <c r="H24" s="79">
        <f aca="true" t="shared" si="5" ref="H24:N24">+H11+H16</f>
        <v>75956077</v>
      </c>
      <c r="I24" s="79">
        <f t="shared" si="5"/>
        <v>16648397.71</v>
      </c>
      <c r="J24" s="79">
        <f t="shared" si="5"/>
        <v>92604474.71000001</v>
      </c>
      <c r="K24" s="80">
        <f t="shared" si="5"/>
        <v>84120885.87</v>
      </c>
      <c r="L24" s="80">
        <f t="shared" si="5"/>
        <v>84120885.87</v>
      </c>
      <c r="M24" s="80">
        <f t="shared" si="5"/>
        <v>84120885.87</v>
      </c>
      <c r="N24" s="80">
        <f t="shared" si="5"/>
        <v>83881890.67</v>
      </c>
      <c r="O24" s="80">
        <f>+O11+O16</f>
        <v>8483588.839999998</v>
      </c>
      <c r="P24" s="81">
        <f>L24/H24</f>
        <v>1.107493820013901</v>
      </c>
      <c r="Q24" s="82">
        <f>L24/J24</f>
        <v>0.9083889966811303</v>
      </c>
    </row>
    <row r="25" spans="2:17" ht="12.75">
      <c r="B25" s="84" t="s">
        <v>46</v>
      </c>
      <c r="C25" s="84"/>
      <c r="D25" s="84"/>
      <c r="E25" s="84"/>
      <c r="F25" s="84"/>
      <c r="G25" s="84"/>
      <c r="H25" s="84"/>
      <c r="I25" s="84"/>
      <c r="J25" s="84"/>
      <c r="K25" s="85"/>
      <c r="L25" s="3"/>
      <c r="M25" s="86"/>
      <c r="N25" s="86"/>
      <c r="O25" s="87"/>
      <c r="P25" s="3"/>
      <c r="Q25" s="88"/>
    </row>
    <row r="26" spans="2:17" ht="12.7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88"/>
      <c r="N26" s="88"/>
      <c r="O26" s="90"/>
      <c r="P26" s="3"/>
      <c r="Q26" s="88"/>
    </row>
    <row r="27" spans="2:17" ht="12.75">
      <c r="B27" s="88"/>
      <c r="C27" s="88"/>
      <c r="D27" s="88"/>
      <c r="E27" s="88"/>
      <c r="F27" s="88"/>
      <c r="G27" s="88"/>
      <c r="H27" s="90"/>
      <c r="I27" s="90"/>
      <c r="J27" s="90"/>
      <c r="K27" s="90"/>
      <c r="L27" s="90"/>
      <c r="M27" s="90"/>
      <c r="N27" s="90"/>
      <c r="O27" s="90"/>
      <c r="P27" s="88"/>
      <c r="Q27" s="88"/>
    </row>
    <row r="28" spans="2:17" ht="12.75">
      <c r="B28" s="88"/>
      <c r="C28" s="88"/>
      <c r="D28" s="91"/>
      <c r="E28" s="91"/>
      <c r="F28" s="88"/>
      <c r="G28" s="88"/>
      <c r="H28" s="90"/>
      <c r="I28" s="90"/>
      <c r="J28" s="90"/>
      <c r="K28" s="90"/>
      <c r="L28" s="90"/>
      <c r="M28" s="90"/>
      <c r="N28" s="90"/>
      <c r="O28" s="90"/>
      <c r="P28" s="88"/>
      <c r="Q28" s="88"/>
    </row>
    <row r="29" spans="2:17" ht="12.75">
      <c r="B29" s="88"/>
      <c r="C29" s="88"/>
      <c r="D29" s="3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 ht="12.75">
      <c r="B30" s="88"/>
      <c r="C30" s="88"/>
      <c r="D30" s="3"/>
      <c r="E30" s="88"/>
      <c r="F30" s="88"/>
      <c r="G30" s="88"/>
      <c r="H30" s="88"/>
      <c r="I30" s="3"/>
      <c r="J30" s="88"/>
      <c r="K30" s="88"/>
      <c r="L30" s="3"/>
      <c r="M30" s="3"/>
      <c r="N30" s="88"/>
      <c r="O30" s="3"/>
      <c r="P30" s="88"/>
      <c r="Q30" s="88"/>
    </row>
    <row r="31" spans="2:17" ht="12.75">
      <c r="B31" s="88"/>
      <c r="C31" s="88"/>
      <c r="D31" s="3"/>
      <c r="E31" s="88"/>
      <c r="F31" s="88"/>
      <c r="G31" s="88"/>
      <c r="H31" s="88"/>
      <c r="I31" s="3"/>
      <c r="J31" s="88"/>
      <c r="K31" s="88"/>
      <c r="L31" s="3"/>
      <c r="M31" s="3"/>
      <c r="N31" s="88"/>
      <c r="O31" s="3"/>
      <c r="P31" s="88"/>
      <c r="Q31" s="88"/>
    </row>
    <row r="32" spans="2:17" ht="12.75">
      <c r="B32" s="88"/>
      <c r="C32" s="88"/>
      <c r="D32" s="92"/>
      <c r="E32" s="88"/>
      <c r="F32" s="88"/>
      <c r="G32" s="88"/>
      <c r="H32" s="88"/>
      <c r="I32" s="92"/>
      <c r="J32" s="88"/>
      <c r="K32" s="88"/>
      <c r="L32" s="92"/>
      <c r="M32" s="92"/>
      <c r="N32" s="88"/>
      <c r="O32" s="92"/>
      <c r="P32" s="88"/>
      <c r="Q32" s="88"/>
    </row>
    <row r="33" spans="2:17" ht="12.75">
      <c r="B33" s="88"/>
      <c r="C33" s="88"/>
      <c r="D33" s="93"/>
      <c r="E33" s="93" t="str">
        <f>'[1]CAdmon'!A28</f>
        <v>Lic. Luis Ernesto Rojas Ávila</v>
      </c>
      <c r="F33" s="88"/>
      <c r="G33" s="88"/>
      <c r="H33" s="88"/>
      <c r="I33" s="94"/>
      <c r="J33" s="94"/>
      <c r="K33" s="94"/>
      <c r="L33" s="93"/>
      <c r="M33" s="93"/>
      <c r="N33" s="88"/>
      <c r="O33" s="94" t="str">
        <f>'[1]CProg'!$G$47</f>
        <v>C.P. Juan José Rangel Gutiérrez</v>
      </c>
      <c r="P33" s="88"/>
      <c r="Q33" s="88"/>
    </row>
    <row r="34" spans="2:17" ht="12.75">
      <c r="B34" s="88"/>
      <c r="C34" s="88"/>
      <c r="D34" s="93"/>
      <c r="E34" s="93" t="str">
        <f>'[1]CAdmon'!A29</f>
        <v>Director General</v>
      </c>
      <c r="F34" s="88"/>
      <c r="G34" s="88"/>
      <c r="H34" s="88"/>
      <c r="I34" s="94"/>
      <c r="J34" s="94"/>
      <c r="K34" s="94"/>
      <c r="L34" s="93"/>
      <c r="M34" s="93"/>
      <c r="N34" s="88"/>
      <c r="O34" s="94" t="str">
        <f>'[1]CProg'!$G$48</f>
        <v>Director Financiero y de Administración</v>
      </c>
      <c r="P34" s="88"/>
      <c r="Q34" s="88"/>
    </row>
    <row r="35" spans="2:17" ht="12.75">
      <c r="B35" s="88"/>
      <c r="C35" s="88"/>
      <c r="D35" s="88"/>
      <c r="E35" s="94" t="s">
        <v>47</v>
      </c>
      <c r="F35" s="88"/>
      <c r="G35" s="88"/>
      <c r="H35" s="88"/>
      <c r="I35" s="94"/>
      <c r="J35" s="94"/>
      <c r="K35" s="94"/>
      <c r="L35" s="94"/>
      <c r="M35" s="94"/>
      <c r="N35" s="88"/>
      <c r="O35" s="94" t="s">
        <v>47</v>
      </c>
      <c r="P35" s="88"/>
      <c r="Q35" s="88"/>
    </row>
    <row r="36" spans="8:16" ht="12.75">
      <c r="H36" s="95"/>
      <c r="I36" s="96"/>
      <c r="J36" s="95"/>
      <c r="K36" s="95"/>
      <c r="L36" s="97"/>
      <c r="M36" s="97"/>
      <c r="O36" s="95"/>
      <c r="P36" s="2"/>
    </row>
  </sheetData>
  <sheetProtection/>
  <mergeCells count="13">
    <mergeCell ref="B10:D10"/>
    <mergeCell ref="C11:D11"/>
    <mergeCell ref="C24:D24"/>
    <mergeCell ref="B25:J25"/>
    <mergeCell ref="B1:Q1"/>
    <mergeCell ref="B2:Q2"/>
    <mergeCell ref="B3:Q3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1.4960629921259843" right="0.7086614173228347" top="0.7480314960629921" bottom="0.7480314960629921" header="0.31496062992125984" footer="0.31496062992125984"/>
  <pageSetup fitToHeight="1" fitToWidth="1" orientation="landscape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2019-01-28T19:33:35Z</dcterms:created>
  <dcterms:modified xsi:type="dcterms:W3CDTF">2019-01-28T19:33:56Z</dcterms:modified>
  <cp:category/>
  <cp:version/>
  <cp:contentType/>
  <cp:contentStatus/>
</cp:coreProperties>
</file>