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>[3]TOTAL!#REF!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[7]REPORTO!#REF!</definedName>
    <definedName name="_xlnm.Database">[7]REPORTO!#REF!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[8]T1705HF!$B$20:$B$20</definedName>
    <definedName name="ju">[7]REPORTO!#REF!</definedName>
    <definedName name="mao">[2]ECABR!#REF!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[9]CH1902!$B$20:$B$20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M30" i="1" l="1"/>
  <c r="E30" i="1"/>
  <c r="M29" i="1"/>
  <c r="E29" i="1"/>
  <c r="J18" i="1"/>
  <c r="O18" i="1" s="1"/>
  <c r="N17" i="1"/>
  <c r="J17" i="1"/>
  <c r="O17" i="1" s="1"/>
  <c r="I17" i="1"/>
  <c r="N16" i="1"/>
  <c r="I16" i="1"/>
  <c r="J16" i="1" s="1"/>
  <c r="N15" i="1"/>
  <c r="I15" i="1"/>
  <c r="J15" i="1" s="1"/>
  <c r="N14" i="1"/>
  <c r="I14" i="1"/>
  <c r="J14" i="1" s="1"/>
  <c r="L13" i="1"/>
  <c r="K13" i="1"/>
  <c r="H13" i="1"/>
  <c r="N13" i="1" s="1"/>
  <c r="N12" i="1"/>
  <c r="J12" i="1"/>
  <c r="O12" i="1" s="1"/>
  <c r="I12" i="1"/>
  <c r="N11" i="1"/>
  <c r="I11" i="1"/>
  <c r="J11" i="1" s="1"/>
  <c r="N10" i="1"/>
  <c r="I10" i="1"/>
  <c r="J10" i="1" s="1"/>
  <c r="L8" i="1"/>
  <c r="L20" i="1" s="1"/>
  <c r="K8" i="1"/>
  <c r="N8" i="1" s="1"/>
  <c r="H8" i="1"/>
  <c r="H20" i="1" s="1"/>
  <c r="O11" i="1" l="1"/>
  <c r="M11" i="1"/>
  <c r="M14" i="1"/>
  <c r="J13" i="1"/>
  <c r="O14" i="1"/>
  <c r="O16" i="1"/>
  <c r="M16" i="1"/>
  <c r="M10" i="1"/>
  <c r="J8" i="1"/>
  <c r="J20" i="1" s="1"/>
  <c r="O10" i="1"/>
  <c r="O13" i="1"/>
  <c r="M15" i="1"/>
  <c r="O15" i="1"/>
  <c r="O8" i="1"/>
  <c r="M12" i="1"/>
  <c r="I13" i="1"/>
  <c r="M17" i="1"/>
  <c r="M18" i="1"/>
  <c r="I8" i="1"/>
  <c r="I20" i="1" s="1"/>
  <c r="K20" i="1"/>
  <c r="M13" i="1" l="1"/>
  <c r="O20" i="1"/>
  <c r="N20" i="1"/>
  <c r="M8" i="1"/>
  <c r="M20" i="1" l="1"/>
</calcChain>
</file>

<file path=xl/comments1.xml><?xml version="1.0" encoding="utf-8"?>
<comments xmlns="http://schemas.openxmlformats.org/spreadsheetml/2006/main">
  <authors>
    <author>DGCG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<sst xmlns="http://schemas.openxmlformats.org/spreadsheetml/2006/main" count="51" uniqueCount="45">
  <si>
    <t>Coordinadora de Fomento al Comercio Exterior del Estado de Guanajuato</t>
  </si>
  <si>
    <t>Programas y Proyectos de Inversión</t>
  </si>
  <si>
    <t>Del 1 de Enero al 31 de Diciembre de 2019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</si>
  <si>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</si>
  <si>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</si>
  <si>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</si>
  <si>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</si>
  <si>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</si>
  <si>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</si>
  <si>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</si>
  <si>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</si>
  <si>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</si>
  <si>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</si>
  <si>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</si>
  <si>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</si>
  <si>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</si>
  <si>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</si>
  <si>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</si>
  <si>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</si>
  <si>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</si>
  <si>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</si>
  <si>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0101</t>
  </si>
  <si>
    <t>GESTION</t>
  </si>
  <si>
    <t>G1103</t>
  </si>
  <si>
    <t xml:space="preserve">ADMINISTRACIÓN DE LOS RECURSOS HUMANOS, MATERIALES, FINANCIEROS Y DE SERVICIOS </t>
  </si>
  <si>
    <t>G2091</t>
  </si>
  <si>
    <t xml:space="preserve">DIRECCIÓN ESTRATÉGICA </t>
  </si>
  <si>
    <t>INVERSIÓN</t>
  </si>
  <si>
    <t>Q3045</t>
  </si>
  <si>
    <t>COMERCIO &amp; EXPORTACIÓN 4.0</t>
  </si>
  <si>
    <t>0201</t>
  </si>
  <si>
    <t>PROCESO</t>
  </si>
  <si>
    <t>P0419</t>
  </si>
  <si>
    <t>FORMACIÓN Y ACELERACIÓN DE EMPRESAS 
PORCENTAJE DE EMPRESAS CERTIFICADAS EN SU OFERTA EXPORTADORA</t>
  </si>
  <si>
    <t>P0420</t>
  </si>
  <si>
    <t xml:space="preserve">PROMOCIÓN PARA LA EXPORTACIÓN 
PORCENTAJE DE EMPRESAS GUANAJUATENSES APOYADAS EN EVENTOS DE CARÁCTER INTERNACIONAL PARA IMPULSAR SUS EXPORTACIONES </t>
  </si>
  <si>
    <t>P0421</t>
  </si>
  <si>
    <t xml:space="preserve">SERVICIOS DE APOYO AL COMERCIO EXTERIOR 
TASA DE VARIACIÓN DE PLANES ÚNICOS DE COMERCIALIZACIÓN PARA LA EXPORTACIÓN ELABORADOS </t>
  </si>
  <si>
    <t>Q0055</t>
  </si>
  <si>
    <t>YA EXPORTO</t>
  </si>
  <si>
    <t>Q2393</t>
  </si>
  <si>
    <t>DIGITALIZACIÓN DE LA OFERTA EXPORTABLE DEL ESTADO</t>
  </si>
  <si>
    <t>Total del Gasto</t>
  </si>
  <si>
    <t>"Bajo protesta de decir verdad declaramos que los Estados Financieros y sus Notas son razonablemente correctos y responsabilidad del emisor".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</si>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</sst>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General_)"/>
    <numFmt numFmtId="167" formatCode="_-[$€-2]* #,##0.00_-;\-[$€-2]* #,##0.00_-;_-[$€-2]* &quot;-&quot;??_-"/>
    <numFmt numFmtId="168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6" fontId="1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4" fillId="4" borderId="16" applyNumberFormat="0" applyProtection="0">
      <alignment horizontal="left" vertical="center" indent="1"/>
    </xf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4" xfId="3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3" fillId="2" borderId="7" xfId="3" applyFont="1" applyFill="1" applyBorder="1" applyAlignment="1" applyProtection="1">
      <alignment horizontal="center" vertical="center" wrapText="1"/>
      <protection locked="0"/>
    </xf>
    <xf numFmtId="0" fontId="3" fillId="2" borderId="8" xfId="3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9" fontId="3" fillId="3" borderId="13" xfId="2" applyFont="1" applyFill="1" applyBorder="1" applyAlignment="1">
      <alignment vertical="center"/>
    </xf>
    <xf numFmtId="9" fontId="3" fillId="0" borderId="13" xfId="2" applyFont="1" applyBorder="1" applyAlignment="1">
      <alignment vertical="center"/>
    </xf>
    <xf numFmtId="43" fontId="5" fillId="0" borderId="0" xfId="0" applyNumberFormat="1" applyFont="1"/>
    <xf numFmtId="0" fontId="6" fillId="3" borderId="0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right" vertical="center" wrapText="1"/>
    </xf>
    <xf numFmtId="164" fontId="6" fillId="0" borderId="13" xfId="1" applyNumberFormat="1" applyFont="1" applyFill="1" applyBorder="1" applyAlignment="1">
      <alignment horizontal="right" vertical="center" wrapText="1"/>
    </xf>
    <xf numFmtId="164" fontId="3" fillId="3" borderId="13" xfId="1" applyNumberFormat="1" applyFont="1" applyFill="1" applyBorder="1" applyAlignment="1">
      <alignment horizontal="right" vertical="center" wrapText="1"/>
    </xf>
    <xf numFmtId="9" fontId="6" fillId="3" borderId="13" xfId="2" applyFont="1" applyFill="1" applyBorder="1" applyAlignment="1">
      <alignment vertical="center"/>
    </xf>
    <xf numFmtId="9" fontId="6" fillId="0" borderId="13" xfId="2" applyFont="1" applyBorder="1" applyAlignment="1">
      <alignment vertical="center"/>
    </xf>
    <xf numFmtId="0" fontId="3" fillId="3" borderId="5" xfId="0" applyFont="1" applyFill="1" applyBorder="1" applyAlignment="1">
      <alignment horizontal="justify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3" fontId="6" fillId="0" borderId="13" xfId="1" applyFont="1" applyFill="1" applyBorder="1" applyAlignment="1">
      <alignment horizontal="right" vertical="center" wrapText="1"/>
    </xf>
    <xf numFmtId="9" fontId="6" fillId="3" borderId="5" xfId="2" applyFont="1" applyFill="1" applyBorder="1" applyAlignment="1">
      <alignment horizontal="right" vertical="center" wrapText="1"/>
    </xf>
    <xf numFmtId="0" fontId="5" fillId="3" borderId="0" xfId="0" applyFont="1" applyFill="1"/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9" fontId="6" fillId="3" borderId="13" xfId="2" applyFont="1" applyFill="1" applyBorder="1"/>
    <xf numFmtId="9" fontId="6" fillId="0" borderId="13" xfId="2" applyFont="1" applyBorder="1"/>
    <xf numFmtId="0" fontId="7" fillId="3" borderId="0" xfId="0" applyFont="1" applyFill="1"/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left" vertical="center" wrapText="1" indent="3"/>
    </xf>
    <xf numFmtId="0" fontId="3" fillId="3" borderId="12" xfId="0" applyFont="1" applyFill="1" applyBorder="1" applyAlignment="1">
      <alignment horizontal="left" vertical="center" wrapText="1" indent="3"/>
    </xf>
    <xf numFmtId="0" fontId="3" fillId="3" borderId="15" xfId="0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9" fontId="3" fillId="3" borderId="14" xfId="2" applyFont="1" applyFill="1" applyBorder="1" applyAlignment="1">
      <alignment vertical="center"/>
    </xf>
    <xf numFmtId="9" fontId="3" fillId="0" borderId="14" xfId="2" applyFont="1" applyBorder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/>
    <xf numFmtId="43" fontId="6" fillId="3" borderId="0" xfId="0" applyNumberFormat="1" applyFont="1" applyFill="1"/>
    <xf numFmtId="4" fontId="6" fillId="3" borderId="0" xfId="0" applyNumberFormat="1" applyFont="1" applyFill="1"/>
    <xf numFmtId="0" fontId="6" fillId="0" borderId="0" xfId="0" applyFont="1"/>
    <xf numFmtId="43" fontId="6" fillId="0" borderId="0" xfId="0" applyNumberFormat="1" applyFont="1"/>
    <xf numFmtId="165" fontId="6" fillId="0" borderId="0" xfId="0" applyNumberFormat="1" applyFont="1"/>
    <xf numFmtId="0" fontId="3" fillId="3" borderId="0" xfId="0" applyFont="1" applyFill="1" applyAlignment="1">
      <alignment horizontal="center"/>
    </xf>
    <xf numFmtId="0" fontId="6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3" borderId="0" xfId="0" applyFont="1" applyFill="1" applyBorder="1" applyAlignment="1">
      <alignment horizontal="center"/>
    </xf>
  </cellXfs>
  <cellStyles count="62">
    <cellStyle name="=C:\WINNT\SYSTEM32\COMMAND.COM" xfId="4"/>
    <cellStyle name="Euro" xfId="5"/>
    <cellStyle name="Millares" xfId="1" builtinId="3"/>
    <cellStyle name="Millares 10" xfId="6"/>
    <cellStyle name="Millares 10 2" xfId="7"/>
    <cellStyle name="Millares 2" xfId="8"/>
    <cellStyle name="Millares 2 2" xfId="9"/>
    <cellStyle name="Millares 2 2 2" xfId="10"/>
    <cellStyle name="Millares 2 2 2 2" xfId="11"/>
    <cellStyle name="Millares 2 2 3" xfId="12"/>
    <cellStyle name="Millares 2 3" xfId="13"/>
    <cellStyle name="Millares 2 4" xfId="14"/>
    <cellStyle name="Millares 2 4 2" xfId="15"/>
    <cellStyle name="Millares 2 5" xfId="16"/>
    <cellStyle name="Millares 3" xfId="17"/>
    <cellStyle name="Millares 3 2" xfId="18"/>
    <cellStyle name="Millares 3 3" xfId="19"/>
    <cellStyle name="Millares 4" xfId="20"/>
    <cellStyle name="Millares 4 2" xfId="21"/>
    <cellStyle name="Millares 5" xfId="22"/>
    <cellStyle name="Millares 5 2" xfId="23"/>
    <cellStyle name="Millares 6" xfId="24"/>
    <cellStyle name="Moneda 2" xfId="25"/>
    <cellStyle name="Normal" xfId="0" builtinId="0"/>
    <cellStyle name="Normal 10" xfId="26"/>
    <cellStyle name="Normal 2" xfId="27"/>
    <cellStyle name="Normal 2 2" xfId="28"/>
    <cellStyle name="Normal 2 3" xfId="29"/>
    <cellStyle name="Normal 2 3 2" xfId="30"/>
    <cellStyle name="Normal 2 3 3" xfId="31"/>
    <cellStyle name="Normal 2 4" xfId="32"/>
    <cellStyle name="Normal 2 5" xfId="33"/>
    <cellStyle name="Normal 2 5 2" xfId="34"/>
    <cellStyle name="Normal 2 6" xfId="35"/>
    <cellStyle name="Normal 3" xfId="36"/>
    <cellStyle name="Normal 3 2" xfId="3"/>
    <cellStyle name="Normal 3 2 2" xfId="37"/>
    <cellStyle name="Normal 3 2 2 2" xfId="38"/>
    <cellStyle name="Normal 3 3" xfId="39"/>
    <cellStyle name="Normal 3 3 2" xfId="40"/>
    <cellStyle name="Normal 3 4" xfId="41"/>
    <cellStyle name="Normal 3 5" xfId="42"/>
    <cellStyle name="Normal 4" xfId="43"/>
    <cellStyle name="Normal 4 2" xfId="44"/>
    <cellStyle name="Normal 5" xfId="45"/>
    <cellStyle name="Normal 5 2" xfId="46"/>
    <cellStyle name="Normal 5 3" xfId="47"/>
    <cellStyle name="Normal 5 3 2" xfId="48"/>
    <cellStyle name="Normal 56" xfId="49"/>
    <cellStyle name="Normal 6" xfId="50"/>
    <cellStyle name="Normal 6 2" xfId="51"/>
    <cellStyle name="Normal 6 2 2" xfId="52"/>
    <cellStyle name="Normal 6 3" xfId="53"/>
    <cellStyle name="Normal 6 4" xfId="54"/>
    <cellStyle name="Normal 7" xfId="55"/>
    <cellStyle name="Normal 7 2" xfId="56"/>
    <cellStyle name="Normal 8" xfId="57"/>
    <cellStyle name="Normal 9" xfId="58"/>
    <cellStyle name="Porcentaje" xfId="2" builtinId="5"/>
    <cellStyle name="Porcentaje 2" xfId="59"/>
    <cellStyle name="SAPBEXstdItem" xfId="60"/>
    <cellStyle name="Título 4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435661</xdr:colOff>
      <xdr:row>27</xdr:row>
      <xdr:rowOff>141593</xdr:rowOff>
    </xdr:from>
    <xdr:to>
      <xdr:col>5</xdr:col>
      <xdr:colOff>730742</xdr:colOff>
      <xdr:row>27</xdr:row>
      <xdr:rowOff>141594</xdr:rowOff>
    </xdr:to>
    <xdr:cxnSp macro="">
      <xdr:nvCxnSpPr>
        <xdr:cNvPr id="2" name="3 Conector recto"/>
        <xdr:cNvCxnSpPr/>
      </xdr:nvCxnSpPr>
      <xdr:spPr>
        <a:xfrm>
          <a:off x="930961" y="7237718"/>
          <a:ext cx="233343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816429</xdr:colOff>
      <xdr:row>27</xdr:row>
      <xdr:rowOff>143692</xdr:rowOff>
    </xdr:from>
    <xdr:to>
      <xdr:col>13</xdr:col>
      <xdr:colOff>48766</xdr:colOff>
      <xdr:row>27</xdr:row>
      <xdr:rowOff>143693</xdr:rowOff>
    </xdr:to>
    <xdr:cxnSp macro="">
      <xdr:nvCxnSpPr>
        <xdr:cNvPr id="3" name="2 Conector recto"/>
        <xdr:cNvCxnSpPr/>
      </xdr:nvCxnSpPr>
      <xdr:spPr>
        <a:xfrm>
          <a:off x="10112829" y="7239817"/>
          <a:ext cx="126116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K_Edos_Pptales_Nov_19/Egreso/11_Estados%202019_Noviembre_egre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PRESUPUESTOS%20CPA%202019%20Editable_%20P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3010%20CP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  <sheetName val="Hoja1"/>
    </sheetNames>
    <sheetDataSet>
      <sheetData sheetId="0"/>
      <sheetData sheetId="1">
        <row r="56">
          <cell r="A56" t="str">
            <v>Lic. Luis Ernesto Rojas Ávila</v>
          </cell>
        </row>
        <row r="57">
          <cell r="A57" t="str">
            <v>Director General</v>
          </cell>
        </row>
      </sheetData>
      <sheetData sheetId="2"/>
      <sheetData sheetId="3"/>
      <sheetData sheetId="4"/>
      <sheetData sheetId="5"/>
      <sheetData sheetId="6"/>
      <sheetData sheetId="7">
        <row r="47">
          <cell r="G47" t="str">
            <v>C.P. Juan José Rangel Gutiérrez</v>
          </cell>
        </row>
        <row r="48">
          <cell r="G48" t="str">
            <v>Director Financiero y de Administración</v>
          </cell>
        </row>
      </sheetData>
      <sheetData sheetId="8">
        <row r="32">
          <cell r="E32" t="str">
            <v>Lic. Luis Ernesto Rojas Ávila</v>
          </cell>
        </row>
      </sheetData>
      <sheetData sheetId="9">
        <row r="53">
          <cell r="F53" t="str">
            <v>COFOCE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Admon"/>
      <sheetName val="COG"/>
      <sheetName val="CTG"/>
      <sheetName val="CFF"/>
      <sheetName val="EN"/>
      <sheetName val="ID"/>
      <sheetName val="IPF"/>
      <sheetName val="GCP"/>
      <sheetName val="PPI"/>
      <sheetName val="IR"/>
      <sheetName val="FF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 ESTADOS FIANCIEROS"/>
      <sheetName val="NM"/>
      <sheetName val="R"/>
      <sheetName val="CAdmon"/>
      <sheetName val="COG"/>
      <sheetName val="CE"/>
      <sheetName val="CFG"/>
      <sheetName val="EN"/>
      <sheetName val="ID"/>
      <sheetName val="IPF"/>
      <sheetName val="GCP"/>
      <sheetName val="PPI"/>
      <sheetName val="IR"/>
      <sheetName val="RCBPE"/>
      <sheetName val="REBYC"/>
      <sheetName val="MPAS"/>
      <sheetName val="DGF"/>
      <sheetName val="BMu"/>
      <sheetName val="BInmu"/>
      <sheetName val="InfAdicionalOtrasLeyes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showGridLines="0" tabSelected="1" zoomScaleNormal="100" workbookViewId="0">
      <selection activeCell="B1" sqref="B1:O31"/>
    </sheetView>
  </sheetViews>
  <sheetFormatPr baseColWidth="10" defaultColWidth="4.33203125" defaultRowHeight="12.75" x14ac:dyDescent="0.2"/>
  <cols>
    <col min="1" max="1" width="2.5" style="67" customWidth="1"/>
    <col min="2" max="2" width="4.33203125" style="4" customWidth="1"/>
    <col min="3" max="3" width="1.83203125" style="4" customWidth="1"/>
    <col min="4" max="4" width="20.83203125" style="4" customWidth="1"/>
    <col min="5" max="5" width="14.83203125" style="4" customWidth="1"/>
    <col min="6" max="6" width="31.6640625" style="4" customWidth="1"/>
    <col min="7" max="7" width="14.5" style="4" customWidth="1"/>
    <col min="8" max="8" width="17.83203125" style="4" customWidth="1"/>
    <col min="9" max="9" width="18.83203125" style="4" customWidth="1"/>
    <col min="10" max="10" width="18.5" style="4" customWidth="1"/>
    <col min="11" max="12" width="17" style="4" bestFit="1" customWidth="1"/>
    <col min="13" max="13" width="18.5" style="4" customWidth="1"/>
    <col min="14" max="14" width="17" style="67" customWidth="1"/>
    <col min="15" max="15" width="16.33203125" style="4" customWidth="1"/>
    <col min="16" max="16" width="15.6640625" style="4" bestFit="1" customWidth="1"/>
    <col min="17" max="254" width="12" style="4" customWidth="1"/>
    <col min="255" max="255" width="2.5" style="4" customWidth="1"/>
    <col min="256" max="16384" width="4.33203125" style="4"/>
  </cols>
  <sheetData>
    <row r="1" spans="2:17" ht="12.7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7" ht="11.25" customHeight="1" x14ac:dyDescent="0.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7" x14ac:dyDescent="0.2"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7" x14ac:dyDescent="0.2">
      <c r="B4" s="11" t="s">
        <v>3</v>
      </c>
      <c r="C4" s="12"/>
      <c r="D4" s="13"/>
      <c r="E4" s="14" t="s">
        <v>4</v>
      </c>
      <c r="F4" s="15"/>
      <c r="G4" s="14" t="s">
        <v>5</v>
      </c>
      <c r="H4" s="16" t="s">
        <v>6</v>
      </c>
      <c r="I4" s="17"/>
      <c r="J4" s="17"/>
      <c r="K4" s="17"/>
      <c r="L4" s="18"/>
      <c r="M4" s="14" t="s">
        <v>7</v>
      </c>
      <c r="N4" s="19" t="s">
        <v>8</v>
      </c>
      <c r="O4" s="20"/>
    </row>
    <row r="5" spans="2:17" ht="22.5" x14ac:dyDescent="0.2">
      <c r="B5" s="21"/>
      <c r="C5" s="22"/>
      <c r="D5" s="23"/>
      <c r="E5" s="24"/>
      <c r="F5" s="25" t="s">
        <v>9</v>
      </c>
      <c r="G5" s="24"/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7"/>
      <c r="N5" s="28" t="s">
        <v>15</v>
      </c>
      <c r="O5" s="28" t="s">
        <v>16</v>
      </c>
    </row>
    <row r="6" spans="2:17" x14ac:dyDescent="0.2">
      <c r="B6" s="29"/>
      <c r="C6" s="30"/>
      <c r="D6" s="31"/>
      <c r="E6" s="27"/>
      <c r="F6" s="32"/>
      <c r="G6" s="27"/>
      <c r="H6" s="26">
        <v>1</v>
      </c>
      <c r="I6" s="26">
        <v>2</v>
      </c>
      <c r="J6" s="26" t="s">
        <v>17</v>
      </c>
      <c r="K6" s="26">
        <v>5</v>
      </c>
      <c r="L6" s="26">
        <v>7</v>
      </c>
      <c r="M6" s="26" t="s">
        <v>18</v>
      </c>
      <c r="N6" s="33" t="s">
        <v>19</v>
      </c>
      <c r="O6" s="33" t="s">
        <v>20</v>
      </c>
    </row>
    <row r="7" spans="2:17" x14ac:dyDescent="0.2">
      <c r="B7" s="34"/>
      <c r="C7" s="35"/>
      <c r="D7" s="36"/>
      <c r="E7" s="37"/>
      <c r="F7" s="37"/>
      <c r="G7" s="38"/>
      <c r="H7" s="39"/>
      <c r="I7" s="39"/>
      <c r="J7" s="39"/>
      <c r="K7" s="39"/>
      <c r="L7" s="39"/>
      <c r="M7" s="39"/>
      <c r="N7" s="40"/>
      <c r="O7" s="41"/>
    </row>
    <row r="8" spans="2:17" x14ac:dyDescent="0.2">
      <c r="B8" s="42"/>
      <c r="C8" s="43"/>
      <c r="D8" s="44"/>
      <c r="E8" s="45"/>
      <c r="F8" s="46"/>
      <c r="G8" s="47" t="s">
        <v>21</v>
      </c>
      <c r="H8" s="48">
        <f>+H10+H11+H12</f>
        <v>51422375</v>
      </c>
      <c r="I8" s="48">
        <f>+I10+I11+I12</f>
        <v>17735198.809999999</v>
      </c>
      <c r="J8" s="48">
        <f>+J10+J11+J12</f>
        <v>69157573.810000002</v>
      </c>
      <c r="K8" s="49">
        <f>SUM(K10:K12)</f>
        <v>63802629.200000003</v>
      </c>
      <c r="L8" s="49">
        <f>+L10+L11+L12</f>
        <v>63120297.109999999</v>
      </c>
      <c r="M8" s="48">
        <f>+M10+M11+M12</f>
        <v>5354944.6100000013</v>
      </c>
      <c r="N8" s="50">
        <f>K8/H8</f>
        <v>1.2407561727749836</v>
      </c>
      <c r="O8" s="51">
        <f>K8/J8</f>
        <v>0.92256893475309154</v>
      </c>
      <c r="P8" s="52"/>
      <c r="Q8" s="52"/>
    </row>
    <row r="9" spans="2:17" x14ac:dyDescent="0.2">
      <c r="B9" s="42"/>
      <c r="C9" s="53"/>
      <c r="D9" s="54"/>
      <c r="E9" s="37"/>
      <c r="F9" s="55"/>
      <c r="G9" s="38"/>
      <c r="H9" s="56"/>
      <c r="I9" s="56"/>
      <c r="J9" s="56"/>
      <c r="K9" s="57"/>
      <c r="L9" s="57"/>
      <c r="M9" s="58"/>
      <c r="N9" s="59"/>
      <c r="O9" s="60"/>
      <c r="P9" s="52"/>
    </row>
    <row r="10" spans="2:17" ht="45" x14ac:dyDescent="0.2">
      <c r="B10" s="42"/>
      <c r="C10" s="53"/>
      <c r="D10" s="61" t="s">
        <v>22</v>
      </c>
      <c r="E10" s="46" t="s">
        <v>23</v>
      </c>
      <c r="F10" s="46" t="s">
        <v>24</v>
      </c>
      <c r="G10" s="62"/>
      <c r="H10" s="57">
        <v>8937698</v>
      </c>
      <c r="I10" s="57">
        <f>2482213.48-1169328.63</f>
        <v>1312884.8500000001</v>
      </c>
      <c r="J10" s="57">
        <f>H10+I10</f>
        <v>10250582.85</v>
      </c>
      <c r="K10" s="57">
        <v>7389613.2699999996</v>
      </c>
      <c r="L10" s="57">
        <v>7376503.54</v>
      </c>
      <c r="M10" s="56">
        <f>+J10-K10</f>
        <v>2860969.58</v>
      </c>
      <c r="N10" s="59">
        <f t="shared" ref="N10:N17" si="0">K10/H10</f>
        <v>0.82679155975062035</v>
      </c>
      <c r="O10" s="60">
        <f t="shared" ref="O10:O18" si="1">K10/J10</f>
        <v>0.72089688734138657</v>
      </c>
      <c r="P10" s="52"/>
    </row>
    <row r="11" spans="2:17" x14ac:dyDescent="0.2">
      <c r="B11" s="42"/>
      <c r="C11" s="53"/>
      <c r="D11" s="61" t="s">
        <v>22</v>
      </c>
      <c r="E11" s="46" t="s">
        <v>25</v>
      </c>
      <c r="F11" s="46" t="s">
        <v>26</v>
      </c>
      <c r="G11" s="62"/>
      <c r="H11" s="57">
        <v>12684677</v>
      </c>
      <c r="I11" s="57">
        <f>18330016.97-3807703.01</f>
        <v>14522313.959999999</v>
      </c>
      <c r="J11" s="57">
        <f>H11+I11</f>
        <v>27206990.960000001</v>
      </c>
      <c r="K11" s="57">
        <v>26193796.57</v>
      </c>
      <c r="L11" s="57">
        <v>26176825.170000002</v>
      </c>
      <c r="M11" s="56">
        <f>+J11-K11</f>
        <v>1013194.3900000006</v>
      </c>
      <c r="N11" s="59">
        <f t="shared" si="0"/>
        <v>2.0649951567548785</v>
      </c>
      <c r="O11" s="60">
        <f t="shared" si="1"/>
        <v>0.96275977775382771</v>
      </c>
      <c r="P11" s="52"/>
    </row>
    <row r="12" spans="2:17" x14ac:dyDescent="0.2">
      <c r="B12" s="42"/>
      <c r="C12" s="63"/>
      <c r="D12" s="64" t="s">
        <v>27</v>
      </c>
      <c r="E12" s="46" t="s">
        <v>28</v>
      </c>
      <c r="F12" s="62" t="s">
        <v>29</v>
      </c>
      <c r="G12" s="65"/>
      <c r="H12" s="57">
        <v>29800000</v>
      </c>
      <c r="I12" s="57">
        <f>9214628-7314628</f>
        <v>1900000</v>
      </c>
      <c r="J12" s="57">
        <f>H12+I12</f>
        <v>31700000</v>
      </c>
      <c r="K12" s="57">
        <v>30219219.359999999</v>
      </c>
      <c r="L12" s="57">
        <v>29566968.399999999</v>
      </c>
      <c r="M12" s="56">
        <f>+J12-K12</f>
        <v>1480780.6400000006</v>
      </c>
      <c r="N12" s="60">
        <f t="shared" si="0"/>
        <v>1.0140677637583893</v>
      </c>
      <c r="O12" s="66">
        <f t="shared" si="1"/>
        <v>0.95328767697160877</v>
      </c>
      <c r="P12" s="52"/>
    </row>
    <row r="13" spans="2:17" x14ac:dyDescent="0.2">
      <c r="B13" s="42"/>
      <c r="C13" s="53"/>
      <c r="D13" s="54"/>
      <c r="E13" s="55"/>
      <c r="F13" s="55"/>
      <c r="G13" s="47" t="s">
        <v>30</v>
      </c>
      <c r="H13" s="49">
        <f t="shared" ref="H13:M13" si="2">+H14+H15+H16+H17+H18</f>
        <v>57327007</v>
      </c>
      <c r="I13" s="49">
        <f t="shared" si="2"/>
        <v>6722186.9100000001</v>
      </c>
      <c r="J13" s="49">
        <f t="shared" si="2"/>
        <v>64049193.910000004</v>
      </c>
      <c r="K13" s="49">
        <f t="shared" si="2"/>
        <v>52827552.82</v>
      </c>
      <c r="L13" s="49">
        <f t="shared" si="2"/>
        <v>52260390.879999995</v>
      </c>
      <c r="M13" s="49">
        <f t="shared" si="2"/>
        <v>11221641.09</v>
      </c>
      <c r="N13" s="51">
        <f t="shared" si="0"/>
        <v>0.92151248747383585</v>
      </c>
      <c r="O13" s="51">
        <f t="shared" si="1"/>
        <v>0.82479652896540256</v>
      </c>
      <c r="P13" s="52"/>
    </row>
    <row r="14" spans="2:17" ht="56.25" x14ac:dyDescent="0.2">
      <c r="B14" s="42"/>
      <c r="C14" s="53"/>
      <c r="D14" s="61" t="s">
        <v>31</v>
      </c>
      <c r="E14" s="46" t="s">
        <v>32</v>
      </c>
      <c r="F14" s="46" t="s">
        <v>33</v>
      </c>
      <c r="G14" s="62"/>
      <c r="H14" s="57">
        <v>8753321</v>
      </c>
      <c r="I14" s="57">
        <f>6628025.5-1387641.77</f>
        <v>5240383.7300000004</v>
      </c>
      <c r="J14" s="57">
        <f>+H14+I14</f>
        <v>13993704.73</v>
      </c>
      <c r="K14" s="57">
        <v>7736998.1699999999</v>
      </c>
      <c r="L14" s="57">
        <v>7728916.29</v>
      </c>
      <c r="M14" s="56">
        <f>+J14-K14</f>
        <v>6256706.5600000005</v>
      </c>
      <c r="N14" s="59">
        <f t="shared" si="0"/>
        <v>0.88389288705395352</v>
      </c>
      <c r="O14" s="60">
        <f t="shared" si="1"/>
        <v>0.55289134073361279</v>
      </c>
      <c r="P14" s="52"/>
    </row>
    <row r="15" spans="2:17" ht="78.75" x14ac:dyDescent="0.2">
      <c r="B15" s="42"/>
      <c r="C15" s="53"/>
      <c r="D15" s="64" t="s">
        <v>31</v>
      </c>
      <c r="E15" s="46" t="s">
        <v>34</v>
      </c>
      <c r="F15" s="62" t="s">
        <v>35</v>
      </c>
      <c r="G15" s="65"/>
      <c r="H15" s="57">
        <v>22976775</v>
      </c>
      <c r="I15" s="57">
        <f>6007151.75-2787795.31</f>
        <v>3219356.44</v>
      </c>
      <c r="J15" s="57">
        <f>H15+I15</f>
        <v>26196131.440000001</v>
      </c>
      <c r="K15" s="57">
        <v>22227304.170000002</v>
      </c>
      <c r="L15" s="57">
        <v>22184156.02</v>
      </c>
      <c r="M15" s="56">
        <f>+J15-K15</f>
        <v>3968827.2699999996</v>
      </c>
      <c r="N15" s="60">
        <f t="shared" si="0"/>
        <v>0.96738137401789426</v>
      </c>
      <c r="O15" s="66">
        <f t="shared" si="1"/>
        <v>0.84849567276411564</v>
      </c>
      <c r="P15" s="52"/>
    </row>
    <row r="16" spans="2:17" ht="67.5" x14ac:dyDescent="0.2">
      <c r="B16" s="42"/>
      <c r="C16" s="53"/>
      <c r="D16" s="61" t="s">
        <v>31</v>
      </c>
      <c r="E16" s="46" t="s">
        <v>36</v>
      </c>
      <c r="F16" s="46" t="s">
        <v>37</v>
      </c>
      <c r="G16" s="62"/>
      <c r="H16" s="57">
        <v>8296911</v>
      </c>
      <c r="I16" s="57">
        <f>834966.98-754120.24</f>
        <v>80846.739999999991</v>
      </c>
      <c r="J16" s="57">
        <f>H16+I16</f>
        <v>8377757.7400000002</v>
      </c>
      <c r="K16" s="57">
        <v>7617796.9100000001</v>
      </c>
      <c r="L16" s="57">
        <v>7610834.5899999999</v>
      </c>
      <c r="M16" s="56">
        <f>+J16-K16</f>
        <v>759960.83000000007</v>
      </c>
      <c r="N16" s="59">
        <f t="shared" si="0"/>
        <v>0.91814856276028511</v>
      </c>
      <c r="O16" s="60">
        <f t="shared" si="1"/>
        <v>0.90928827813061108</v>
      </c>
      <c r="P16" s="52"/>
    </row>
    <row r="17" spans="1:16" x14ac:dyDescent="0.2">
      <c r="B17" s="42"/>
      <c r="C17" s="53"/>
      <c r="D17" s="61" t="s">
        <v>27</v>
      </c>
      <c r="E17" s="46" t="s">
        <v>38</v>
      </c>
      <c r="F17" s="46" t="s">
        <v>39</v>
      </c>
      <c r="G17" s="62"/>
      <c r="H17" s="56">
        <v>17300000</v>
      </c>
      <c r="I17" s="56">
        <f>2000000-3900000</f>
        <v>-1900000</v>
      </c>
      <c r="J17" s="56">
        <f>H17+I17</f>
        <v>15400000</v>
      </c>
      <c r="K17" s="57">
        <v>15163853.57</v>
      </c>
      <c r="L17" s="57">
        <v>14654883.98</v>
      </c>
      <c r="M17" s="56">
        <f>+J17-K17</f>
        <v>236146.4299999997</v>
      </c>
      <c r="N17" s="59">
        <f t="shared" si="0"/>
        <v>0.87652332774566477</v>
      </c>
      <c r="O17" s="60">
        <f t="shared" si="1"/>
        <v>0.98466581623376626</v>
      </c>
      <c r="P17" s="52"/>
    </row>
    <row r="18" spans="1:16" ht="22.5" x14ac:dyDescent="0.2">
      <c r="B18" s="42"/>
      <c r="C18" s="53"/>
      <c r="D18" s="61" t="s">
        <v>27</v>
      </c>
      <c r="E18" s="46" t="s">
        <v>40</v>
      </c>
      <c r="F18" s="46" t="s">
        <v>41</v>
      </c>
      <c r="G18" s="62"/>
      <c r="H18" s="56">
        <v>0</v>
      </c>
      <c r="I18" s="56">
        <v>81600</v>
      </c>
      <c r="J18" s="56">
        <f>H18+I18</f>
        <v>81600</v>
      </c>
      <c r="K18" s="57">
        <v>81600</v>
      </c>
      <c r="L18" s="57">
        <v>81600</v>
      </c>
      <c r="M18" s="56">
        <f>+J18-K18</f>
        <v>0</v>
      </c>
      <c r="N18" s="59">
        <v>0</v>
      </c>
      <c r="O18" s="60">
        <f t="shared" si="1"/>
        <v>1</v>
      </c>
      <c r="P18" s="52"/>
    </row>
    <row r="19" spans="1:16" x14ac:dyDescent="0.2">
      <c r="B19" s="68"/>
      <c r="C19" s="69"/>
      <c r="D19" s="70"/>
      <c r="E19" s="71"/>
      <c r="F19" s="71"/>
      <c r="G19" s="72"/>
      <c r="H19" s="73"/>
      <c r="I19" s="73"/>
      <c r="J19" s="73"/>
      <c r="K19" s="73"/>
      <c r="L19" s="73"/>
      <c r="M19" s="74"/>
      <c r="N19" s="75"/>
      <c r="O19" s="76"/>
      <c r="P19" s="52"/>
    </row>
    <row r="20" spans="1:16" s="85" customFormat="1" x14ac:dyDescent="0.2">
      <c r="A20" s="77"/>
      <c r="B20" s="78"/>
      <c r="C20" s="79" t="s">
        <v>42</v>
      </c>
      <c r="D20" s="80"/>
      <c r="E20" s="81"/>
      <c r="F20" s="81"/>
      <c r="G20" s="81"/>
      <c r="H20" s="74">
        <f t="shared" ref="H20:M20" si="3">+H8+H13</f>
        <v>108749382</v>
      </c>
      <c r="I20" s="74">
        <f t="shared" si="3"/>
        <v>24457385.719999999</v>
      </c>
      <c r="J20" s="74">
        <f t="shared" si="3"/>
        <v>133206767.72</v>
      </c>
      <c r="K20" s="82">
        <f t="shared" si="3"/>
        <v>116630182.02000001</v>
      </c>
      <c r="L20" s="82">
        <f t="shared" si="3"/>
        <v>115380687.98999999</v>
      </c>
      <c r="M20" s="82">
        <f t="shared" si="3"/>
        <v>16576585.700000001</v>
      </c>
      <c r="N20" s="83">
        <f>K20/H20</f>
        <v>1.0724675384362186</v>
      </c>
      <c r="O20" s="84">
        <f>K20/J20</f>
        <v>0.87555748117209864</v>
      </c>
    </row>
    <row r="21" spans="1:16" x14ac:dyDescent="0.2">
      <c r="B21" s="86" t="s">
        <v>43</v>
      </c>
      <c r="C21" s="86"/>
      <c r="D21" s="86"/>
      <c r="E21" s="86"/>
      <c r="F21" s="86"/>
      <c r="G21" s="86"/>
      <c r="H21" s="86"/>
      <c r="I21" s="86"/>
      <c r="J21" s="86"/>
      <c r="K21" s="87"/>
      <c r="L21" s="88"/>
      <c r="M21" s="89"/>
      <c r="N21" s="87"/>
      <c r="O21" s="90"/>
    </row>
    <row r="22" spans="1:16" x14ac:dyDescent="0.2">
      <c r="B22" s="90"/>
      <c r="C22" s="90"/>
      <c r="D22" s="90"/>
      <c r="E22" s="90"/>
      <c r="F22" s="90"/>
      <c r="G22" s="90"/>
      <c r="H22" s="90"/>
      <c r="I22" s="90"/>
      <c r="J22" s="91"/>
      <c r="K22" s="92"/>
      <c r="L22" s="90"/>
      <c r="M22" s="91"/>
      <c r="N22" s="87"/>
      <c r="O22" s="90"/>
    </row>
    <row r="23" spans="1:16" x14ac:dyDescent="0.2">
      <c r="B23" s="90"/>
      <c r="C23" s="90"/>
      <c r="D23" s="90"/>
      <c r="E23" s="90"/>
      <c r="F23" s="90"/>
      <c r="G23" s="90"/>
      <c r="H23" s="91"/>
      <c r="I23" s="91"/>
      <c r="J23" s="91"/>
      <c r="K23" s="91"/>
      <c r="L23" s="91"/>
      <c r="M23" s="91"/>
      <c r="N23" s="90"/>
      <c r="O23" s="90"/>
    </row>
    <row r="24" spans="1:16" x14ac:dyDescent="0.2">
      <c r="B24" s="90"/>
      <c r="C24" s="90"/>
      <c r="D24" s="93"/>
      <c r="E24" s="93"/>
      <c r="F24" s="90"/>
      <c r="G24" s="90"/>
      <c r="H24" s="91"/>
      <c r="I24" s="91"/>
      <c r="J24" s="91"/>
      <c r="K24" s="91"/>
      <c r="L24" s="91"/>
      <c r="M24" s="91"/>
      <c r="N24" s="90"/>
      <c r="O24" s="90"/>
    </row>
    <row r="25" spans="1:16" x14ac:dyDescent="0.2">
      <c r="B25" s="90"/>
      <c r="C25" s="90"/>
      <c r="D25" s="87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6" x14ac:dyDescent="0.2">
      <c r="B26" s="90"/>
      <c r="C26" s="90"/>
      <c r="D26" s="87"/>
      <c r="E26" s="90"/>
      <c r="F26" s="90"/>
      <c r="G26" s="90"/>
      <c r="H26" s="90"/>
      <c r="I26" s="87"/>
      <c r="J26" s="90"/>
      <c r="K26" s="87"/>
      <c r="L26" s="90"/>
      <c r="M26" s="87"/>
      <c r="N26" s="90"/>
      <c r="O26" s="90"/>
    </row>
    <row r="27" spans="1:16" x14ac:dyDescent="0.2">
      <c r="B27" s="90"/>
      <c r="C27" s="90"/>
      <c r="D27" s="87"/>
      <c r="E27" s="90"/>
      <c r="F27" s="90"/>
      <c r="G27" s="90"/>
      <c r="H27" s="90"/>
      <c r="I27" s="87"/>
      <c r="J27" s="90"/>
      <c r="K27" s="87"/>
      <c r="L27" s="90"/>
      <c r="M27" s="87"/>
      <c r="N27" s="90"/>
      <c r="O27" s="90"/>
    </row>
    <row r="28" spans="1:16" x14ac:dyDescent="0.2">
      <c r="B28" s="90"/>
      <c r="C28" s="90"/>
      <c r="D28" s="94"/>
      <c r="E28" s="90"/>
      <c r="F28" s="90"/>
      <c r="G28" s="90"/>
      <c r="H28" s="90"/>
      <c r="I28" s="94"/>
      <c r="J28" s="90"/>
      <c r="K28" s="94"/>
      <c r="L28" s="90"/>
      <c r="M28" s="94"/>
      <c r="N28" s="90"/>
      <c r="O28" s="90"/>
    </row>
    <row r="29" spans="1:16" x14ac:dyDescent="0.2">
      <c r="B29" s="90"/>
      <c r="C29" s="90"/>
      <c r="D29" s="95"/>
      <c r="E29" s="95" t="str">
        <f>[1]CAdmon!A56</f>
        <v>Lic. Luis Ernesto Rojas Ávila</v>
      </c>
      <c r="F29" s="90"/>
      <c r="G29" s="90"/>
      <c r="H29" s="90"/>
      <c r="I29" s="96"/>
      <c r="J29" s="96"/>
      <c r="K29" s="95"/>
      <c r="L29" s="90"/>
      <c r="M29" s="96" t="str">
        <f>[1]CProg!$G$47</f>
        <v>C.P. Juan José Rangel Gutiérrez</v>
      </c>
      <c r="N29" s="90"/>
      <c r="O29" s="90"/>
    </row>
    <row r="30" spans="1:16" x14ac:dyDescent="0.2">
      <c r="B30" s="90"/>
      <c r="C30" s="90"/>
      <c r="D30" s="95"/>
      <c r="E30" s="95" t="str">
        <f>[1]CAdmon!A57</f>
        <v>Director General</v>
      </c>
      <c r="F30" s="90"/>
      <c r="G30" s="90"/>
      <c r="H30" s="90"/>
      <c r="I30" s="96"/>
      <c r="J30" s="96"/>
      <c r="K30" s="95"/>
      <c r="L30" s="90"/>
      <c r="M30" s="96" t="str">
        <f>[1]CProg!$G$48</f>
        <v>Director Financiero y de Administración</v>
      </c>
      <c r="N30" s="90"/>
      <c r="O30" s="90"/>
    </row>
    <row r="31" spans="1:16" x14ac:dyDescent="0.2">
      <c r="B31" s="90"/>
      <c r="C31" s="90"/>
      <c r="D31" s="90"/>
      <c r="E31" s="96" t="s">
        <v>44</v>
      </c>
      <c r="F31" s="90"/>
      <c r="G31" s="90"/>
      <c r="H31" s="90"/>
      <c r="I31" s="96"/>
      <c r="J31" s="96"/>
      <c r="K31" s="96"/>
      <c r="L31" s="90"/>
      <c r="M31" s="96" t="s">
        <v>44</v>
      </c>
      <c r="N31" s="90"/>
      <c r="O31" s="90"/>
    </row>
    <row r="32" spans="1:16" x14ac:dyDescent="0.2">
      <c r="H32" s="97"/>
      <c r="I32" s="98"/>
      <c r="J32" s="97"/>
      <c r="K32" s="99"/>
      <c r="M32" s="97"/>
      <c r="N32" s="4"/>
    </row>
  </sheetData>
  <mergeCells count="13">
    <mergeCell ref="B7:D7"/>
    <mergeCell ref="C8:D8"/>
    <mergeCell ref="C20:D20"/>
    <mergeCell ref="B21:J21"/>
    <mergeCell ref="B1:O1"/>
    <mergeCell ref="B2:O2"/>
    <mergeCell ref="B3:O3"/>
    <mergeCell ref="B4:D6"/>
    <mergeCell ref="E4:E6"/>
    <mergeCell ref="G4:G6"/>
    <mergeCell ref="H4:L4"/>
    <mergeCell ref="M4:M5"/>
    <mergeCell ref="N4:O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4"/>
  </dataValidations>
  <pageMargins left="0.7" right="0.7" top="0.75" bottom="0.75" header="0.3" footer="0.3"/>
  <pageSetup scale="4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2020-01-20T19:21:51Z</cp:lastPrinted>
  <dcterms:created xsi:type="dcterms:W3CDTF">2020-01-20T19:21:21Z</dcterms:created>
  <dcterms:modified xsi:type="dcterms:W3CDTF">2020-01-20T19:21:55Z</dcterms:modified>
</cp:coreProperties>
</file>