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0" yWindow="0" windowWidth="19200" windowHeight="6324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<sst xmlns="http://schemas.openxmlformats.org/spreadsheetml/2006/main" count="881" uniqueCount="604">
  <si>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</si>
  <si>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</si>
  <si>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</si>
  <si>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</si>
  <si>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</si>
  <si>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</si>
  <si>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</si>
  <si>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</si>
  <si>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</si>
  <si>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</si>
  <si>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</si>
  <si>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</si>
  <si>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</si>
  <si>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</si>
  <si>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</si>
  <si>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</si>
  <si>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</si>
  <si>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</si>
  <si>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</si>
  <si>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</si>
  <si>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</si>
  <si>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</si>
  <si>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</si>
  <si>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</si>
  <si>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</si>
  <si>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</si>
  <si>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</si>
  <si>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</si>
  <si>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</si>
  <si>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</si>
  <si>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</si>
  <si>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</si>
  <si>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</si>
  <si>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</si>
  <si>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</si>
  <si>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</si>
  <si>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</si>
  <si>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</si>
  <si>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</si>
  <si>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</si>
  <si>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</si>
  <si>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</si>
  <si>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</si>
  <si>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</si>
  <si>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</si>
  <si>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</si>
  <si>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</si>
  <si>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</si>
  <si>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</si>
  <si>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</si>
  <si>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</si>
  <si>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</si>
  <si>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</si>
  <si>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</si>
  <si>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</si>
  <si>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</si>
  <si>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</si>
  <si>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</si>
  <si>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</si>
  <si>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</si>
  <si>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</si>
  <si>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</si>
  <si>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</si>
  <si>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</si>
  <si>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</si>
  <si>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</si>
  <si>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</si>
  <si>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</si>
  <si>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</si>
  <si>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</si>
  <si>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</si>
  <si>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</si>
  <si>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</si>
  <si>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</si>
  <si>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</si>
  <si>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</si>
  <si>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</si>
  <si>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</si>
  <si>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</si>
  <si>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</si>
  <si>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</si>
  <si>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</si>
  <si>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</si>
  <si>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</si>
  <si>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</si>
  <si>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</si>
  <si>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</si>
  <si>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</si>
  <si>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</si>
  <si>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</si>
  <si>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</si>
  <si>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</si>
  <si>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</si>
  <si>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</si>
  <si>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</si>
  <si>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</si>
  <si>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</si>
  <si>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</si>
  <si>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</si>
  <si>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</si>
  <si>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</si>
  <si>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</si>
  <si>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</si>
  <si>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</si>
  <si>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</si>
  <si>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</si>
  <si>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</si>
  <si>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</si>
  <si>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</si>
  <si>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</si>
  <si>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</si>
  <si>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</si>
  <si>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</si>
  <si>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</si>
  <si>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</si>
  <si>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</si>
  <si>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</si>
  <si>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</si>
  <si>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</si>
  <si>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</si>
  <si>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</si>
  <si>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</si>
  <si>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</si>
  <si>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</si>
  <si>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</si>
  <si>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</si>
  <si>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</si>
  <si>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</si>
  <si>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</si>
  <si>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</si>
  <si>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</si>
  <si>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</si>
  <si>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</si>
  <si>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</si>
  <si>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</si>
  <si>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</si>
  <si>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</si>
  <si>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</si>
  <si>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</si>
  <si>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</si>
  <si>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</si>
  <si>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</si>
  <si>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</si>
  <si>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</si>
  <si>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</si>
  <si>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</si>
  <si>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</si>
  <si>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</si>
  <si>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</si>
  <si>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</si>
  <si>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</si>
  <si>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</si>
  <si>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</si>
  <si>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</si>
  <si>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</si>
  <si>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</si>
  <si>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</si>
  <si>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</si>
  <si>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</si>
  <si>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</si>
  <si>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</si>
  <si>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</si>
  <si>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</si>
  <si>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</si>
  <si>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</si>
  <si>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</si>
  <si>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</si>
  <si>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</si>
  <si>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</si>
  <si>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</si>
  <si>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</si>
  <si>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</si>
  <si>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</si>
  <si>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</si>
  <si>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</si>
  <si>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</si>
  <si>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</si>
  <si>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</si>
  <si>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</si>
  <si>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</si>
  <si>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</si>
  <si>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</si>
  <si>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</si>
  <si>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</si>
  <si>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</si>
  <si>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</si>
  <si>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</si>
  <si>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</si>
  <si>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</si>
  <si>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</si>
  <si>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</si>
  <si>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</si>
  <si>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</si>
  <si>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</si>
  <si>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</si>
  <si>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</si>
  <si>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</si>
  <si>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</si>
  <si>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</si>
  <si>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</si>
  <si>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</si>
  <si>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</si>
  <si>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</si>
  <si>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</si>
  <si>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</si>
  <si>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</si>
  <si>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</si>
  <si>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</si>
  <si>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</si>
  <si>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</si>
  <si>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</si>
  <si>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</si>
  <si>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</si>
  <si>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</si>
  <si>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</si>
  <si>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</si>
  <si>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</si>
  <si>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</si>
  <si>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</si>
  <si>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</si>
  <si>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</si>
  <si>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</si>
  <si>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</si>
  <si>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</si>
  <si>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</si>
  <si>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</si>
  <si>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</si>
  <si>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</si>
  <si>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</si>
  <si>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</si>
  <si>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</si>
  <si>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</si>
  <si>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</si>
  <si>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</si>
  <si>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</si>
  <si>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</si>
  <si>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</si>
  <si>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</si>
  <si>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</si>
  <si>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</si>
  <si>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</si>
  <si>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</si>
  <si>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</si>
  <si>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</si>
  <si>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</si>
  <si>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</si>
  <si>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</si>
  <si>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</si>
  <si>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</si>
  <si>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</si>
  <si>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</si>
  <si>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</si>
  <si>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</si>
  <si>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</si>
  <si>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</si>
  <si>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</si>
  <si>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</si>
  <si>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</si>
  <si>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</si>
  <si>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</si>
  <si>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</si>
  <si>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</si>
  <si>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</si>
  <si>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</si>
  <si>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</si>
  <si>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</si>
  <si>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</si>
  <si>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</si>
  <si>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</si>
  <si>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</si>
  <si>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</si>
  <si>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</si>
  <si>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</si>
  <si>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</si>
  <si>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</si>
  <si>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</si>
  <si>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</si>
  <si>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</si>
  <si>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</si>
  <si>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</si>
  <si>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</si>
  <si>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</si>
  <si>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</si>
  <si>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</si>
  <si>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</si>
  <si>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</si>
  <si>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</si>
  <si>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</si>
  <si>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</si>
  <si>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</si>
  <si>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</si>
  <si>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</si>
  <si>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</si>
  <si>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</si>
  <si>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</si>
  <si>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</si>
  <si>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</si>
  <si>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</si>
  <si>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</si>
  <si>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</si>
  <si>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</si>
  <si>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</si>
  <si>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</si>
  <si>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</si>
  <si>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</si>
  <si>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</si>
  <si>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</si>
  <si>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</si>
  <si>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</si>
  <si>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</si>
  <si>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</si>
  <si>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</si>
  <si>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</si>
  <si>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</si>
  <si>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</si>
  <si>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</si>
  <si>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</si>
  <si>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</si>
  <si>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</si>
  <si>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</si>
  <si>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</si>
  <si>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</si>
  <si>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</si>
  <si>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</si>
  <si>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</si>
  <si>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</si>
  <si>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</si>
  <si>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</si>
  <si>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</si>
  <si>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</si>
  <si>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</si>
  <si>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</si>
  <si>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</si>
  <si>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</si>
  <si>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</si>
  <si>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</si>
  <si>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</si>
  <si>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</si>
  <si>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</si>
  <si>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</si>
  <si>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</si>
  <si>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</si>
  <si>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</si>
  <si>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</si>
  <si>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</si>
  <si>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</si>
  <si>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</si>
  <si>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</si>
  <si>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</si>
  <si>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</si>
  <si>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</si>
  <si>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</si>
  <si>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</si>
  <si>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</si>
  <si>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</si>
  <si>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</si>
  <si>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</si>
  <si>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</si>
  <si>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</si>
  <si>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</si>
  <si>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</si>
  <si>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</si>
  <si>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</si>
  <si>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</si>
  <si>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</si>
  <si>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</si>
  <si>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</si>
  <si>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</si>
  <si>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</si>
  <si>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</si>
  <si>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</si>
  <si>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</si>
  <si>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</si>
  <si>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</si>
  <si>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</si>
  <si>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</si>
  <si>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</si>
  <si>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</si>
  <si>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</si>
  <si>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</si>
  <si>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</si>
  <si>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</si>
  <si>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</si>
  <si>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</si>
  <si>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</si>
  <si>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</si>
  <si>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</si>
  <si>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</si>
  <si>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</si>
  <si>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</si>
  <si>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</si>
  <si>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</si>
  <si>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</si>
  <si>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</si>
  <si>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</si>
  <si>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</si>
  <si>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</si>
  <si>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</si>
  <si>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</si>
  <si>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</si>
  <si>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</si>
  <si>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</si>
  <si>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</si>
  <si>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</si>
  <si>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</si>
  <si>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</si>
  <si>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</si>
  <si>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</si>
  <si>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</si>
  <si>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</si>
  <si>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</si>
  <si>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</si>
  <si>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</si>
  <si>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</si>
  <si>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</si>
  <si>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</si>
  <si>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</si>
  <si>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</si>
  <si>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</si>
  <si>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</si>
  <si>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</si>
  <si>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</si>
  <si>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</si>
  <si>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</si>
  <si>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</si>
  <si>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</si>
  <si>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</si>
  <si>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</si>
  <si>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</si>
  <si>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</si>
  <si>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</si>
  <si>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</si>
  <si>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</si>
  <si>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</si>
  <si>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</si>
  <si>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</si>
  <si>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</si>
  <si>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</si>
  <si>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</si>
  <si>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</si>
  <si>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</si>
  <si>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</si>
  <si>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</si>
  <si>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</si>
  <si>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</si>
  <si>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</si>
  <si>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</si>
  <si>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</si>
  <si>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</si>
  <si>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</si>
  <si>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</si>
  <si>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</si>
  <si>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</si>
  <si>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</si>
  <si>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</si>
  <si>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</si>
  <si>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</si>
  <si>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</si>
  <si>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</si>
  <si>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</si>
  <si>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</si>
  <si>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</si>
  <si>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</si>
  <si>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</si>
  <si>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</si>
  <si>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</si>
  <si>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</si>
  <si>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</si>
  <si>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</si>
  <si>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</si>
  <si>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</si>
  <si>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</si>
  <si>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</si>
  <si>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</si>
  <si>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</si>
  <si>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</si>
  <si>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</si>
  <si>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</si>
  <si>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</si>
  <si>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</si>
  <si>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</si>
  <si>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</si>
  <si>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</si>
  <si>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</si>
  <si>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</si>
  <si>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</si>
  <si>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</si>
  <si>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</si>
  <si>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</si>
  <si>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</si>
  <si>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</si>
  <si>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</si>
  <si>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</si>
  <si>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</si>
  <si>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</si>
  <si>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</si>
  <si>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</si>
  <si>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</si>
  <si>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</si>
  <si>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</si>
  <si>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</si>
  <si>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</si>
  <si>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</si>
  <si>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</si>
  <si>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</si>
  <si>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</si>
  <si>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</si>
  <si>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</si>
  <si>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</si>
  <si>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</si>
  <si>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</si>
  <si>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</si>
  <si>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</si>
  <si>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</si>
  <si>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</si>
  <si>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</si>
  <si>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</si>
  <si>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</si>
  <si>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</si>
  <si>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</si>
  <si>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</si>
  <si>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</si>
  <si>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</si>
  <si>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</si>
  <si>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</si>
  <si>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</si>
  <si>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</si>
  <si>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</si>
  <si>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</si>
  <si>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</si>
  <si>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</si>
  <si>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</si>
  <si>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</si>
  <si>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</si>
  <si>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</si>
  <si>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</si>
  <si>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</si>
  <si>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</si>
  <si>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</si>
  <si>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</si>
  <si>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</si>
  <si>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</si>
  <si>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</si>
  <si>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</si>
  <si>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</si>
  <si>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</si>
  <si>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</si>
  <si>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</si>
  <si>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</si>
  <si>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</si>
  <si>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</si>
  <si>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</si>
  <si>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</si>
  <si>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</si>
  <si>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</si>
  <si>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</si>
  <si>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</si>
  <si>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</si>
  <si>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</si>
  <si>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</si>
  <si>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</si>
  <si>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</si>
  <si>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</si>
  <si>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</si>
  <si>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</si>
  <si>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</si>
  <si>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</si>
  <si>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</si>
  <si>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</si>
  <si>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</si>
  <si>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</si>
  <si>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</si>
  <si>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</si>
  <si>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</si>
  <si>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</si>
  <si>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</si>
  <si>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</si>
  <si>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</si>
  <si>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</si>
  <si>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</si>
  <si>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</si>
  <si>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</si>
  <si>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</si>
  <si>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</si>
  <si>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</si>
  <si>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</si>
  <si>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</si>
  <si>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</si>
  <si>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</si>
  <si>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</si>
  <si>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</si>
  <si>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</si>
  <si>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</si>
  <si>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COMISION ESTATAL DE CONCILIACIÓN Y ARBITRAJE MEDICO</t>
  </si>
  <si>
    <t>Del 1 de Enero al 30 de Septiembre de 2025</t>
  </si>
  <si>
    <t>_________________________________________________________</t>
  </si>
  <si>
    <t>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</si>
  <si>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</si>
  <si>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</si>
  <si>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</t>
  </si>
  <si>
    <t>DIRECTOR ADMINISTRATIVO                                                                                  C.P. ARMANDO ARTURO VAZQUEZ CASTRO</t>
  </si>
  <si>
    <t>DIRECTOR ADMINISTRATIVO                                                                                    C.P. ARMANDO ARTURO VAZQUEZ CASTRO</t>
  </si>
  <si>
    <t>DIRECTOR ADMINISTRATIVO                                                                                                            C.P. ARMANDO ARTURO VAZQUEZ CASTRO</t>
  </si>
  <si>
    <t>DIRECTOR ADMINISTRATIVO                                                                                    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</si>
</sst>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0"/>
    <xf numFmtId="0" fontId="5" fillId="0" borderId="0"/>
  </cellStyleXfs>
  <cellXfs count="21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21"/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</cellXfs>
  <cellStyles count="22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20"/>
    <cellStyle name="Normal 7" xfId="21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2"/>
  <sheetViews>
    <sheetView zoomScaleNormal="100" zoomScaleSheetLayoutView="100" workbookViewId="0">
      <pane ySplit="5" topLeftCell="A33" activePane="bottomLeft" state="frozen"/>
      <selection activeCell="A14" sqref="A14:B14"/>
      <selection pane="bottomLeft" activeCell="F54" sqref="F54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593</v>
      </c>
      <c r="B1" s="163"/>
      <c r="C1" s="104" t="s">
        <v>493</v>
      </c>
      <c r="D1" s="105">
        <v>2025</v>
      </c>
    </row>
    <row r="2" spans="1:4" ht="16.2" customHeight="1" x14ac:dyDescent="0.2">
      <c r="A2" s="164" t="s">
        <v>492</v>
      </c>
      <c r="B2" s="165"/>
      <c r="C2" s="10" t="s">
        <v>494</v>
      </c>
      <c r="D2" s="106" t="s">
        <v>499</v>
      </c>
    </row>
    <row r="3" spans="1:4" ht="16.2" customHeight="1" x14ac:dyDescent="0.2">
      <c r="A3" s="166" t="s">
        <v>594</v>
      </c>
      <c r="B3" s="167"/>
      <c r="C3" s="10" t="s">
        <v>495</v>
      </c>
      <c r="D3" s="107">
        <v>3</v>
      </c>
    </row>
    <row r="4" spans="1:4" ht="16.2" customHeight="1" x14ac:dyDescent="0.2">
      <c r="A4" s="168" t="s">
        <v>514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478</v>
      </c>
      <c r="B10" s="36" t="s">
        <v>549</v>
      </c>
    </row>
    <row r="11" spans="1:4" x14ac:dyDescent="0.2">
      <c r="A11" s="35" t="s">
        <v>479</v>
      </c>
      <c r="B11" s="36" t="s">
        <v>275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487</v>
      </c>
    </row>
    <row r="16" spans="1:4" x14ac:dyDescent="0.2">
      <c r="A16" s="35" t="s">
        <v>7</v>
      </c>
      <c r="B16" s="36" t="s">
        <v>488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489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112</v>
      </c>
    </row>
    <row r="25" spans="1:2" x14ac:dyDescent="0.2">
      <c r="A25" s="35" t="s">
        <v>21</v>
      </c>
      <c r="B25" s="36" t="s">
        <v>576</v>
      </c>
    </row>
    <row r="26" spans="1:2" x14ac:dyDescent="0.2">
      <c r="A26" s="35" t="s">
        <v>578</v>
      </c>
      <c r="B26" s="36" t="s">
        <v>579</v>
      </c>
    </row>
    <row r="27" spans="1:2" x14ac:dyDescent="0.2">
      <c r="A27" s="35" t="s">
        <v>577</v>
      </c>
      <c r="B27" s="36" t="s">
        <v>580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584</v>
      </c>
    </row>
    <row r="31" spans="1:2" x14ac:dyDescent="0.2">
      <c r="A31" s="35" t="s">
        <v>27</v>
      </c>
      <c r="B31" s="36" t="s">
        <v>585</v>
      </c>
    </row>
    <row r="32" spans="1:2" x14ac:dyDescent="0.2">
      <c r="A32" s="35" t="s">
        <v>38</v>
      </c>
      <c r="B32" s="36" t="s">
        <v>586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515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0.8" thickBot="1" x14ac:dyDescent="0.25">
      <c r="A43" s="8"/>
      <c r="B43" s="9"/>
    </row>
    <row r="45" spans="1:2" x14ac:dyDescent="0.2">
      <c r="A45" s="1" t="s">
        <v>516</v>
      </c>
    </row>
    <row r="51" spans="2:5" x14ac:dyDescent="0.2">
      <c r="B51" s="199" t="s">
        <v>595</v>
      </c>
      <c r="C51" s="197" t="s">
        <v>596</v>
      </c>
      <c r="D51" s="197"/>
      <c r="E51" s="197"/>
    </row>
    <row r="52" spans="2:5" ht="20.399999999999999" x14ac:dyDescent="0.2">
      <c r="B52" s="200" t="s">
        <v>597</v>
      </c>
      <c r="C52" s="198" t="s">
        <v>598</v>
      </c>
      <c r="D52" s="198"/>
      <c r="E52" s="198"/>
    </row>
  </sheetData>
  <sheetProtection formatCells="0" formatColumns="0" formatRows="0" autoFilter="0" pivotTables="0"/>
  <mergeCells count="6">
    <mergeCell ref="C52:E52"/>
    <mergeCell ref="A1:B1"/>
    <mergeCell ref="A2:B2"/>
    <mergeCell ref="A3:B3"/>
    <mergeCell ref="A4:D4"/>
    <mergeCell ref="C51:E51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activeCell="G19" sqref="G19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3" width="15.6640625" style="14" customWidth="1"/>
    <col min="4" max="4" width="10.21875" style="14" bestFit="1" customWidth="1"/>
    <col min="5" max="5" width="9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593</v>
      </c>
      <c r="B1" s="165"/>
      <c r="C1" s="165"/>
      <c r="D1" s="10" t="s">
        <v>496</v>
      </c>
      <c r="E1" s="18">
        <v>2025</v>
      </c>
    </row>
    <row r="2" spans="1:5" s="11" customFormat="1" ht="18.899999999999999" customHeight="1" x14ac:dyDescent="0.3">
      <c r="A2" s="165" t="s">
        <v>501</v>
      </c>
      <c r="B2" s="165"/>
      <c r="C2" s="165"/>
      <c r="D2" s="10" t="s">
        <v>497</v>
      </c>
      <c r="E2" s="18" t="s">
        <v>499</v>
      </c>
    </row>
    <row r="3" spans="1:5" s="11" customFormat="1" ht="18.899999999999999" customHeight="1" x14ac:dyDescent="0.3">
      <c r="A3" s="165" t="s">
        <v>594</v>
      </c>
      <c r="B3" s="165"/>
      <c r="C3" s="165"/>
      <c r="D3" s="10" t="s">
        <v>498</v>
      </c>
      <c r="E3" s="18">
        <v>3</v>
      </c>
    </row>
    <row r="4" spans="1:5" s="11" customFormat="1" ht="18.899999999999999" customHeight="1" x14ac:dyDescent="0.3">
      <c r="A4" s="165" t="s">
        <v>514</v>
      </c>
      <c r="B4" s="165"/>
      <c r="C4" s="165"/>
      <c r="D4" s="10"/>
      <c r="E4" s="18"/>
    </row>
    <row r="5" spans="1:5" x14ac:dyDescent="0.2">
      <c r="A5" s="12" t="s">
        <v>114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274</v>
      </c>
      <c r="E8" s="140" t="s">
        <v>588</v>
      </c>
    </row>
    <row r="9" spans="1:5" x14ac:dyDescent="0.2">
      <c r="A9" s="109">
        <v>4000</v>
      </c>
      <c r="B9" s="108" t="s">
        <v>549</v>
      </c>
      <c r="C9" s="141">
        <f>SUM(C10+C57+C69)</f>
        <v>11744209.73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221</v>
      </c>
      <c r="C10" s="141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222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223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224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225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226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227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228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229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407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230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231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232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408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233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234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235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236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237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409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238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239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240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241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410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242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411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411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412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413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243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244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245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246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247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414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248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249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491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415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416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417</v>
      </c>
      <c r="C51" s="142">
        <v>0</v>
      </c>
      <c r="D51" s="78"/>
      <c r="E51" s="39"/>
    </row>
    <row r="52" spans="1:5" ht="20.399999999999999" x14ac:dyDescent="0.2">
      <c r="A52" s="40">
        <v>4174</v>
      </c>
      <c r="B52" s="42" t="s">
        <v>418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419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420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421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422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423</v>
      </c>
      <c r="C57" s="141">
        <f>+C58+C64</f>
        <v>11744209.73</v>
      </c>
      <c r="D57" s="78"/>
      <c r="E57" s="39"/>
    </row>
    <row r="58" spans="1:5" ht="20.399999999999999" x14ac:dyDescent="0.2">
      <c r="A58" s="109">
        <v>4210</v>
      </c>
      <c r="B58" s="110" t="s">
        <v>424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250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251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252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425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426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253</v>
      </c>
      <c r="C64" s="141">
        <f>SUM(C65:C68)</f>
        <v>11744209.73</v>
      </c>
      <c r="D64" s="78"/>
      <c r="E64" s="39"/>
    </row>
    <row r="65" spans="1:5" x14ac:dyDescent="0.2">
      <c r="A65" s="40">
        <v>4221</v>
      </c>
      <c r="B65" s="41" t="s">
        <v>254</v>
      </c>
      <c r="C65" s="142">
        <v>11744209.73</v>
      </c>
      <c r="D65" s="78"/>
      <c r="E65" s="39"/>
    </row>
    <row r="66" spans="1:5" x14ac:dyDescent="0.2">
      <c r="A66" s="40">
        <v>4223</v>
      </c>
      <c r="B66" s="41" t="s">
        <v>255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257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427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258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259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428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260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261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262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263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264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265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266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267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267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268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268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269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270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429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271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272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273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430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269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274</v>
      </c>
      <c r="E93" s="38" t="s">
        <v>588</v>
      </c>
    </row>
    <row r="94" spans="1:5" x14ac:dyDescent="0.2">
      <c r="A94" s="111">
        <v>5000</v>
      </c>
      <c r="B94" s="108" t="s">
        <v>275</v>
      </c>
      <c r="C94" s="141">
        <f>C95+C123+C156+C166+C181+C210</f>
        <v>9228408.1300000008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276</v>
      </c>
      <c r="C95" s="141">
        <f>C96+C103+C113</f>
        <v>9098582.25</v>
      </c>
      <c r="D95" s="112">
        <f>C95/$C$94</f>
        <v>0.98593193125280632</v>
      </c>
      <c r="E95" s="41"/>
    </row>
    <row r="96" spans="1:5" x14ac:dyDescent="0.2">
      <c r="A96" s="111">
        <v>5110</v>
      </c>
      <c r="B96" s="108" t="s">
        <v>277</v>
      </c>
      <c r="C96" s="141">
        <f>SUM(C97:C102)</f>
        <v>7224820.8600000003</v>
      </c>
      <c r="D96" s="112">
        <f t="shared" ref="D96:D159" si="0">C96/$C$94</f>
        <v>0.78288917852617768</v>
      </c>
      <c r="E96" s="41"/>
    </row>
    <row r="97" spans="1:5" x14ac:dyDescent="0.2">
      <c r="A97" s="43">
        <v>5111</v>
      </c>
      <c r="B97" s="41" t="s">
        <v>278</v>
      </c>
      <c r="C97" s="142">
        <v>1837821.69</v>
      </c>
      <c r="D97" s="44">
        <f t="shared" si="0"/>
        <v>0.19914828907767432</v>
      </c>
      <c r="E97" s="41"/>
    </row>
    <row r="98" spans="1:5" x14ac:dyDescent="0.2">
      <c r="A98" s="43">
        <v>5112</v>
      </c>
      <c r="B98" s="41" t="s">
        <v>279</v>
      </c>
      <c r="C98" s="142">
        <v>392221.11</v>
      </c>
      <c r="D98" s="44">
        <f t="shared" si="0"/>
        <v>4.2501491532971454E-2</v>
      </c>
      <c r="E98" s="41"/>
    </row>
    <row r="99" spans="1:5" x14ac:dyDescent="0.2">
      <c r="A99" s="43">
        <v>5113</v>
      </c>
      <c r="B99" s="41" t="s">
        <v>280</v>
      </c>
      <c r="C99" s="142">
        <v>1721129.33</v>
      </c>
      <c r="D99" s="44">
        <f t="shared" si="0"/>
        <v>0.18650338235528383</v>
      </c>
      <c r="E99" s="41"/>
    </row>
    <row r="100" spans="1:5" x14ac:dyDescent="0.2">
      <c r="A100" s="43">
        <v>5114</v>
      </c>
      <c r="B100" s="41" t="s">
        <v>281</v>
      </c>
      <c r="C100" s="142">
        <v>637261.59</v>
      </c>
      <c r="D100" s="44">
        <f t="shared" si="0"/>
        <v>6.9054335376474069E-2</v>
      </c>
      <c r="E100" s="41"/>
    </row>
    <row r="101" spans="1:5" x14ac:dyDescent="0.2">
      <c r="A101" s="43">
        <v>5115</v>
      </c>
      <c r="B101" s="41" t="s">
        <v>282</v>
      </c>
      <c r="C101" s="142">
        <v>2633025.2799999998</v>
      </c>
      <c r="D101" s="44">
        <f t="shared" si="0"/>
        <v>0.28531738550232494</v>
      </c>
      <c r="E101" s="41"/>
    </row>
    <row r="102" spans="1:5" x14ac:dyDescent="0.2">
      <c r="A102" s="43">
        <v>5116</v>
      </c>
      <c r="B102" s="41" t="s">
        <v>283</v>
      </c>
      <c r="C102" s="142">
        <v>3361.86</v>
      </c>
      <c r="D102" s="44">
        <f t="shared" si="0"/>
        <v>3.6429468144903119E-4</v>
      </c>
      <c r="E102" s="41"/>
    </row>
    <row r="103" spans="1:5" x14ac:dyDescent="0.2">
      <c r="A103" s="111">
        <v>5120</v>
      </c>
      <c r="B103" s="108" t="s">
        <v>284</v>
      </c>
      <c r="C103" s="141">
        <f>SUM(C104:C112)</f>
        <v>516057.1</v>
      </c>
      <c r="D103" s="112">
        <f t="shared" si="0"/>
        <v>5.5920489507002326E-2</v>
      </c>
      <c r="E103" s="41"/>
    </row>
    <row r="104" spans="1:5" x14ac:dyDescent="0.2">
      <c r="A104" s="43">
        <v>5121</v>
      </c>
      <c r="B104" s="41" t="s">
        <v>285</v>
      </c>
      <c r="C104" s="142">
        <v>97151.75</v>
      </c>
      <c r="D104" s="44">
        <f t="shared" si="0"/>
        <v>1.0527465694129415E-2</v>
      </c>
      <c r="E104" s="41"/>
    </row>
    <row r="105" spans="1:5" x14ac:dyDescent="0.2">
      <c r="A105" s="43">
        <v>5122</v>
      </c>
      <c r="B105" s="41" t="s">
        <v>286</v>
      </c>
      <c r="C105" s="142">
        <v>143646.85</v>
      </c>
      <c r="D105" s="44">
        <f t="shared" si="0"/>
        <v>1.5565723576206853E-2</v>
      </c>
      <c r="E105" s="41"/>
    </row>
    <row r="106" spans="1:5" x14ac:dyDescent="0.2">
      <c r="A106" s="43">
        <v>5123</v>
      </c>
      <c r="B106" s="41" t="s">
        <v>287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288</v>
      </c>
      <c r="C107" s="142">
        <v>37019.57</v>
      </c>
      <c r="D107" s="44">
        <f t="shared" si="0"/>
        <v>4.0114794966269003E-3</v>
      </c>
      <c r="E107" s="41"/>
    </row>
    <row r="108" spans="1:5" x14ac:dyDescent="0.2">
      <c r="A108" s="43">
        <v>5125</v>
      </c>
      <c r="B108" s="41" t="s">
        <v>289</v>
      </c>
      <c r="C108" s="142">
        <v>3158.65</v>
      </c>
      <c r="D108" s="44">
        <f t="shared" si="0"/>
        <v>3.4227463236392424E-4</v>
      </c>
      <c r="E108" s="41"/>
    </row>
    <row r="109" spans="1:5" x14ac:dyDescent="0.2">
      <c r="A109" s="43">
        <v>5126</v>
      </c>
      <c r="B109" s="41" t="s">
        <v>290</v>
      </c>
      <c r="C109" s="142">
        <v>200250</v>
      </c>
      <c r="D109" s="44">
        <f t="shared" si="0"/>
        <v>2.1699300375437554E-2</v>
      </c>
      <c r="E109" s="41"/>
    </row>
    <row r="110" spans="1:5" x14ac:dyDescent="0.2">
      <c r="A110" s="43">
        <v>5127</v>
      </c>
      <c r="B110" s="41" t="s">
        <v>291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292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293</v>
      </c>
      <c r="C112" s="142">
        <v>34830.28</v>
      </c>
      <c r="D112" s="44">
        <f t="shared" si="0"/>
        <v>3.7742457322376783E-3</v>
      </c>
      <c r="E112" s="41"/>
    </row>
    <row r="113" spans="1:5" x14ac:dyDescent="0.2">
      <c r="A113" s="111">
        <v>5130</v>
      </c>
      <c r="B113" s="108" t="s">
        <v>294</v>
      </c>
      <c r="C113" s="141">
        <f>SUM(C114:C122)</f>
        <v>1357704.29</v>
      </c>
      <c r="D113" s="112">
        <f t="shared" si="0"/>
        <v>0.14712226321962638</v>
      </c>
      <c r="E113" s="41"/>
    </row>
    <row r="114" spans="1:5" x14ac:dyDescent="0.2">
      <c r="A114" s="43">
        <v>5131</v>
      </c>
      <c r="B114" s="41" t="s">
        <v>295</v>
      </c>
      <c r="C114" s="142">
        <v>127707.63</v>
      </c>
      <c r="D114" s="44">
        <f t="shared" si="0"/>
        <v>1.3838532951836407E-2</v>
      </c>
      <c r="E114" s="41"/>
    </row>
    <row r="115" spans="1:5" x14ac:dyDescent="0.2">
      <c r="A115" s="43">
        <v>5132</v>
      </c>
      <c r="B115" s="41" t="s">
        <v>296</v>
      </c>
      <c r="C115" s="142">
        <v>23068.54</v>
      </c>
      <c r="D115" s="44">
        <f t="shared" si="0"/>
        <v>2.4997312293772596E-3</v>
      </c>
      <c r="E115" s="41"/>
    </row>
    <row r="116" spans="1:5" x14ac:dyDescent="0.2">
      <c r="A116" s="43">
        <v>5133</v>
      </c>
      <c r="B116" s="41" t="s">
        <v>297</v>
      </c>
      <c r="C116" s="142">
        <v>124781.05</v>
      </c>
      <c r="D116" s="44">
        <f t="shared" si="0"/>
        <v>1.3521405668476866E-2</v>
      </c>
      <c r="E116" s="41"/>
    </row>
    <row r="117" spans="1:5" x14ac:dyDescent="0.2">
      <c r="A117" s="43">
        <v>5134</v>
      </c>
      <c r="B117" s="41" t="s">
        <v>298</v>
      </c>
      <c r="C117" s="142">
        <v>22557.65</v>
      </c>
      <c r="D117" s="44">
        <f t="shared" si="0"/>
        <v>2.4443706522546266E-3</v>
      </c>
      <c r="E117" s="41"/>
    </row>
    <row r="118" spans="1:5" x14ac:dyDescent="0.2">
      <c r="A118" s="43">
        <v>5135</v>
      </c>
      <c r="B118" s="41" t="s">
        <v>299</v>
      </c>
      <c r="C118" s="142">
        <v>83954.9</v>
      </c>
      <c r="D118" s="44">
        <f t="shared" si="0"/>
        <v>9.0974411639941181E-3</v>
      </c>
      <c r="E118" s="41"/>
    </row>
    <row r="119" spans="1:5" x14ac:dyDescent="0.2">
      <c r="A119" s="43">
        <v>5136</v>
      </c>
      <c r="B119" s="41" t="s">
        <v>300</v>
      </c>
      <c r="C119" s="142">
        <v>399072.96</v>
      </c>
      <c r="D119" s="44">
        <f t="shared" si="0"/>
        <v>4.3243965197278286E-2</v>
      </c>
      <c r="E119" s="41"/>
    </row>
    <row r="120" spans="1:5" x14ac:dyDescent="0.2">
      <c r="A120" s="43">
        <v>5137</v>
      </c>
      <c r="B120" s="41" t="s">
        <v>301</v>
      </c>
      <c r="C120" s="142">
        <v>148499.47</v>
      </c>
      <c r="D120" s="44">
        <f t="shared" si="0"/>
        <v>1.6091558577394645E-2</v>
      </c>
      <c r="E120" s="41"/>
    </row>
    <row r="121" spans="1:5" x14ac:dyDescent="0.2">
      <c r="A121" s="43">
        <v>5138</v>
      </c>
      <c r="B121" s="41" t="s">
        <v>302</v>
      </c>
      <c r="C121" s="142">
        <v>234739.85</v>
      </c>
      <c r="D121" s="44">
        <f t="shared" si="0"/>
        <v>2.5436656755231737E-2</v>
      </c>
      <c r="E121" s="41"/>
    </row>
    <row r="122" spans="1:5" x14ac:dyDescent="0.2">
      <c r="A122" s="43">
        <v>5139</v>
      </c>
      <c r="B122" s="41" t="s">
        <v>303</v>
      </c>
      <c r="C122" s="142">
        <v>193322.23999999999</v>
      </c>
      <c r="D122" s="44">
        <f t="shared" si="0"/>
        <v>2.0948601023782418E-2</v>
      </c>
      <c r="E122" s="41"/>
    </row>
    <row r="123" spans="1:5" x14ac:dyDescent="0.2">
      <c r="A123" s="111">
        <v>5200</v>
      </c>
      <c r="B123" s="108" t="s">
        <v>304</v>
      </c>
      <c r="C123" s="141">
        <f>C124+C127+C130+C133+C138+C142+C145+C147+C153</f>
        <v>129825.88</v>
      </c>
      <c r="D123" s="112">
        <f t="shared" si="0"/>
        <v>1.4068068747193564E-2</v>
      </c>
      <c r="E123" s="41"/>
    </row>
    <row r="124" spans="1:5" x14ac:dyDescent="0.2">
      <c r="A124" s="111">
        <v>5210</v>
      </c>
      <c r="B124" s="108" t="s">
        <v>305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306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307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308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309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310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255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311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312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256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313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314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315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316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257</v>
      </c>
      <c r="C138" s="141">
        <f>SUM(C139:C141)</f>
        <v>129825.88</v>
      </c>
      <c r="D138" s="112">
        <f t="shared" si="0"/>
        <v>1.4068068747193564E-2</v>
      </c>
      <c r="E138" s="41"/>
    </row>
    <row r="139" spans="1:5" x14ac:dyDescent="0.2">
      <c r="A139" s="43">
        <v>5251</v>
      </c>
      <c r="B139" s="41" t="s">
        <v>317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318</v>
      </c>
      <c r="C140" s="142">
        <v>129825.88</v>
      </c>
      <c r="D140" s="44">
        <f t="shared" si="0"/>
        <v>1.4068068747193564E-2</v>
      </c>
      <c r="E140" s="41"/>
    </row>
    <row r="141" spans="1:5" x14ac:dyDescent="0.2">
      <c r="A141" s="43">
        <v>5259</v>
      </c>
      <c r="B141" s="41" t="s">
        <v>319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320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321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322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323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324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325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326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327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328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329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330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331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332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333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334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250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335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336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251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337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338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252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339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340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341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342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343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344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345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346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347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348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349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350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351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351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352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353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354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355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356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357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358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359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360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361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362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363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364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365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366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367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368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369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370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371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372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373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374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375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431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377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272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378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432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379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380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381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516</v>
      </c>
    </row>
    <row r="221" spans="1:5" x14ac:dyDescent="0.2">
      <c r="B221" s="201" t="s">
        <v>595</v>
      </c>
      <c r="C221" s="197" t="s">
        <v>599</v>
      </c>
      <c r="D221" s="197"/>
      <c r="E221" s="197"/>
    </row>
    <row r="222" spans="1:5" ht="20.399999999999999" x14ac:dyDescent="0.2">
      <c r="B222" s="202" t="s">
        <v>597</v>
      </c>
      <c r="C222" s="198" t="s">
        <v>600</v>
      </c>
      <c r="D222" s="198"/>
      <c r="E222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C222:E222"/>
    <mergeCell ref="C221:E221"/>
  </mergeCells>
  <pageMargins left="0.70866141732283472" right="0.70866141732283472" top="0.74803149606299213" bottom="0.74803149606299213" header="0.31496062992125984" footer="0.31496062992125984"/>
  <pageSetup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zoomScale="60" zoomScaleNormal="100" workbookViewId="0">
      <selection activeCell="M14" sqref="M14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6.5546875" style="14" customWidth="1"/>
    <col min="7" max="7" width="20.109375" style="14" customWidth="1"/>
    <col min="8" max="8" width="20.44140625" style="14" bestFit="1" customWidth="1"/>
    <col min="9" max="16384" width="9.109375" style="14"/>
  </cols>
  <sheetData>
    <row r="1" spans="1:8" s="11" customFormat="1" ht="18.899999999999999" customHeight="1" x14ac:dyDescent="0.3">
      <c r="A1" s="171" t="s">
        <v>593</v>
      </c>
      <c r="B1" s="172"/>
      <c r="C1" s="172"/>
      <c r="D1" s="172"/>
      <c r="E1" s="172"/>
      <c r="F1" s="172"/>
      <c r="G1" s="10" t="s">
        <v>496</v>
      </c>
      <c r="H1" s="18">
        <v>2025</v>
      </c>
    </row>
    <row r="2" spans="1:8" s="11" customFormat="1" ht="18.899999999999999" customHeight="1" x14ac:dyDescent="0.3">
      <c r="A2" s="171" t="s">
        <v>500</v>
      </c>
      <c r="B2" s="172"/>
      <c r="C2" s="172"/>
      <c r="D2" s="172"/>
      <c r="E2" s="172"/>
      <c r="F2" s="172"/>
      <c r="G2" s="10" t="s">
        <v>497</v>
      </c>
      <c r="H2" s="18" t="s">
        <v>499</v>
      </c>
    </row>
    <row r="3" spans="1:8" s="11" customFormat="1" ht="18.899999999999999" customHeight="1" x14ac:dyDescent="0.3">
      <c r="A3" s="171" t="s">
        <v>594</v>
      </c>
      <c r="B3" s="172"/>
      <c r="C3" s="172"/>
      <c r="D3" s="172"/>
      <c r="E3" s="172"/>
      <c r="F3" s="172"/>
      <c r="G3" s="10" t="s">
        <v>498</v>
      </c>
      <c r="H3" s="18">
        <v>3</v>
      </c>
    </row>
    <row r="4" spans="1:8" s="11" customFormat="1" ht="18.899999999999999" customHeight="1" x14ac:dyDescent="0.3">
      <c r="A4" s="171" t="s">
        <v>514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114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115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116</v>
      </c>
      <c r="C10" s="144">
        <v>0</v>
      </c>
    </row>
    <row r="11" spans="1:8" x14ac:dyDescent="0.2">
      <c r="A11" s="16">
        <v>1121</v>
      </c>
      <c r="B11" s="14" t="s">
        <v>117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113</v>
      </c>
    </row>
    <row r="15" spans="1:8" x14ac:dyDescent="0.2">
      <c r="A15" s="16">
        <v>1122</v>
      </c>
      <c r="B15" s="14" t="s">
        <v>119</v>
      </c>
      <c r="C15" s="144">
        <v>-693408.44</v>
      </c>
      <c r="D15" s="144">
        <v>-693408.44</v>
      </c>
      <c r="E15" s="144">
        <v>-1049515.33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</row>
    <row r="20" spans="1:8" x14ac:dyDescent="0.2">
      <c r="A20" s="16">
        <v>1123</v>
      </c>
      <c r="B20" s="14" t="s">
        <v>126</v>
      </c>
      <c r="C20" s="144">
        <v>-907.43</v>
      </c>
      <c r="D20" s="144">
        <v>-907.43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127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481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128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129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131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132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482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133</v>
      </c>
      <c r="G31" s="15" t="s">
        <v>95</v>
      </c>
      <c r="H31" s="15"/>
    </row>
    <row r="32" spans="1:8" x14ac:dyDescent="0.2">
      <c r="A32" s="16">
        <v>1140</v>
      </c>
      <c r="B32" s="14" t="s">
        <v>134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135</v>
      </c>
      <c r="C33" s="144">
        <v>0</v>
      </c>
    </row>
    <row r="34" spans="1:8" x14ac:dyDescent="0.2">
      <c r="A34" s="16">
        <v>1142</v>
      </c>
      <c r="B34" s="14" t="s">
        <v>136</v>
      </c>
      <c r="C34" s="144">
        <v>0</v>
      </c>
    </row>
    <row r="35" spans="1:8" x14ac:dyDescent="0.2">
      <c r="A35" s="16">
        <v>1143</v>
      </c>
      <c r="B35" s="14" t="s">
        <v>137</v>
      </c>
      <c r="C35" s="144">
        <v>0</v>
      </c>
    </row>
    <row r="36" spans="1:8" x14ac:dyDescent="0.2">
      <c r="A36" s="16">
        <v>1144</v>
      </c>
      <c r="B36" s="14" t="s">
        <v>138</v>
      </c>
      <c r="C36" s="144">
        <v>0</v>
      </c>
    </row>
    <row r="37" spans="1:8" x14ac:dyDescent="0.2">
      <c r="A37" s="16">
        <v>1145</v>
      </c>
      <c r="B37" s="14" t="s">
        <v>139</v>
      </c>
      <c r="C37" s="144">
        <v>0</v>
      </c>
    </row>
    <row r="39" spans="1:8" x14ac:dyDescent="0.2">
      <c r="A39" s="13" t="s">
        <v>140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141</v>
      </c>
      <c r="G40" s="15"/>
      <c r="H40" s="15"/>
    </row>
    <row r="41" spans="1:8" x14ac:dyDescent="0.2">
      <c r="A41" s="16">
        <v>1150</v>
      </c>
      <c r="B41" s="14" t="s">
        <v>142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143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125</v>
      </c>
      <c r="F45" s="15"/>
      <c r="G45" s="15"/>
      <c r="H45" s="15"/>
    </row>
    <row r="46" spans="1:8" x14ac:dyDescent="0.2">
      <c r="A46" s="16">
        <v>1213</v>
      </c>
      <c r="B46" s="14" t="s">
        <v>144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8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8" x14ac:dyDescent="0.2">
      <c r="A50" s="16">
        <v>1211</v>
      </c>
      <c r="B50" s="14" t="s">
        <v>118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8" x14ac:dyDescent="0.2">
      <c r="A51" s="16">
        <v>1212</v>
      </c>
      <c r="B51" s="14" t="s">
        <v>552</v>
      </c>
      <c r="C51" s="144">
        <v>0</v>
      </c>
    </row>
    <row r="52" spans="1:8" x14ac:dyDescent="0.2">
      <c r="A52" s="16">
        <v>1214</v>
      </c>
      <c r="B52" s="14" t="s">
        <v>145</v>
      </c>
      <c r="C52" s="144">
        <v>0</v>
      </c>
    </row>
    <row r="53" spans="1:8" x14ac:dyDescent="0.2">
      <c r="C53" s="144"/>
    </row>
    <row r="54" spans="1:8" x14ac:dyDescent="0.2">
      <c r="A54" s="13" t="s">
        <v>101</v>
      </c>
      <c r="B54" s="13"/>
      <c r="C54" s="13"/>
      <c r="D54" s="13"/>
      <c r="E54" s="13"/>
      <c r="F54" s="13"/>
      <c r="G54" s="13"/>
      <c r="H54" s="13"/>
    </row>
    <row r="55" spans="1:8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553</v>
      </c>
      <c r="G55" s="15" t="s">
        <v>554</v>
      </c>
      <c r="H55" s="15" t="s">
        <v>100</v>
      </c>
    </row>
    <row r="56" spans="1:8" x14ac:dyDescent="0.2">
      <c r="A56" s="16">
        <v>1230</v>
      </c>
      <c r="B56" s="14" t="s">
        <v>147</v>
      </c>
      <c r="C56" s="144">
        <f>SUM(C57:C63)</f>
        <v>1182450.6200000001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8" x14ac:dyDescent="0.2">
      <c r="A57" s="16">
        <v>1231</v>
      </c>
      <c r="B57" s="14" t="s">
        <v>148</v>
      </c>
      <c r="C57" s="144">
        <v>0</v>
      </c>
      <c r="D57" s="145"/>
      <c r="E57" s="145"/>
    </row>
    <row r="58" spans="1:8" x14ac:dyDescent="0.2">
      <c r="A58" s="16">
        <v>1232</v>
      </c>
      <c r="B58" s="14" t="s">
        <v>149</v>
      </c>
      <c r="C58" s="144">
        <v>0</v>
      </c>
      <c r="D58" s="144">
        <v>0</v>
      </c>
      <c r="E58" s="144">
        <v>0</v>
      </c>
    </row>
    <row r="59" spans="1:8" x14ac:dyDescent="0.2">
      <c r="A59" s="16">
        <v>1233</v>
      </c>
      <c r="B59" s="14" t="s">
        <v>150</v>
      </c>
      <c r="C59" s="144">
        <v>1182450.6200000001</v>
      </c>
      <c r="D59" s="144">
        <v>0</v>
      </c>
      <c r="E59" s="144">
        <v>0</v>
      </c>
    </row>
    <row r="60" spans="1:8" x14ac:dyDescent="0.2">
      <c r="A60" s="16">
        <v>1234</v>
      </c>
      <c r="B60" s="14" t="s">
        <v>151</v>
      </c>
      <c r="C60" s="144">
        <v>0</v>
      </c>
      <c r="D60" s="144">
        <v>0</v>
      </c>
      <c r="E60" s="144">
        <v>0</v>
      </c>
    </row>
    <row r="61" spans="1:8" x14ac:dyDescent="0.2">
      <c r="A61" s="16">
        <v>1235</v>
      </c>
      <c r="B61" s="14" t="s">
        <v>152</v>
      </c>
      <c r="C61" s="144">
        <v>0</v>
      </c>
      <c r="D61" s="144">
        <v>0</v>
      </c>
      <c r="E61" s="144">
        <v>0</v>
      </c>
    </row>
    <row r="62" spans="1:8" x14ac:dyDescent="0.2">
      <c r="A62" s="16">
        <v>1236</v>
      </c>
      <c r="B62" s="14" t="s">
        <v>153</v>
      </c>
      <c r="C62" s="144">
        <v>0</v>
      </c>
      <c r="D62" s="144">
        <v>0</v>
      </c>
      <c r="E62" s="144">
        <v>0</v>
      </c>
    </row>
    <row r="63" spans="1:8" x14ac:dyDescent="0.2">
      <c r="A63" s="16">
        <v>1239</v>
      </c>
      <c r="B63" s="14" t="s">
        <v>154</v>
      </c>
      <c r="C63" s="144">
        <v>0</v>
      </c>
      <c r="D63" s="144">
        <v>0</v>
      </c>
      <c r="E63" s="144">
        <v>0</v>
      </c>
    </row>
    <row r="64" spans="1:8" x14ac:dyDescent="0.2">
      <c r="A64" s="16">
        <v>1240</v>
      </c>
      <c r="B64" s="14" t="s">
        <v>155</v>
      </c>
      <c r="C64" s="144">
        <f>SUM(C65:C72)</f>
        <v>2796960.1500000004</v>
      </c>
      <c r="D64" s="144">
        <f t="shared" ref="D64:E64" si="0">SUM(D65:D72)</f>
        <v>0</v>
      </c>
      <c r="E64" s="144">
        <f t="shared" si="0"/>
        <v>1685723.49</v>
      </c>
    </row>
    <row r="65" spans="1:8" x14ac:dyDescent="0.2">
      <c r="A65" s="16">
        <v>1241</v>
      </c>
      <c r="B65" s="14" t="s">
        <v>156</v>
      </c>
      <c r="C65" s="144">
        <v>1054544.76</v>
      </c>
      <c r="D65" s="144">
        <v>0</v>
      </c>
      <c r="E65" s="144">
        <v>500943.79</v>
      </c>
    </row>
    <row r="66" spans="1:8" x14ac:dyDescent="0.2">
      <c r="A66" s="16">
        <v>1242</v>
      </c>
      <c r="B66" s="14" t="s">
        <v>157</v>
      </c>
      <c r="C66" s="144">
        <v>88743.85</v>
      </c>
      <c r="D66" s="144">
        <v>0</v>
      </c>
      <c r="E66" s="144">
        <v>0</v>
      </c>
    </row>
    <row r="67" spans="1:8" x14ac:dyDescent="0.2">
      <c r="A67" s="16">
        <v>1243</v>
      </c>
      <c r="B67" s="14" t="s">
        <v>158</v>
      </c>
      <c r="C67" s="144">
        <v>1500</v>
      </c>
      <c r="D67" s="144">
        <v>0</v>
      </c>
      <c r="E67" s="144">
        <v>1500</v>
      </c>
    </row>
    <row r="68" spans="1:8" x14ac:dyDescent="0.2">
      <c r="A68" s="16">
        <v>1244</v>
      </c>
      <c r="B68" s="14" t="s">
        <v>159</v>
      </c>
      <c r="C68" s="144">
        <v>1572301.25</v>
      </c>
      <c r="D68" s="144">
        <v>0</v>
      </c>
      <c r="E68" s="144">
        <v>1153555</v>
      </c>
    </row>
    <row r="69" spans="1:8" x14ac:dyDescent="0.2">
      <c r="A69" s="16">
        <v>1245</v>
      </c>
      <c r="B69" s="14" t="s">
        <v>160</v>
      </c>
      <c r="C69" s="144">
        <v>0</v>
      </c>
      <c r="D69" s="144">
        <v>0</v>
      </c>
      <c r="E69" s="144">
        <v>0</v>
      </c>
    </row>
    <row r="70" spans="1:8" x14ac:dyDescent="0.2">
      <c r="A70" s="16">
        <v>1246</v>
      </c>
      <c r="B70" s="14" t="s">
        <v>161</v>
      </c>
      <c r="C70" s="144">
        <v>79870.289999999994</v>
      </c>
      <c r="D70" s="144">
        <v>0</v>
      </c>
      <c r="E70" s="144">
        <v>29724.7</v>
      </c>
    </row>
    <row r="71" spans="1:8" x14ac:dyDescent="0.2">
      <c r="A71" s="16">
        <v>1247</v>
      </c>
      <c r="B71" s="14" t="s">
        <v>162</v>
      </c>
      <c r="C71" s="144">
        <v>0</v>
      </c>
      <c r="D71" s="144">
        <v>0</v>
      </c>
      <c r="E71" s="144">
        <v>0</v>
      </c>
    </row>
    <row r="72" spans="1:8" x14ac:dyDescent="0.2">
      <c r="A72" s="16">
        <v>1248</v>
      </c>
      <c r="B72" s="14" t="s">
        <v>163</v>
      </c>
      <c r="C72" s="144">
        <v>0</v>
      </c>
      <c r="D72" s="144">
        <v>0</v>
      </c>
      <c r="E72" s="144">
        <v>0</v>
      </c>
    </row>
    <row r="74" spans="1:8" x14ac:dyDescent="0.2">
      <c r="A74" s="13" t="s">
        <v>102</v>
      </c>
      <c r="B74" s="13"/>
      <c r="C74" s="13"/>
      <c r="D74" s="13"/>
      <c r="E74" s="13"/>
      <c r="F74" s="13"/>
      <c r="G74" s="13"/>
      <c r="H74" s="13"/>
    </row>
    <row r="75" spans="1:8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164</v>
      </c>
      <c r="F75" s="15" t="s">
        <v>555</v>
      </c>
      <c r="G75" s="15" t="s">
        <v>146</v>
      </c>
      <c r="H75" s="15" t="s">
        <v>100</v>
      </c>
    </row>
    <row r="76" spans="1:8" x14ac:dyDescent="0.2">
      <c r="A76" s="16">
        <v>1250</v>
      </c>
      <c r="B76" s="14" t="s">
        <v>165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8" x14ac:dyDescent="0.2">
      <c r="A77" s="16">
        <v>1251</v>
      </c>
      <c r="B77" s="14" t="s">
        <v>166</v>
      </c>
      <c r="C77" s="144">
        <v>0</v>
      </c>
      <c r="D77" s="144">
        <v>0</v>
      </c>
      <c r="E77" s="144">
        <v>0</v>
      </c>
    </row>
    <row r="78" spans="1:8" x14ac:dyDescent="0.2">
      <c r="A78" s="16">
        <v>1252</v>
      </c>
      <c r="B78" s="14" t="s">
        <v>167</v>
      </c>
      <c r="C78" s="144">
        <v>0</v>
      </c>
      <c r="D78" s="144">
        <v>0</v>
      </c>
      <c r="E78" s="144">
        <v>0</v>
      </c>
    </row>
    <row r="79" spans="1:8" x14ac:dyDescent="0.2">
      <c r="A79" s="16">
        <v>1253</v>
      </c>
      <c r="B79" s="14" t="s">
        <v>168</v>
      </c>
      <c r="C79" s="144">
        <v>0</v>
      </c>
      <c r="D79" s="144">
        <v>0</v>
      </c>
      <c r="E79" s="144">
        <v>0</v>
      </c>
    </row>
    <row r="80" spans="1:8" x14ac:dyDescent="0.2">
      <c r="A80" s="16">
        <v>1254</v>
      </c>
      <c r="B80" s="14" t="s">
        <v>169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170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171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172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173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174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175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176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177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178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179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180</v>
      </c>
      <c r="C93" s="144">
        <v>0</v>
      </c>
    </row>
    <row r="94" spans="1:8" x14ac:dyDescent="0.2">
      <c r="A94" s="16">
        <v>1162</v>
      </c>
      <c r="B94" s="14" t="s">
        <v>181</v>
      </c>
      <c r="C94" s="144">
        <v>0</v>
      </c>
    </row>
    <row r="95" spans="1:8" x14ac:dyDescent="0.2">
      <c r="C95" s="144"/>
    </row>
    <row r="96" spans="1:8" x14ac:dyDescent="0.2">
      <c r="A96" s="13" t="s">
        <v>556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125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490</v>
      </c>
      <c r="C98" s="144">
        <f>SUM(C99:C102)</f>
        <v>791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483</v>
      </c>
      <c r="C99" s="144">
        <v>791</v>
      </c>
    </row>
    <row r="100" spans="1:8" x14ac:dyDescent="0.2">
      <c r="A100" s="16">
        <v>1192</v>
      </c>
      <c r="B100" s="14" t="s">
        <v>484</v>
      </c>
      <c r="C100" s="144">
        <v>0</v>
      </c>
    </row>
    <row r="101" spans="1:8" x14ac:dyDescent="0.2">
      <c r="A101" s="16">
        <v>1193</v>
      </c>
      <c r="B101" s="14" t="s">
        <v>485</v>
      </c>
      <c r="C101" s="144">
        <v>0</v>
      </c>
    </row>
    <row r="102" spans="1:8" x14ac:dyDescent="0.2">
      <c r="A102" s="16">
        <v>1194</v>
      </c>
      <c r="B102" s="14" t="s">
        <v>486</v>
      </c>
      <c r="C102" s="144">
        <v>0</v>
      </c>
    </row>
    <row r="103" spans="1:8" x14ac:dyDescent="0.2">
      <c r="A103" s="16">
        <v>1290</v>
      </c>
      <c r="B103" s="14" t="s">
        <v>182</v>
      </c>
      <c r="C103" s="144">
        <f>SUM(C104:C106)</f>
        <v>0</v>
      </c>
    </row>
    <row r="104" spans="1:8" x14ac:dyDescent="0.2">
      <c r="A104" s="16">
        <v>1291</v>
      </c>
      <c r="B104" s="14" t="s">
        <v>183</v>
      </c>
      <c r="C104" s="144">
        <v>0</v>
      </c>
    </row>
    <row r="105" spans="1:8" x14ac:dyDescent="0.2">
      <c r="A105" s="16">
        <v>1292</v>
      </c>
      <c r="B105" s="14" t="s">
        <v>184</v>
      </c>
      <c r="C105" s="144">
        <v>0</v>
      </c>
    </row>
    <row r="106" spans="1:8" x14ac:dyDescent="0.2">
      <c r="A106" s="16">
        <v>1293</v>
      </c>
      <c r="B106" s="14" t="s">
        <v>185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121</v>
      </c>
      <c r="E109" s="15" t="s">
        <v>122</v>
      </c>
      <c r="F109" s="15" t="s">
        <v>123</v>
      </c>
      <c r="G109" s="15" t="s">
        <v>186</v>
      </c>
      <c r="H109" s="15" t="s">
        <v>575</v>
      </c>
    </row>
    <row r="110" spans="1:8" x14ac:dyDescent="0.2">
      <c r="A110" s="16">
        <v>2110</v>
      </c>
      <c r="B110" s="14" t="s">
        <v>187</v>
      </c>
      <c r="C110" s="144">
        <f>SUM(C111:C119)</f>
        <v>600118.55000000005</v>
      </c>
      <c r="D110" s="144">
        <f>SUM(D111:D119)</f>
        <v>600118.55000000005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188</v>
      </c>
      <c r="C111" s="144">
        <v>252812.82</v>
      </c>
      <c r="D111" s="144">
        <f>C111</f>
        <v>252812.82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189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190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191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192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193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194</v>
      </c>
      <c r="C117" s="144">
        <v>291421.8</v>
      </c>
      <c r="D117" s="144">
        <f t="shared" si="1"/>
        <v>291421.8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195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196</v>
      </c>
      <c r="C119" s="144">
        <v>55883.93</v>
      </c>
      <c r="D119" s="144">
        <f t="shared" si="1"/>
        <v>55883.93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197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198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199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200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125</v>
      </c>
      <c r="F126" s="15"/>
      <c r="G126" s="15"/>
      <c r="H126" s="15"/>
    </row>
    <row r="127" spans="1:8" x14ac:dyDescent="0.2">
      <c r="A127" s="16">
        <v>2160</v>
      </c>
      <c r="B127" s="14" t="s">
        <v>201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202</v>
      </c>
      <c r="C128" s="144">
        <v>0</v>
      </c>
    </row>
    <row r="129" spans="1:8" x14ac:dyDescent="0.2">
      <c r="A129" s="16">
        <v>2162</v>
      </c>
      <c r="B129" s="14" t="s">
        <v>203</v>
      </c>
      <c r="C129" s="144">
        <v>0</v>
      </c>
    </row>
    <row r="130" spans="1:8" x14ac:dyDescent="0.2">
      <c r="A130" s="16">
        <v>2163</v>
      </c>
      <c r="B130" s="14" t="s">
        <v>204</v>
      </c>
      <c r="C130" s="144">
        <v>0</v>
      </c>
    </row>
    <row r="131" spans="1:8" x14ac:dyDescent="0.2">
      <c r="A131" s="16">
        <v>2164</v>
      </c>
      <c r="B131" s="14" t="s">
        <v>205</v>
      </c>
      <c r="C131" s="144">
        <v>0</v>
      </c>
    </row>
    <row r="132" spans="1:8" x14ac:dyDescent="0.2">
      <c r="A132" s="16">
        <v>2165</v>
      </c>
      <c r="B132" s="14" t="s">
        <v>206</v>
      </c>
      <c r="C132" s="144">
        <v>0</v>
      </c>
    </row>
    <row r="133" spans="1:8" x14ac:dyDescent="0.2">
      <c r="A133" s="16">
        <v>2166</v>
      </c>
      <c r="B133" s="14" t="s">
        <v>207</v>
      </c>
      <c r="C133" s="144">
        <v>0</v>
      </c>
    </row>
    <row r="134" spans="1:8" x14ac:dyDescent="0.2">
      <c r="A134" s="16">
        <v>2250</v>
      </c>
      <c r="B134" s="14" t="s">
        <v>208</v>
      </c>
      <c r="C134" s="144">
        <f>SUM(C135:C140)</f>
        <v>0</v>
      </c>
    </row>
    <row r="135" spans="1:8" x14ac:dyDescent="0.2">
      <c r="A135" s="16">
        <v>2251</v>
      </c>
      <c r="B135" s="14" t="s">
        <v>209</v>
      </c>
      <c r="C135" s="144">
        <v>0</v>
      </c>
    </row>
    <row r="136" spans="1:8" x14ac:dyDescent="0.2">
      <c r="A136" s="16">
        <v>2252</v>
      </c>
      <c r="B136" s="14" t="s">
        <v>210</v>
      </c>
      <c r="C136" s="144">
        <v>0</v>
      </c>
    </row>
    <row r="137" spans="1:8" x14ac:dyDescent="0.2">
      <c r="A137" s="16">
        <v>2253</v>
      </c>
      <c r="B137" s="14" t="s">
        <v>211</v>
      </c>
      <c r="C137" s="144">
        <v>0</v>
      </c>
    </row>
    <row r="138" spans="1:8" x14ac:dyDescent="0.2">
      <c r="A138" s="16">
        <v>2254</v>
      </c>
      <c r="B138" s="14" t="s">
        <v>212</v>
      </c>
      <c r="C138" s="144">
        <v>0</v>
      </c>
    </row>
    <row r="139" spans="1:8" x14ac:dyDescent="0.2">
      <c r="A139" s="16">
        <v>2255</v>
      </c>
      <c r="B139" s="14" t="s">
        <v>213</v>
      </c>
      <c r="C139" s="144">
        <v>0</v>
      </c>
    </row>
    <row r="140" spans="1:8" x14ac:dyDescent="0.2">
      <c r="A140" s="16">
        <v>2256</v>
      </c>
      <c r="B140" s="14" t="s">
        <v>214</v>
      </c>
      <c r="C140" s="144">
        <v>0</v>
      </c>
    </row>
    <row r="142" spans="1:8" x14ac:dyDescent="0.2">
      <c r="A142" s="13" t="s">
        <v>557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125</v>
      </c>
      <c r="F143" s="17"/>
      <c r="G143" s="17"/>
      <c r="H143" s="17"/>
    </row>
    <row r="144" spans="1:8" x14ac:dyDescent="0.2">
      <c r="A144" s="16">
        <v>2150</v>
      </c>
      <c r="B144" s="14" t="s">
        <v>558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559</v>
      </c>
      <c r="C145" s="144">
        <v>0</v>
      </c>
    </row>
    <row r="146" spans="1:5" x14ac:dyDescent="0.2">
      <c r="A146" s="16">
        <v>2152</v>
      </c>
      <c r="B146" s="14" t="s">
        <v>560</v>
      </c>
      <c r="C146" s="144">
        <v>0</v>
      </c>
    </row>
    <row r="147" spans="1:5" x14ac:dyDescent="0.2">
      <c r="A147" s="16">
        <v>2159</v>
      </c>
      <c r="B147" s="14" t="s">
        <v>215</v>
      </c>
      <c r="C147" s="144">
        <v>0</v>
      </c>
    </row>
    <row r="148" spans="1:5" x14ac:dyDescent="0.2">
      <c r="A148" s="16">
        <v>2240</v>
      </c>
      <c r="B148" s="14" t="s">
        <v>217</v>
      </c>
      <c r="C148" s="144">
        <f>SUM(C149:C151)</f>
        <v>0</v>
      </c>
    </row>
    <row r="149" spans="1:5" x14ac:dyDescent="0.2">
      <c r="A149" s="16">
        <v>2241</v>
      </c>
      <c r="B149" s="14" t="s">
        <v>218</v>
      </c>
      <c r="C149" s="144">
        <v>0</v>
      </c>
    </row>
    <row r="150" spans="1:5" x14ac:dyDescent="0.2">
      <c r="A150" s="16">
        <v>2242</v>
      </c>
      <c r="B150" s="14" t="s">
        <v>219</v>
      </c>
      <c r="C150" s="144">
        <v>0</v>
      </c>
    </row>
    <row r="151" spans="1:5" x14ac:dyDescent="0.2">
      <c r="A151" s="16">
        <v>2249</v>
      </c>
      <c r="B151" s="14" t="s">
        <v>220</v>
      </c>
      <c r="C151" s="144">
        <v>0</v>
      </c>
    </row>
    <row r="153" spans="1:5" x14ac:dyDescent="0.2">
      <c r="A153" s="113" t="s">
        <v>561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125</v>
      </c>
    </row>
    <row r="155" spans="1:5" x14ac:dyDescent="0.2">
      <c r="A155" s="116">
        <v>2170</v>
      </c>
      <c r="B155" s="117" t="s">
        <v>562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563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564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565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566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567</v>
      </c>
      <c r="C160" s="146">
        <v>0</v>
      </c>
      <c r="D160" s="117"/>
    </row>
    <row r="161" spans="1:5" x14ac:dyDescent="0.2">
      <c r="A161" s="116">
        <v>2262</v>
      </c>
      <c r="B161" s="117" t="s">
        <v>568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569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570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571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125</v>
      </c>
    </row>
    <row r="167" spans="1:5" x14ac:dyDescent="0.2">
      <c r="A167" s="116">
        <v>2190</v>
      </c>
      <c r="B167" s="117" t="s">
        <v>572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573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574</v>
      </c>
      <c r="C169" s="146">
        <v>0</v>
      </c>
      <c r="D169" s="117"/>
    </row>
    <row r="170" spans="1:5" x14ac:dyDescent="0.2">
      <c r="A170" s="116">
        <v>2199</v>
      </c>
      <c r="B170" s="117" t="s">
        <v>216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516</v>
      </c>
      <c r="C173" s="117"/>
      <c r="D173" s="117"/>
      <c r="E173" s="117"/>
    </row>
    <row r="183" spans="2:5" x14ac:dyDescent="0.2">
      <c r="B183" s="203" t="s">
        <v>595</v>
      </c>
      <c r="C183" s="205"/>
      <c r="D183" s="197" t="s">
        <v>599</v>
      </c>
      <c r="E183" s="197"/>
    </row>
    <row r="184" spans="2:5" ht="20.399999999999999" x14ac:dyDescent="0.2">
      <c r="B184" s="204" t="s">
        <v>597</v>
      </c>
      <c r="C184" s="205"/>
      <c r="D184" s="198" t="s">
        <v>598</v>
      </c>
      <c r="E184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D184:E184"/>
    <mergeCell ref="D183:E18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A11" workbookViewId="0">
      <selection activeCell="B36" sqref="B36:E37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3" t="s">
        <v>593</v>
      </c>
      <c r="B1" s="173"/>
      <c r="C1" s="173"/>
      <c r="D1" s="20" t="s">
        <v>496</v>
      </c>
      <c r="E1" s="21">
        <v>2025</v>
      </c>
    </row>
    <row r="2" spans="1:5" ht="18.899999999999999" customHeight="1" x14ac:dyDescent="0.2">
      <c r="A2" s="173" t="s">
        <v>502</v>
      </c>
      <c r="B2" s="173"/>
      <c r="C2" s="173"/>
      <c r="D2" s="20" t="s">
        <v>497</v>
      </c>
      <c r="E2" s="21" t="s">
        <v>499</v>
      </c>
    </row>
    <row r="3" spans="1:5" ht="18.899999999999999" customHeight="1" x14ac:dyDescent="0.2">
      <c r="A3" s="173" t="s">
        <v>594</v>
      </c>
      <c r="B3" s="173"/>
      <c r="C3" s="173"/>
      <c r="D3" s="20" t="s">
        <v>498</v>
      </c>
      <c r="E3" s="21">
        <v>3</v>
      </c>
    </row>
    <row r="4" spans="1:5" ht="18.899999999999999" customHeight="1" x14ac:dyDescent="0.2">
      <c r="A4" s="173" t="s">
        <v>514</v>
      </c>
      <c r="B4" s="173"/>
      <c r="C4" s="173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251</v>
      </c>
      <c r="C9" s="147">
        <v>3954496.56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382</v>
      </c>
      <c r="C10" s="147">
        <v>0</v>
      </c>
      <c r="E10" s="14"/>
    </row>
    <row r="11" spans="1:5" x14ac:dyDescent="0.2">
      <c r="A11" s="26">
        <v>3130</v>
      </c>
      <c r="B11" s="22" t="s">
        <v>383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384</v>
      </c>
      <c r="E14" s="25"/>
    </row>
    <row r="15" spans="1:5" x14ac:dyDescent="0.2">
      <c r="A15" s="26">
        <v>3210</v>
      </c>
      <c r="B15" s="22" t="s">
        <v>385</v>
      </c>
      <c r="C15" s="147">
        <v>2515801.6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386</v>
      </c>
      <c r="C16" s="147">
        <v>-1527267.44</v>
      </c>
    </row>
    <row r="17" spans="1:5" x14ac:dyDescent="0.2">
      <c r="A17" s="26">
        <v>3230</v>
      </c>
      <c r="B17" s="22" t="s">
        <v>387</v>
      </c>
      <c r="C17" s="147">
        <f>SUM(C18:C21)</f>
        <v>0</v>
      </c>
    </row>
    <row r="18" spans="1:5" x14ac:dyDescent="0.2">
      <c r="A18" s="26">
        <v>3231</v>
      </c>
      <c r="B18" s="22" t="s">
        <v>388</v>
      </c>
      <c r="C18" s="147">
        <v>0</v>
      </c>
    </row>
    <row r="19" spans="1:5" x14ac:dyDescent="0.2">
      <c r="A19" s="26">
        <v>3232</v>
      </c>
      <c r="B19" s="22" t="s">
        <v>389</v>
      </c>
      <c r="C19" s="147">
        <v>0</v>
      </c>
      <c r="E19" s="14"/>
    </row>
    <row r="20" spans="1:5" x14ac:dyDescent="0.2">
      <c r="A20" s="26">
        <v>3233</v>
      </c>
      <c r="B20" s="22" t="s">
        <v>390</v>
      </c>
      <c r="C20" s="147">
        <v>0</v>
      </c>
    </row>
    <row r="21" spans="1:5" x14ac:dyDescent="0.2">
      <c r="A21" s="26">
        <v>3239</v>
      </c>
      <c r="B21" s="22" t="s">
        <v>391</v>
      </c>
      <c r="C21" s="147">
        <v>0</v>
      </c>
    </row>
    <row r="22" spans="1:5" x14ac:dyDescent="0.2">
      <c r="A22" s="26">
        <v>3240</v>
      </c>
      <c r="B22" s="22" t="s">
        <v>392</v>
      </c>
      <c r="C22" s="147">
        <f>SUM(C23:C25)</f>
        <v>0</v>
      </c>
    </row>
    <row r="23" spans="1:5" x14ac:dyDescent="0.2">
      <c r="A23" s="26">
        <v>3241</v>
      </c>
      <c r="B23" s="22" t="s">
        <v>393</v>
      </c>
      <c r="C23" s="147">
        <v>0</v>
      </c>
    </row>
    <row r="24" spans="1:5" x14ac:dyDescent="0.2">
      <c r="A24" s="26">
        <v>3242</v>
      </c>
      <c r="B24" s="22" t="s">
        <v>394</v>
      </c>
      <c r="C24" s="147">
        <v>0</v>
      </c>
    </row>
    <row r="25" spans="1:5" x14ac:dyDescent="0.2">
      <c r="A25" s="26">
        <v>3243</v>
      </c>
      <c r="B25" s="22" t="s">
        <v>395</v>
      </c>
      <c r="C25" s="147">
        <v>0</v>
      </c>
    </row>
    <row r="26" spans="1:5" x14ac:dyDescent="0.2">
      <c r="A26" s="26">
        <v>3250</v>
      </c>
      <c r="B26" s="22" t="s">
        <v>396</v>
      </c>
      <c r="C26" s="147">
        <f>SUM(C27:C29)</f>
        <v>0</v>
      </c>
    </row>
    <row r="27" spans="1:5" x14ac:dyDescent="0.2">
      <c r="A27" s="26">
        <v>3251</v>
      </c>
      <c r="B27" s="22" t="s">
        <v>397</v>
      </c>
      <c r="C27" s="147">
        <v>0</v>
      </c>
    </row>
    <row r="28" spans="1:5" x14ac:dyDescent="0.2">
      <c r="A28" s="26">
        <v>3252</v>
      </c>
      <c r="B28" s="22" t="s">
        <v>398</v>
      </c>
      <c r="C28" s="147">
        <v>0</v>
      </c>
    </row>
    <row r="29" spans="1:5" x14ac:dyDescent="0.2">
      <c r="A29" s="26">
        <v>3253</v>
      </c>
      <c r="B29" s="22" t="s">
        <v>592</v>
      </c>
      <c r="C29" s="147">
        <v>0</v>
      </c>
    </row>
    <row r="30" spans="1:5" x14ac:dyDescent="0.2">
      <c r="B30" s="22" t="s">
        <v>516</v>
      </c>
    </row>
    <row r="36" spans="2:5" x14ac:dyDescent="0.2">
      <c r="B36" s="206" t="s">
        <v>595</v>
      </c>
      <c r="C36" s="197" t="s">
        <v>599</v>
      </c>
      <c r="D36" s="197"/>
      <c r="E36" s="197"/>
    </row>
    <row r="37" spans="2:5" ht="20.399999999999999" x14ac:dyDescent="0.2">
      <c r="B37" s="207" t="s">
        <v>597</v>
      </c>
      <c r="C37" s="198" t="s">
        <v>602</v>
      </c>
      <c r="D37" s="198"/>
      <c r="E37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C37:E37"/>
    <mergeCell ref="C36:E3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opLeftCell="A127" zoomScaleNormal="100" workbookViewId="0">
      <selection activeCell="B153" sqref="B153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593</v>
      </c>
      <c r="B1" s="173"/>
      <c r="C1" s="173"/>
      <c r="D1" s="20" t="s">
        <v>496</v>
      </c>
      <c r="E1" s="21">
        <v>2025</v>
      </c>
    </row>
    <row r="2" spans="1:5" s="28" customFormat="1" ht="18.899999999999999" customHeight="1" x14ac:dyDescent="0.3">
      <c r="A2" s="173" t="s">
        <v>503</v>
      </c>
      <c r="B2" s="173"/>
      <c r="C2" s="173"/>
      <c r="D2" s="20" t="s">
        <v>497</v>
      </c>
      <c r="E2" s="21" t="s">
        <v>499</v>
      </c>
    </row>
    <row r="3" spans="1:5" s="28" customFormat="1" ht="18.899999999999999" customHeight="1" x14ac:dyDescent="0.3">
      <c r="A3" s="173" t="s">
        <v>594</v>
      </c>
      <c r="B3" s="173"/>
      <c r="C3" s="173"/>
      <c r="D3" s="20" t="s">
        <v>498</v>
      </c>
      <c r="E3" s="21">
        <v>3</v>
      </c>
    </row>
    <row r="4" spans="1:5" s="28" customFormat="1" ht="18.899999999999999" customHeight="1" x14ac:dyDescent="0.3">
      <c r="A4" s="173" t="s">
        <v>514</v>
      </c>
      <c r="B4" s="173"/>
      <c r="C4" s="173"/>
      <c r="D4" s="20"/>
      <c r="E4" s="21"/>
    </row>
    <row r="5" spans="1:5" x14ac:dyDescent="0.2">
      <c r="A5" s="23" t="s">
        <v>114</v>
      </c>
      <c r="B5" s="24"/>
      <c r="C5" s="24"/>
      <c r="D5" s="24"/>
      <c r="E5" s="24"/>
    </row>
    <row r="7" spans="1:5" x14ac:dyDescent="0.2">
      <c r="A7" s="24" t="s">
        <v>581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399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400</v>
      </c>
      <c r="C10" s="147">
        <v>3942986.86</v>
      </c>
      <c r="D10" s="147">
        <v>2343584.7599999998</v>
      </c>
    </row>
    <row r="11" spans="1:5" x14ac:dyDescent="0.2">
      <c r="A11" s="26">
        <v>1113</v>
      </c>
      <c r="B11" s="22" t="s">
        <v>401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115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116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402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403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517</v>
      </c>
      <c r="C16" s="148">
        <f>SUM(C9:C15)</f>
        <v>3942986.86</v>
      </c>
      <c r="D16" s="148">
        <f>SUM(D9:D15)</f>
        <v>2343584.7599999998</v>
      </c>
    </row>
    <row r="19" spans="1:5" x14ac:dyDescent="0.2">
      <c r="A19" s="24" t="s">
        <v>582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147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148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149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150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151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152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153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154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155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156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157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158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159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160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161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162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163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165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166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167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168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169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170</v>
      </c>
      <c r="C43" s="150">
        <v>0</v>
      </c>
      <c r="D43" s="150">
        <v>0</v>
      </c>
    </row>
    <row r="44" spans="1:5" x14ac:dyDescent="0.2">
      <c r="B44" s="82" t="s">
        <v>518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583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519</v>
      </c>
      <c r="C48" s="148">
        <v>2515801.6</v>
      </c>
      <c r="D48" s="148">
        <v>521216.01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508</v>
      </c>
      <c r="C49" s="148">
        <f>C54+C66+C94+C97+C50</f>
        <v>0</v>
      </c>
      <c r="D49" s="148">
        <f>D54+D66+D94+D97+D50</f>
        <v>26835.439999999999</v>
      </c>
    </row>
    <row r="50" spans="1:4" x14ac:dyDescent="0.2">
      <c r="A50" s="96">
        <v>5100</v>
      </c>
      <c r="B50" s="97" t="s">
        <v>276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143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143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537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341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509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343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510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346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511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349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512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512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513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353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354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355</v>
      </c>
      <c r="C66" s="148">
        <f>C67+C76+C79+C85</f>
        <v>0</v>
      </c>
      <c r="D66" s="148">
        <f>D67+D76+D79+D85</f>
        <v>26835.439999999999</v>
      </c>
    </row>
    <row r="67" spans="1:4" x14ac:dyDescent="0.2">
      <c r="A67" s="26">
        <v>5510</v>
      </c>
      <c r="B67" s="22" t="s">
        <v>356</v>
      </c>
      <c r="C67" s="147">
        <f>SUM(C68:C75)</f>
        <v>0</v>
      </c>
      <c r="D67" s="147">
        <f>SUM(D68:D75)</f>
        <v>26835.439999999999</v>
      </c>
    </row>
    <row r="68" spans="1:4" x14ac:dyDescent="0.2">
      <c r="A68" s="26">
        <v>5511</v>
      </c>
      <c r="B68" s="22" t="s">
        <v>357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358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359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360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361</v>
      </c>
      <c r="C72" s="147">
        <v>0</v>
      </c>
      <c r="D72" s="147">
        <v>26835.439999999999</v>
      </c>
    </row>
    <row r="73" spans="1:4" x14ac:dyDescent="0.2">
      <c r="A73" s="26">
        <v>5516</v>
      </c>
      <c r="B73" s="22" t="s">
        <v>362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363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364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365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366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367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368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369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370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371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372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373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374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375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376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377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272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378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379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380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381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520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521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522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523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524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525</v>
      </c>
      <c r="C102" s="147">
        <v>0</v>
      </c>
      <c r="D102" s="147">
        <v>0</v>
      </c>
    </row>
    <row r="103" spans="1:4" x14ac:dyDescent="0.2">
      <c r="A103" s="98"/>
      <c r="B103" s="102" t="s">
        <v>538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171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539</v>
      </c>
      <c r="C105" s="155">
        <v>0</v>
      </c>
      <c r="D105" s="155">
        <v>0</v>
      </c>
    </row>
    <row r="106" spans="1:4" x14ac:dyDescent="0.2">
      <c r="A106" s="98"/>
      <c r="B106" s="102" t="s">
        <v>540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587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259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428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260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261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262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263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264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265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266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267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267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268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268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269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270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429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271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272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273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430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269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526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527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528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529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530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531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532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533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534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535</v>
      </c>
      <c r="C138" s="147">
        <v>0</v>
      </c>
      <c r="D138" s="147">
        <v>0</v>
      </c>
    </row>
    <row r="139" spans="1:4" x14ac:dyDescent="0.2">
      <c r="A139" s="26"/>
      <c r="B139" s="87" t="s">
        <v>536</v>
      </c>
      <c r="C139" s="148">
        <f>C48+C49-C103-C106</f>
        <v>2515801.6</v>
      </c>
      <c r="D139" s="148">
        <f>D48+D49-D103-D106</f>
        <v>548051.44999999995</v>
      </c>
    </row>
    <row r="141" spans="1:4" x14ac:dyDescent="0.2">
      <c r="B141" s="22" t="s">
        <v>516</v>
      </c>
    </row>
    <row r="148" spans="2:5" x14ac:dyDescent="0.2">
      <c r="B148" s="206" t="s">
        <v>595</v>
      </c>
      <c r="C148" s="197" t="s">
        <v>599</v>
      </c>
      <c r="D148" s="197"/>
      <c r="E148" s="197"/>
    </row>
    <row r="149" spans="2:5" ht="20.399999999999999" x14ac:dyDescent="0.2">
      <c r="B149" s="207" t="s">
        <v>597</v>
      </c>
      <c r="C149" s="198" t="s">
        <v>602</v>
      </c>
      <c r="D149" s="198"/>
      <c r="E149" s="198"/>
    </row>
  </sheetData>
  <sheetProtection formatCells="0" formatColumns="0" formatRows="0" insertColumns="0" insertRows="0" insertHyperlinks="0" deleteColumns="0" deleteRows="0" sort="0" autoFilter="0" pivotTables="0"/>
  <mergeCells count="6">
    <mergeCell ref="C149:E149"/>
    <mergeCell ref="A1:C1"/>
    <mergeCell ref="A2:C2"/>
    <mergeCell ref="A3:C3"/>
    <mergeCell ref="A4:C4"/>
    <mergeCell ref="C148:E148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showGridLines="0" topLeftCell="A7" workbookViewId="0">
      <selection activeCell="B31" sqref="B31:E32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4" t="s">
        <v>593</v>
      </c>
      <c r="B1" s="175"/>
      <c r="C1" s="176"/>
    </row>
    <row r="2" spans="1:3" s="29" customFormat="1" ht="18" customHeight="1" x14ac:dyDescent="0.3">
      <c r="A2" s="177" t="s">
        <v>504</v>
      </c>
      <c r="B2" s="178"/>
      <c r="C2" s="179"/>
    </row>
    <row r="3" spans="1:3" s="29" customFormat="1" ht="18" customHeight="1" x14ac:dyDescent="0.3">
      <c r="A3" s="177" t="s">
        <v>594</v>
      </c>
      <c r="B3" s="178"/>
      <c r="C3" s="179"/>
    </row>
    <row r="4" spans="1:3" s="31" customFormat="1" ht="18" customHeight="1" x14ac:dyDescent="0.2">
      <c r="A4" s="180" t="s">
        <v>505</v>
      </c>
      <c r="B4" s="181"/>
      <c r="C4" s="182"/>
    </row>
    <row r="5" spans="1:3" s="31" customFormat="1" ht="18" customHeight="1" x14ac:dyDescent="0.2">
      <c r="A5" s="183" t="s">
        <v>404</v>
      </c>
      <c r="B5" s="184"/>
      <c r="C5" s="129">
        <v>2025</v>
      </c>
    </row>
    <row r="6" spans="1:3" x14ac:dyDescent="0.2">
      <c r="A6" s="45" t="s">
        <v>433</v>
      </c>
      <c r="B6" s="45"/>
      <c r="C6" s="88">
        <v>11744209.73</v>
      </c>
    </row>
    <row r="7" spans="1:3" x14ac:dyDescent="0.2">
      <c r="A7" s="46"/>
      <c r="B7" s="47"/>
      <c r="C7" s="48"/>
    </row>
    <row r="8" spans="1:3" x14ac:dyDescent="0.2">
      <c r="A8" s="55" t="s">
        <v>434</v>
      </c>
      <c r="B8" s="55"/>
      <c r="C8" s="89">
        <f>SUM(C9:C14)</f>
        <v>0</v>
      </c>
    </row>
    <row r="9" spans="1:3" x14ac:dyDescent="0.2">
      <c r="A9" s="62" t="s">
        <v>435</v>
      </c>
      <c r="B9" s="61" t="s">
        <v>259</v>
      </c>
      <c r="C9" s="90">
        <v>0</v>
      </c>
    </row>
    <row r="10" spans="1:3" x14ac:dyDescent="0.2">
      <c r="A10" s="49" t="s">
        <v>436</v>
      </c>
      <c r="B10" s="50" t="s">
        <v>445</v>
      </c>
      <c r="C10" s="90">
        <v>0</v>
      </c>
    </row>
    <row r="11" spans="1:3" x14ac:dyDescent="0.2">
      <c r="A11" s="49" t="s">
        <v>437</v>
      </c>
      <c r="B11" s="50" t="s">
        <v>267</v>
      </c>
      <c r="C11" s="90">
        <v>0</v>
      </c>
    </row>
    <row r="12" spans="1:3" x14ac:dyDescent="0.2">
      <c r="A12" s="49" t="s">
        <v>438</v>
      </c>
      <c r="B12" s="50" t="s">
        <v>268</v>
      </c>
      <c r="C12" s="90">
        <v>0</v>
      </c>
    </row>
    <row r="13" spans="1:3" x14ac:dyDescent="0.2">
      <c r="A13" s="49" t="s">
        <v>439</v>
      </c>
      <c r="B13" s="50" t="s">
        <v>269</v>
      </c>
      <c r="C13" s="90">
        <v>0</v>
      </c>
    </row>
    <row r="14" spans="1:3" x14ac:dyDescent="0.2">
      <c r="A14" s="51" t="s">
        <v>440</v>
      </c>
      <c r="B14" s="52" t="s">
        <v>441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589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444</v>
      </c>
      <c r="C17" s="90">
        <v>0</v>
      </c>
    </row>
    <row r="18" spans="1:5" x14ac:dyDescent="0.2">
      <c r="A18" s="57">
        <v>3.2</v>
      </c>
      <c r="B18" s="50" t="s">
        <v>442</v>
      </c>
      <c r="C18" s="90">
        <v>0</v>
      </c>
    </row>
    <row r="19" spans="1:5" x14ac:dyDescent="0.2">
      <c r="A19" s="57">
        <v>3.3</v>
      </c>
      <c r="B19" s="52" t="s">
        <v>443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541</v>
      </c>
      <c r="B21" s="60"/>
      <c r="C21" s="88">
        <f>C6+C8-C16</f>
        <v>11744209.73</v>
      </c>
    </row>
    <row r="23" spans="1:5" x14ac:dyDescent="0.2">
      <c r="B23" s="30" t="s">
        <v>516</v>
      </c>
    </row>
    <row r="31" spans="1:5" x14ac:dyDescent="0.2">
      <c r="B31" s="208" t="s">
        <v>595</v>
      </c>
      <c r="C31" s="197" t="s">
        <v>599</v>
      </c>
      <c r="D31" s="197"/>
      <c r="E31" s="197"/>
    </row>
    <row r="32" spans="1:5" ht="20.399999999999999" x14ac:dyDescent="0.2">
      <c r="B32" s="209" t="s">
        <v>597</v>
      </c>
      <c r="C32" s="198" t="s">
        <v>601</v>
      </c>
      <c r="D32" s="198"/>
      <c r="E32" s="198"/>
    </row>
  </sheetData>
  <mergeCells count="7">
    <mergeCell ref="C31:E31"/>
    <mergeCell ref="C32:E32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opLeftCell="A25" workbookViewId="0">
      <selection activeCell="J36" sqref="J36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5" t="s">
        <v>593</v>
      </c>
      <c r="B1" s="186"/>
      <c r="C1" s="187"/>
    </row>
    <row r="2" spans="1:3" s="32" customFormat="1" ht="18.899999999999999" customHeight="1" x14ac:dyDescent="0.3">
      <c r="A2" s="188" t="s">
        <v>506</v>
      </c>
      <c r="B2" s="189"/>
      <c r="C2" s="190"/>
    </row>
    <row r="3" spans="1:3" s="32" customFormat="1" ht="18.899999999999999" customHeight="1" x14ac:dyDescent="0.3">
      <c r="A3" s="188" t="s">
        <v>594</v>
      </c>
      <c r="B3" s="189"/>
      <c r="C3" s="190"/>
    </row>
    <row r="4" spans="1:3" x14ac:dyDescent="0.2">
      <c r="A4" s="180" t="s">
        <v>505</v>
      </c>
      <c r="B4" s="181"/>
      <c r="C4" s="182"/>
    </row>
    <row r="5" spans="1:3" ht="22.2" customHeight="1" x14ac:dyDescent="0.2">
      <c r="A5" s="191" t="s">
        <v>404</v>
      </c>
      <c r="B5" s="192"/>
      <c r="C5" s="129">
        <v>2025</v>
      </c>
    </row>
    <row r="6" spans="1:3" x14ac:dyDescent="0.2">
      <c r="A6" s="70" t="s">
        <v>446</v>
      </c>
      <c r="B6" s="45"/>
      <c r="C6" s="92">
        <v>9228408.1300000008</v>
      </c>
    </row>
    <row r="7" spans="1:3" x14ac:dyDescent="0.2">
      <c r="A7" s="64"/>
      <c r="B7" s="47"/>
      <c r="C7" s="65"/>
    </row>
    <row r="8" spans="1:3" x14ac:dyDescent="0.2">
      <c r="A8" s="55" t="s">
        <v>447</v>
      </c>
      <c r="B8" s="66"/>
      <c r="C8" s="89">
        <f>SUM(C9:C29)</f>
        <v>0</v>
      </c>
    </row>
    <row r="9" spans="1:3" x14ac:dyDescent="0.2">
      <c r="A9" s="80">
        <v>2.1</v>
      </c>
      <c r="B9" s="71" t="s">
        <v>287</v>
      </c>
      <c r="C9" s="93">
        <v>0</v>
      </c>
    </row>
    <row r="10" spans="1:3" x14ac:dyDescent="0.2">
      <c r="A10" s="80">
        <v>2.2000000000000002</v>
      </c>
      <c r="B10" s="71" t="s">
        <v>284</v>
      </c>
      <c r="C10" s="93">
        <v>0</v>
      </c>
    </row>
    <row r="11" spans="1:3" x14ac:dyDescent="0.2">
      <c r="A11" s="76">
        <v>2.2999999999999998</v>
      </c>
      <c r="B11" s="63" t="s">
        <v>156</v>
      </c>
      <c r="C11" s="93">
        <v>0</v>
      </c>
    </row>
    <row r="12" spans="1:3" x14ac:dyDescent="0.2">
      <c r="A12" s="76">
        <v>2.4</v>
      </c>
      <c r="B12" s="63" t="s">
        <v>157</v>
      </c>
      <c r="C12" s="93">
        <v>0</v>
      </c>
    </row>
    <row r="13" spans="1:3" x14ac:dyDescent="0.2">
      <c r="A13" s="76">
        <v>2.5</v>
      </c>
      <c r="B13" s="63" t="s">
        <v>158</v>
      </c>
      <c r="C13" s="93">
        <v>0</v>
      </c>
    </row>
    <row r="14" spans="1:3" x14ac:dyDescent="0.2">
      <c r="A14" s="76">
        <v>2.6</v>
      </c>
      <c r="B14" s="63" t="s">
        <v>159</v>
      </c>
      <c r="C14" s="93">
        <v>0</v>
      </c>
    </row>
    <row r="15" spans="1:3" x14ac:dyDescent="0.2">
      <c r="A15" s="76">
        <v>2.7</v>
      </c>
      <c r="B15" s="63" t="s">
        <v>160</v>
      </c>
      <c r="C15" s="93">
        <v>0</v>
      </c>
    </row>
    <row r="16" spans="1:3" x14ac:dyDescent="0.2">
      <c r="A16" s="76">
        <v>2.8</v>
      </c>
      <c r="B16" s="63" t="s">
        <v>161</v>
      </c>
      <c r="C16" s="93">
        <v>0</v>
      </c>
    </row>
    <row r="17" spans="1:3" x14ac:dyDescent="0.2">
      <c r="A17" s="76">
        <v>2.9</v>
      </c>
      <c r="B17" s="63" t="s">
        <v>163</v>
      </c>
      <c r="C17" s="93">
        <v>0</v>
      </c>
    </row>
    <row r="18" spans="1:3" x14ac:dyDescent="0.2">
      <c r="A18" s="76" t="s">
        <v>448</v>
      </c>
      <c r="B18" s="63" t="s">
        <v>449</v>
      </c>
      <c r="C18" s="93">
        <v>0</v>
      </c>
    </row>
    <row r="19" spans="1:3" x14ac:dyDescent="0.2">
      <c r="A19" s="76" t="s">
        <v>474</v>
      </c>
      <c r="B19" s="63" t="s">
        <v>165</v>
      </c>
      <c r="C19" s="93">
        <v>0</v>
      </c>
    </row>
    <row r="20" spans="1:3" x14ac:dyDescent="0.2">
      <c r="A20" s="76" t="s">
        <v>475</v>
      </c>
      <c r="B20" s="63" t="s">
        <v>450</v>
      </c>
      <c r="C20" s="93">
        <v>0</v>
      </c>
    </row>
    <row r="21" spans="1:3" x14ac:dyDescent="0.2">
      <c r="A21" s="76" t="s">
        <v>476</v>
      </c>
      <c r="B21" s="63" t="s">
        <v>451</v>
      </c>
      <c r="C21" s="93">
        <v>0</v>
      </c>
    </row>
    <row r="22" spans="1:3" x14ac:dyDescent="0.2">
      <c r="A22" s="76" t="s">
        <v>477</v>
      </c>
      <c r="B22" s="63" t="s">
        <v>452</v>
      </c>
      <c r="C22" s="93">
        <v>0</v>
      </c>
    </row>
    <row r="23" spans="1:3" x14ac:dyDescent="0.2">
      <c r="A23" s="76" t="s">
        <v>453</v>
      </c>
      <c r="B23" s="63" t="s">
        <v>454</v>
      </c>
      <c r="C23" s="93">
        <v>0</v>
      </c>
    </row>
    <row r="24" spans="1:3" x14ac:dyDescent="0.2">
      <c r="A24" s="76" t="s">
        <v>455</v>
      </c>
      <c r="B24" s="63" t="s">
        <v>456</v>
      </c>
      <c r="C24" s="93">
        <v>0</v>
      </c>
    </row>
    <row r="25" spans="1:3" x14ac:dyDescent="0.2">
      <c r="A25" s="76" t="s">
        <v>457</v>
      </c>
      <c r="B25" s="63" t="s">
        <v>458</v>
      </c>
      <c r="C25" s="93">
        <v>0</v>
      </c>
    </row>
    <row r="26" spans="1:3" x14ac:dyDescent="0.2">
      <c r="A26" s="76" t="s">
        <v>459</v>
      </c>
      <c r="B26" s="63" t="s">
        <v>460</v>
      </c>
      <c r="C26" s="93">
        <v>0</v>
      </c>
    </row>
    <row r="27" spans="1:3" x14ac:dyDescent="0.2">
      <c r="A27" s="76" t="s">
        <v>461</v>
      </c>
      <c r="B27" s="63" t="s">
        <v>462</v>
      </c>
      <c r="C27" s="93">
        <v>0</v>
      </c>
    </row>
    <row r="28" spans="1:3" x14ac:dyDescent="0.2">
      <c r="A28" s="76" t="s">
        <v>463</v>
      </c>
      <c r="B28" s="63" t="s">
        <v>464</v>
      </c>
      <c r="C28" s="93">
        <v>0</v>
      </c>
    </row>
    <row r="29" spans="1:3" x14ac:dyDescent="0.2">
      <c r="A29" s="76" t="s">
        <v>465</v>
      </c>
      <c r="B29" s="71" t="s">
        <v>466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467</v>
      </c>
      <c r="B31" s="75"/>
      <c r="C31" s="94">
        <f>SUM(C32:C38)</f>
        <v>0</v>
      </c>
    </row>
    <row r="32" spans="1:3" x14ac:dyDescent="0.2">
      <c r="A32" s="76" t="s">
        <v>468</v>
      </c>
      <c r="B32" s="63" t="s">
        <v>356</v>
      </c>
      <c r="C32" s="93">
        <v>0</v>
      </c>
    </row>
    <row r="33" spans="1:3" x14ac:dyDescent="0.2">
      <c r="A33" s="76" t="s">
        <v>469</v>
      </c>
      <c r="B33" s="63" t="s">
        <v>40</v>
      </c>
      <c r="C33" s="93">
        <v>0</v>
      </c>
    </row>
    <row r="34" spans="1:3" x14ac:dyDescent="0.2">
      <c r="A34" s="76" t="s">
        <v>470</v>
      </c>
      <c r="B34" s="63" t="s">
        <v>366</v>
      </c>
      <c r="C34" s="93">
        <v>0</v>
      </c>
    </row>
    <row r="35" spans="1:3" x14ac:dyDescent="0.2">
      <c r="A35" s="76" t="s">
        <v>471</v>
      </c>
      <c r="B35" s="63" t="s">
        <v>372</v>
      </c>
      <c r="C35" s="93">
        <v>0</v>
      </c>
    </row>
    <row r="36" spans="1:3" x14ac:dyDescent="0.2">
      <c r="A36" s="76" t="s">
        <v>472</v>
      </c>
      <c r="B36" s="63" t="s">
        <v>380</v>
      </c>
      <c r="C36" s="93">
        <v>0</v>
      </c>
    </row>
    <row r="37" spans="1:3" x14ac:dyDescent="0.2">
      <c r="A37" s="76" t="s">
        <v>543</v>
      </c>
      <c r="B37" s="63" t="s">
        <v>590</v>
      </c>
      <c r="C37" s="93">
        <v>0</v>
      </c>
    </row>
    <row r="38" spans="1:3" x14ac:dyDescent="0.2">
      <c r="A38" s="76" t="s">
        <v>544</v>
      </c>
      <c r="B38" s="71" t="s">
        <v>473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9228408.1300000008</v>
      </c>
    </row>
    <row r="42" spans="1:3" x14ac:dyDescent="0.2">
      <c r="B42" s="30" t="s">
        <v>516</v>
      </c>
    </row>
    <row r="50" spans="2:5" x14ac:dyDescent="0.2">
      <c r="B50" s="208" t="s">
        <v>595</v>
      </c>
      <c r="C50" s="197" t="s">
        <v>599</v>
      </c>
      <c r="D50" s="197"/>
      <c r="E50" s="197"/>
    </row>
    <row r="51" spans="2:5" ht="20.399999999999999" x14ac:dyDescent="0.2">
      <c r="B51" s="209" t="s">
        <v>597</v>
      </c>
      <c r="C51" s="198" t="s">
        <v>601</v>
      </c>
      <c r="D51" s="198"/>
      <c r="E51" s="198"/>
    </row>
  </sheetData>
  <mergeCells count="7">
    <mergeCell ref="C50:E50"/>
    <mergeCell ref="C51:E51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78" workbookViewId="0">
      <selection activeCell="F42" sqref="F42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0.88671875" style="22" bestFit="1" customWidth="1"/>
    <col min="4" max="4" width="16.33203125" style="22" bestFit="1" customWidth="1"/>
    <col min="5" max="5" width="16.77734375" style="22" bestFit="1" customWidth="1"/>
    <col min="6" max="6" width="10.109375" style="22" bestFit="1" customWidth="1"/>
    <col min="7" max="7" width="24.21875" style="22" bestFit="1" customWidth="1"/>
    <col min="8" max="8" width="8.88671875" style="22" bestFit="1" customWidth="1"/>
    <col min="9" max="16384" width="9.109375" style="22"/>
  </cols>
  <sheetData>
    <row r="1" spans="1:8" ht="18.899999999999999" customHeight="1" x14ac:dyDescent="0.2">
      <c r="A1" s="173" t="s">
        <v>593</v>
      </c>
      <c r="B1" s="194"/>
      <c r="C1" s="194"/>
      <c r="D1" s="194"/>
      <c r="E1" s="194"/>
      <c r="F1" s="194"/>
      <c r="G1" s="20" t="s">
        <v>496</v>
      </c>
      <c r="H1" s="21">
        <v>2025</v>
      </c>
    </row>
    <row r="2" spans="1:8" ht="18.899999999999999" customHeight="1" x14ac:dyDescent="0.2">
      <c r="A2" s="173" t="s">
        <v>507</v>
      </c>
      <c r="B2" s="194"/>
      <c r="C2" s="194"/>
      <c r="D2" s="194"/>
      <c r="E2" s="194"/>
      <c r="F2" s="194"/>
      <c r="G2" s="20" t="s">
        <v>497</v>
      </c>
      <c r="H2" s="21" t="s">
        <v>499</v>
      </c>
    </row>
    <row r="3" spans="1:8" ht="18.899999999999999" customHeight="1" x14ac:dyDescent="0.2">
      <c r="A3" s="195" t="s">
        <v>594</v>
      </c>
      <c r="B3" s="196"/>
      <c r="C3" s="196"/>
      <c r="D3" s="196"/>
      <c r="E3" s="196"/>
      <c r="F3" s="196"/>
      <c r="G3" s="20" t="s">
        <v>498</v>
      </c>
      <c r="H3" s="21">
        <v>3</v>
      </c>
    </row>
    <row r="4" spans="1:8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8" x14ac:dyDescent="0.2">
      <c r="A5" s="23" t="s">
        <v>114</v>
      </c>
      <c r="B5" s="24"/>
      <c r="C5" s="24"/>
      <c r="D5" s="24"/>
      <c r="E5" s="24"/>
      <c r="F5" s="24"/>
      <c r="G5" s="24"/>
      <c r="H5" s="24"/>
    </row>
    <row r="8" spans="1:8" x14ac:dyDescent="0.2">
      <c r="A8" s="25" t="s">
        <v>86</v>
      </c>
      <c r="B8" s="25" t="s">
        <v>404</v>
      </c>
      <c r="C8" s="25" t="s">
        <v>110</v>
      </c>
      <c r="D8" s="25" t="s">
        <v>405</v>
      </c>
      <c r="E8" s="25" t="s">
        <v>406</v>
      </c>
      <c r="F8" s="25" t="s">
        <v>109</v>
      </c>
      <c r="G8" s="25" t="s">
        <v>79</v>
      </c>
      <c r="H8" s="25" t="s">
        <v>111</v>
      </c>
    </row>
    <row r="9" spans="1:8" s="34" customFormat="1" x14ac:dyDescent="0.2">
      <c r="A9" s="33">
        <v>7000</v>
      </c>
      <c r="B9" s="34" t="s">
        <v>80</v>
      </c>
    </row>
    <row r="10" spans="1:8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8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8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8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8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8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8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545</v>
      </c>
      <c r="C39" s="193"/>
      <c r="D39" s="27"/>
      <c r="E39" s="27"/>
      <c r="F39" s="27"/>
    </row>
    <row r="40" spans="1:6" x14ac:dyDescent="0.2">
      <c r="B40" s="125" t="s">
        <v>404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12519102.23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-4347075.6399999997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3572183.14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-11744209.73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546</v>
      </c>
      <c r="C48" s="193"/>
    </row>
    <row r="49" spans="1:3" x14ac:dyDescent="0.2">
      <c r="B49" s="131" t="s">
        <v>404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-12519102.23</v>
      </c>
    </row>
    <row r="51" spans="1:3" x14ac:dyDescent="0.2">
      <c r="A51" s="22">
        <v>8220</v>
      </c>
      <c r="B51" s="103" t="s">
        <v>46</v>
      </c>
      <c r="C51" s="161">
        <v>6845276.6200000001</v>
      </c>
    </row>
    <row r="52" spans="1:3" x14ac:dyDescent="0.2">
      <c r="A52" s="22">
        <v>8230</v>
      </c>
      <c r="B52" s="103" t="s">
        <v>591</v>
      </c>
      <c r="C52" s="161">
        <v>-3572183.14</v>
      </c>
    </row>
    <row r="53" spans="1:3" x14ac:dyDescent="0.2">
      <c r="A53" s="22">
        <v>8240</v>
      </c>
      <c r="B53" s="103" t="s">
        <v>45</v>
      </c>
      <c r="C53" s="161">
        <v>17600.62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9228408.1300000008</v>
      </c>
    </row>
    <row r="58" spans="1:3" x14ac:dyDescent="0.2">
      <c r="B58" s="14" t="s">
        <v>516</v>
      </c>
    </row>
    <row r="65" spans="2:5" x14ac:dyDescent="0.2">
      <c r="B65" s="210" t="s">
        <v>595</v>
      </c>
      <c r="C65" s="197" t="s">
        <v>599</v>
      </c>
      <c r="D65" s="197"/>
      <c r="E65" s="197"/>
    </row>
    <row r="66" spans="2:5" ht="20.399999999999999" x14ac:dyDescent="0.2">
      <c r="B66" s="211" t="s">
        <v>597</v>
      </c>
      <c r="C66" s="198" t="s">
        <v>603</v>
      </c>
      <c r="D66" s="198"/>
      <c r="E66" s="198"/>
    </row>
  </sheetData>
  <sheetProtection formatCells="0" formatColumns="0" formatRows="0" insertColumns="0" insertRows="0" insertHyperlinks="0" deleteColumns="0" deleteRows="0" sort="0" autoFilter="0" pivotTables="0"/>
  <mergeCells count="8">
    <mergeCell ref="C65:E65"/>
    <mergeCell ref="C66:E66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7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2025-10-21T22:32:29Z</cp:lastPrinted>
  <dcterms:created xsi:type="dcterms:W3CDTF">2012-12-11T20:36:24Z</dcterms:created>
  <dcterms:modified xsi:type="dcterms:W3CDTF">2025-10-21T22:32:44Z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