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driana\Downloads\"/>
    </mc:Choice>
  </mc:AlternateContent>
  <bookViews>
    <workbookView xWindow="0" yWindow="0" windowWidth="28800" windowHeight="11610" tabRatio="821" firstSheet="21" activeTab="21"/>
  </bookViews>
  <sheets>
    <sheet name="EA" sheetId="5" state="hidden" r:id="rId1"/>
    <sheet name="ESF" sheetId="1" state="hidden" r:id="rId2"/>
    <sheet name="ECSF" sheetId="2" state="hidden" r:id="rId3"/>
    <sheet name="PT_ESF_ECSF" sheetId="3" state="hidden" r:id="rId4"/>
    <sheet name="EAA" sheetId="8" state="hidden" r:id="rId5"/>
    <sheet name="EADP" sheetId="9" state="hidden" r:id="rId6"/>
    <sheet name="EVHP" sheetId="7" state="hidden" r:id="rId7"/>
    <sheet name="EFE" sheetId="10" state="hidden" r:id="rId8"/>
    <sheet name="PC" sheetId="26" state="hidden" r:id="rId9"/>
    <sheet name="NOTAS" sheetId="25" state="hidden" r:id="rId10"/>
    <sheet name="EAI" sheetId="12" state="hidden" r:id="rId11"/>
    <sheet name="CAdmon" sheetId="13" state="hidden" r:id="rId12"/>
    <sheet name="COG" sheetId="15" state="hidden" r:id="rId13"/>
    <sheet name="CTG" sheetId="14" state="hidden" r:id="rId14"/>
    <sheet name="CFG" sheetId="16" state="hidden" r:id="rId15"/>
    <sheet name="EN" sheetId="27" state="hidden" r:id="rId16"/>
    <sheet name="ID" sheetId="28" state="hidden" r:id="rId17"/>
    <sheet name="IPF" sheetId="29" state="hidden" r:id="rId18"/>
    <sheet name="CProg" sheetId="19" state="hidden" r:id="rId19"/>
    <sheet name="PyPI" sheetId="34" state="hidden" r:id="rId20"/>
    <sheet name="IR" sheetId="35" state="hidden" r:id="rId21"/>
    <sheet name="Rel Cta Banc" sheetId="30" r:id="rId22"/>
    <sheet name="Esq Bur" sheetId="32" state="hidden" r:id="rId23"/>
    <sheet name="Rel Cta cont" sheetId="36" state="hidden" r:id="rId24"/>
    <sheet name="montos pagados" sheetId="40" state="hidden" r:id="rId25"/>
    <sheet name="GASTO FEDERALIZADO" sheetId="39" state="hidden" r:id="rId26"/>
    <sheet name="informacion adicional" sheetId="42" state="hidden" r:id="rId27"/>
    <sheet name="Hoja1" sheetId="41" state="hidden" r:id="rId28"/>
  </sheets>
  <externalReferences>
    <externalReference r:id="rId29"/>
  </externalReferences>
  <definedNames>
    <definedName name="_xlnm.Print_Area" localSheetId="0">EA!$C$1:$N$64</definedName>
    <definedName name="_xlnm.Print_Area" localSheetId="4">EAA!$B$1:$J$44</definedName>
    <definedName name="_xlnm.Print_Area" localSheetId="5">EADP!$B$1:$K$51</definedName>
    <definedName name="_xlnm.Print_Area" localSheetId="2">ECSF!$B$1:$L$62</definedName>
    <definedName name="_xlnm.Print_Area" localSheetId="7">EFE!$B$1:$R$57</definedName>
    <definedName name="_xlnm.Print_Area" localSheetId="15">EN!$B$1:$I$40</definedName>
    <definedName name="_xlnm.Print_Area" localSheetId="1">ESF!$B$1:$M$73</definedName>
    <definedName name="_xlnm.Print_Area" localSheetId="22">'Esq Bur'!$A$1:$E$31</definedName>
    <definedName name="_xlnm.Print_Area" localSheetId="6">EVHP!$B$1:$J$54</definedName>
    <definedName name="_xlnm.Print_Area" localSheetId="25">'GASTO FEDERALIZADO'!$A$1:$E$31</definedName>
    <definedName name="_xlnm.Print_Area" localSheetId="26">'informacion adicional'!$A$1:$H$29</definedName>
    <definedName name="_xlnm.Print_Area" localSheetId="24">'montos pagados'!$A$1:$H$30</definedName>
    <definedName name="_xlnm.Print_Area" localSheetId="9">NOTAS!$B$2:$I$394</definedName>
    <definedName name="_xlnm.Print_Area" localSheetId="21">'Rel Cta Banc'!$A$1:$F$32</definedName>
    <definedName name="_xlnm.Print_Area" localSheetId="23">'Rel Cta cont'!$A$1:$H$31</definedName>
  </definedNames>
  <calcPr calcId="162913"/>
</workbook>
</file>

<file path=xl/calcChain.xml><?xml version="1.0" encoding="utf-8"?>
<calcChain xmlns="http://schemas.openxmlformats.org/spreadsheetml/2006/main">
  <c r="I42" i="7" l="1"/>
  <c r="H42" i="7"/>
  <c r="G42" i="7"/>
  <c r="F42" i="7"/>
  <c r="E42" i="7"/>
  <c r="I40" i="7"/>
  <c r="I39" i="7"/>
  <c r="I38" i="7"/>
  <c r="I37" i="7"/>
  <c r="H36" i="7"/>
  <c r="H35" i="7" s="1"/>
  <c r="F36" i="7"/>
  <c r="F35" i="7" s="1"/>
  <c r="E36" i="7"/>
  <c r="G35" i="7"/>
  <c r="H30" i="7"/>
  <c r="G30" i="7"/>
  <c r="F30" i="7"/>
  <c r="E30" i="7"/>
  <c r="I30" i="7" l="1"/>
  <c r="I36" i="7"/>
  <c r="E35" i="7"/>
  <c r="I35" i="7" s="1"/>
  <c r="I26" i="7" l="1"/>
  <c r="I25" i="7"/>
  <c r="H24" i="7"/>
  <c r="G24" i="7"/>
  <c r="F24" i="7"/>
  <c r="E24" i="7"/>
  <c r="I22" i="7"/>
  <c r="I21" i="7"/>
  <c r="I20" i="7"/>
  <c r="I19" i="7"/>
  <c r="I18" i="7"/>
  <c r="H17" i="7"/>
  <c r="G17" i="7"/>
  <c r="F17" i="7"/>
  <c r="E17" i="7"/>
  <c r="H12" i="7"/>
  <c r="G12" i="7"/>
  <c r="F12" i="7"/>
  <c r="E12" i="7"/>
  <c r="H28" i="7" l="1"/>
  <c r="H46" i="7" s="1"/>
  <c r="G28" i="7"/>
  <c r="G46" i="7" s="1"/>
  <c r="I12" i="7"/>
  <c r="E28" i="7"/>
  <c r="E46" i="7" s="1"/>
  <c r="I24" i="7"/>
  <c r="F28" i="7"/>
  <c r="F46" i="7" s="1"/>
  <c r="I17" i="7"/>
  <c r="I28" i="7" s="1"/>
  <c r="I12" i="34"/>
  <c r="I46" i="7" l="1"/>
  <c r="J35" i="15"/>
  <c r="I35" i="15"/>
  <c r="J25" i="15"/>
  <c r="I25" i="15"/>
  <c r="J17" i="15"/>
  <c r="I17" i="15"/>
  <c r="J11" i="15"/>
  <c r="J37" i="15" s="1"/>
  <c r="I11" i="15"/>
  <c r="I37" i="15" s="1"/>
  <c r="F27" i="15"/>
  <c r="F28" i="15"/>
  <c r="F29" i="15"/>
  <c r="F30" i="15"/>
  <c r="F31" i="15"/>
  <c r="F32" i="15"/>
  <c r="F33" i="15"/>
  <c r="F34" i="15"/>
  <c r="F26" i="15"/>
  <c r="F19" i="15"/>
  <c r="F20" i="15"/>
  <c r="F21" i="15"/>
  <c r="F22" i="15"/>
  <c r="F23" i="15"/>
  <c r="F24" i="15"/>
  <c r="F18" i="15"/>
  <c r="F13" i="15"/>
  <c r="F14" i="15"/>
  <c r="F15" i="15"/>
  <c r="F16" i="15"/>
  <c r="F12" i="15"/>
  <c r="D256" i="25" l="1"/>
  <c r="E256" i="25"/>
  <c r="H14" i="10" l="1"/>
  <c r="J42" i="2"/>
  <c r="T20" i="35" l="1"/>
  <c r="S20" i="35"/>
  <c r="T15" i="35"/>
  <c r="S15" i="35"/>
  <c r="G22" i="13" l="1"/>
  <c r="E11" i="16" l="1"/>
  <c r="F18" i="8" l="1"/>
  <c r="J16" i="2"/>
  <c r="E31" i="2"/>
  <c r="E14" i="2"/>
  <c r="E12" i="2"/>
  <c r="I26" i="34" l="1"/>
  <c r="I22" i="34"/>
  <c r="I18" i="34"/>
  <c r="I15" i="34"/>
  <c r="K29" i="34" l="1"/>
  <c r="S33" i="35" l="1"/>
  <c r="T33" i="35" s="1"/>
  <c r="T11" i="35"/>
  <c r="S11" i="35"/>
  <c r="T26" i="35"/>
  <c r="S26" i="35"/>
  <c r="Q36" i="35"/>
  <c r="R36" i="35"/>
  <c r="P36" i="35"/>
  <c r="S36" i="35" l="1"/>
  <c r="T36" i="35" s="1"/>
  <c r="F26" i="5"/>
  <c r="E22" i="2" l="1"/>
  <c r="F22" i="2" s="1"/>
  <c r="K17" i="5"/>
  <c r="F11" i="19"/>
  <c r="U33" i="35" l="1"/>
  <c r="U26" i="35"/>
  <c r="U20" i="35"/>
  <c r="U15" i="35"/>
  <c r="U11" i="35"/>
  <c r="E25" i="15" l="1"/>
  <c r="E11" i="15" l="1"/>
  <c r="E53" i="12" l="1"/>
  <c r="F316" i="25" l="1"/>
  <c r="J12" i="19" l="1"/>
  <c r="K12" i="19"/>
  <c r="F27" i="16"/>
  <c r="F24" i="16"/>
  <c r="F13" i="16"/>
  <c r="F53" i="12" l="1"/>
  <c r="G17" i="29" l="1"/>
  <c r="G14" i="29"/>
  <c r="J27" i="16"/>
  <c r="I27" i="16"/>
  <c r="J24" i="16"/>
  <c r="I24" i="16"/>
  <c r="J13" i="16"/>
  <c r="I13" i="16"/>
  <c r="J11" i="14"/>
  <c r="I11" i="14"/>
  <c r="M29" i="34" l="1"/>
  <c r="N29" i="34"/>
  <c r="J12" i="13"/>
  <c r="I12" i="13"/>
  <c r="H53" i="12"/>
  <c r="I53" i="12" s="1"/>
  <c r="G12" i="19"/>
  <c r="L12" i="19" s="1"/>
  <c r="K27" i="16"/>
  <c r="K24" i="16"/>
  <c r="K13" i="16"/>
  <c r="F11" i="14"/>
  <c r="K11" i="14" s="1"/>
  <c r="F12" i="13"/>
  <c r="G53" i="12"/>
  <c r="I25" i="12"/>
  <c r="K12" i="13" l="1"/>
  <c r="D190" i="25" l="1"/>
  <c r="W33" i="35"/>
  <c r="X33" i="35" s="1"/>
  <c r="W26" i="35"/>
  <c r="W20" i="35"/>
  <c r="X20" i="35" s="1"/>
  <c r="W15" i="35"/>
  <c r="X15" i="35" s="1"/>
  <c r="W11" i="35"/>
  <c r="X11" i="35" s="1"/>
  <c r="U36" i="35"/>
  <c r="F28" i="12"/>
  <c r="H28" i="12"/>
  <c r="I28" i="12"/>
  <c r="E28" i="12"/>
  <c r="J25" i="12"/>
  <c r="J28" i="12" s="1"/>
  <c r="G25" i="12"/>
  <c r="G28" i="12" s="1"/>
  <c r="K27" i="15"/>
  <c r="K28" i="15"/>
  <c r="K29" i="15"/>
  <c r="K30" i="15"/>
  <c r="K31" i="15"/>
  <c r="K32" i="15"/>
  <c r="K33" i="15"/>
  <c r="K34" i="15"/>
  <c r="K26" i="15"/>
  <c r="K19" i="15"/>
  <c r="K20" i="15"/>
  <c r="K21" i="15"/>
  <c r="K22" i="15"/>
  <c r="K23" i="15"/>
  <c r="K24" i="15"/>
  <c r="K18" i="15"/>
  <c r="K16" i="15"/>
  <c r="P15" i="34"/>
  <c r="P18" i="34"/>
  <c r="P22" i="34"/>
  <c r="P26" i="34"/>
  <c r="P12" i="34"/>
  <c r="L29" i="34"/>
  <c r="H29" i="34"/>
  <c r="O22" i="34"/>
  <c r="H21" i="16"/>
  <c r="I21" i="16"/>
  <c r="J21" i="16"/>
  <c r="G21" i="16"/>
  <c r="E35" i="15"/>
  <c r="F35" i="15"/>
  <c r="D35" i="15"/>
  <c r="F25" i="15"/>
  <c r="G25" i="15"/>
  <c r="H25" i="15"/>
  <c r="D25" i="15"/>
  <c r="E17" i="15"/>
  <c r="F17" i="15"/>
  <c r="G17" i="15"/>
  <c r="H17" i="15"/>
  <c r="D17" i="15"/>
  <c r="G11" i="15"/>
  <c r="H11" i="15"/>
  <c r="D11" i="15"/>
  <c r="E37" i="15" l="1"/>
  <c r="P29" i="34"/>
  <c r="Q15" i="34"/>
  <c r="O15" i="34"/>
  <c r="K17" i="15"/>
  <c r="Q18" i="34"/>
  <c r="O18" i="34"/>
  <c r="Q12" i="34"/>
  <c r="O12" i="34"/>
  <c r="V15" i="35"/>
  <c r="Y15" i="35" s="1"/>
  <c r="D37" i="15"/>
  <c r="K25" i="15"/>
  <c r="V11" i="35"/>
  <c r="Y11" i="35" s="1"/>
  <c r="X26" i="35"/>
  <c r="V20" i="35"/>
  <c r="Y20" i="35" s="1"/>
  <c r="V26" i="35"/>
  <c r="Y26" i="35" s="1"/>
  <c r="W36" i="35"/>
  <c r="K15" i="15"/>
  <c r="Q22" i="34"/>
  <c r="J56" i="12"/>
  <c r="G56" i="12"/>
  <c r="G55" i="12" s="1"/>
  <c r="I55" i="12"/>
  <c r="H55" i="12"/>
  <c r="F55" i="12"/>
  <c r="E55" i="12"/>
  <c r="J54" i="12"/>
  <c r="J53" i="12"/>
  <c r="J59" i="12" s="1"/>
  <c r="J52" i="12"/>
  <c r="G52" i="12"/>
  <c r="J51" i="12"/>
  <c r="G51" i="12"/>
  <c r="I50" i="12"/>
  <c r="I59" i="12" s="1"/>
  <c r="H50" i="12"/>
  <c r="H59" i="12" s="1"/>
  <c r="F50" i="12"/>
  <c r="F59" i="12" s="1"/>
  <c r="E50" i="12"/>
  <c r="E59" i="12" s="1"/>
  <c r="J49" i="12"/>
  <c r="J48" i="12"/>
  <c r="G48" i="12"/>
  <c r="J47" i="12"/>
  <c r="G47" i="12"/>
  <c r="G46" i="12"/>
  <c r="J44" i="12"/>
  <c r="G44" i="12"/>
  <c r="J43" i="12"/>
  <c r="G43" i="12"/>
  <c r="I42" i="12"/>
  <c r="H42" i="12"/>
  <c r="F42" i="12"/>
  <c r="E42" i="12"/>
  <c r="J41" i="12"/>
  <c r="G41" i="12"/>
  <c r="J40" i="12"/>
  <c r="G40" i="12"/>
  <c r="I39" i="12"/>
  <c r="H39" i="12"/>
  <c r="H35" i="12" s="1"/>
  <c r="F39" i="12"/>
  <c r="F35" i="12" s="1"/>
  <c r="E39" i="12"/>
  <c r="E35" i="12" s="1"/>
  <c r="J38" i="12"/>
  <c r="G38" i="12"/>
  <c r="J37" i="12"/>
  <c r="G37" i="12"/>
  <c r="J36" i="12"/>
  <c r="G36" i="12"/>
  <c r="J39" i="12" l="1"/>
  <c r="X36" i="35"/>
  <c r="I35" i="12"/>
  <c r="J35" i="12" s="1"/>
  <c r="G50" i="12"/>
  <c r="G59" i="12" s="1"/>
  <c r="J42" i="12"/>
  <c r="G39" i="12"/>
  <c r="G42" i="12"/>
  <c r="K14" i="15"/>
  <c r="J50" i="12"/>
  <c r="J55" i="12"/>
  <c r="G35" i="12" l="1"/>
  <c r="K13" i="15"/>
  <c r="K12" i="15" l="1"/>
  <c r="K11" i="15" s="1"/>
  <c r="F11" i="15"/>
  <c r="F37" i="15" s="1"/>
  <c r="I22" i="13"/>
  <c r="I17" i="14"/>
  <c r="G17" i="14"/>
  <c r="I11" i="16"/>
  <c r="I47" i="16" s="1"/>
  <c r="G11" i="16"/>
  <c r="G47" i="16" s="1"/>
  <c r="J11" i="19"/>
  <c r="J41" i="19" s="1"/>
  <c r="H11" i="19"/>
  <c r="H41" i="19" s="1"/>
  <c r="H17" i="14"/>
  <c r="J17" i="14"/>
  <c r="D22" i="13"/>
  <c r="E22" i="13"/>
  <c r="H22" i="13"/>
  <c r="J22" i="13"/>
  <c r="I11" i="19" l="1"/>
  <c r="K11" i="19"/>
  <c r="E11" i="19"/>
  <c r="H11" i="16"/>
  <c r="J11" i="16"/>
  <c r="D11" i="16"/>
  <c r="F12" i="16"/>
  <c r="K20" i="13"/>
  <c r="F19" i="13"/>
  <c r="K19" i="13" s="1"/>
  <c r="F18" i="13"/>
  <c r="K18" i="13" s="1"/>
  <c r="F17" i="13"/>
  <c r="K17" i="13" s="1"/>
  <c r="F16" i="13"/>
  <c r="K16" i="13" s="1"/>
  <c r="F15" i="13"/>
  <c r="K15" i="13" s="1"/>
  <c r="F14" i="13"/>
  <c r="K14" i="13" s="1"/>
  <c r="F13" i="13"/>
  <c r="K13" i="13" s="1"/>
  <c r="J11" i="12"/>
  <c r="J14" i="12"/>
  <c r="E387" i="25"/>
  <c r="F387" i="25"/>
  <c r="D387" i="25"/>
  <c r="D177" i="25"/>
  <c r="D171" i="25"/>
  <c r="D165" i="25"/>
  <c r="D159" i="25"/>
  <c r="D120" i="25"/>
  <c r="F113" i="25"/>
  <c r="E113" i="25"/>
  <c r="D113" i="25"/>
  <c r="D73" i="25"/>
  <c r="D65" i="25"/>
  <c r="D54" i="25"/>
  <c r="G43" i="25"/>
  <c r="F43" i="25"/>
  <c r="E43" i="25"/>
  <c r="D43" i="25"/>
  <c r="E35" i="25"/>
  <c r="F35" i="25"/>
  <c r="D35" i="25"/>
  <c r="F23" i="25"/>
  <c r="D23" i="25"/>
  <c r="G11" i="19" l="1"/>
  <c r="G41" i="19" s="1"/>
  <c r="F22" i="13"/>
  <c r="H13" i="8"/>
  <c r="F19" i="27"/>
  <c r="G30" i="29"/>
  <c r="G34" i="29" s="1"/>
  <c r="F30" i="29"/>
  <c r="F34" i="29" s="1"/>
  <c r="E30" i="29"/>
  <c r="E34" i="29" s="1"/>
  <c r="G15" i="29"/>
  <c r="F15" i="29"/>
  <c r="E15" i="29"/>
  <c r="F35" i="28"/>
  <c r="E35" i="28"/>
  <c r="F20" i="28"/>
  <c r="E20" i="28"/>
  <c r="F31" i="27"/>
  <c r="D31" i="27"/>
  <c r="H30" i="27"/>
  <c r="H29" i="27"/>
  <c r="H28" i="27"/>
  <c r="H27" i="27"/>
  <c r="H26" i="27"/>
  <c r="H25" i="27"/>
  <c r="H24" i="27"/>
  <c r="H23" i="27"/>
  <c r="D19" i="27"/>
  <c r="H18" i="27"/>
  <c r="H17" i="27"/>
  <c r="H16" i="27"/>
  <c r="H15" i="27"/>
  <c r="H14" i="27"/>
  <c r="H13" i="27"/>
  <c r="H12" i="27"/>
  <c r="H11" i="27"/>
  <c r="H10" i="27"/>
  <c r="F37" i="28" l="1"/>
  <c r="E37" i="28"/>
  <c r="D33" i="27"/>
  <c r="E12" i="29"/>
  <c r="E18" i="29" s="1"/>
  <c r="E22" i="29" s="1"/>
  <c r="E26" i="29" s="1"/>
  <c r="G12" i="29"/>
  <c r="G18" i="29" s="1"/>
  <c r="G22" i="29" s="1"/>
  <c r="G26" i="29" s="1"/>
  <c r="F12" i="29"/>
  <c r="F18" i="29" s="1"/>
  <c r="F22" i="29" s="1"/>
  <c r="F26" i="29" s="1"/>
  <c r="F33" i="27"/>
  <c r="H31" i="27"/>
  <c r="H19" i="27"/>
  <c r="H33" i="27" l="1"/>
  <c r="F29" i="16"/>
  <c r="F28" i="16"/>
  <c r="F26" i="16"/>
  <c r="F25" i="16"/>
  <c r="F23" i="16"/>
  <c r="F22" i="16"/>
  <c r="F20" i="16"/>
  <c r="F19" i="16"/>
  <c r="F18" i="16"/>
  <c r="F17" i="16"/>
  <c r="F16" i="16"/>
  <c r="F15" i="16"/>
  <c r="F14" i="16"/>
  <c r="F364" i="25"/>
  <c r="F11" i="16" l="1"/>
  <c r="F373" i="25"/>
  <c r="F329" i="25"/>
  <c r="E16" i="8"/>
  <c r="H16" i="8" s="1"/>
  <c r="I16" i="8" s="1"/>
  <c r="E39" i="1"/>
  <c r="E32" i="16"/>
  <c r="K41" i="15"/>
  <c r="J41" i="15"/>
  <c r="H41" i="15"/>
  <c r="F41" i="15"/>
  <c r="E41" i="15"/>
  <c r="D41" i="15"/>
  <c r="E13" i="14"/>
  <c r="E17" i="14" s="1"/>
  <c r="E41" i="19" l="1"/>
  <c r="K41" i="19"/>
  <c r="I41" i="19"/>
  <c r="F41" i="19"/>
  <c r="L11" i="19"/>
  <c r="F45" i="16"/>
  <c r="K45" i="16" s="1"/>
  <c r="F44" i="16"/>
  <c r="K44" i="16" s="1"/>
  <c r="F43" i="16"/>
  <c r="K43" i="16" s="1"/>
  <c r="F42" i="16"/>
  <c r="K42" i="16" s="1"/>
  <c r="J41" i="16"/>
  <c r="H41" i="16"/>
  <c r="E41" i="16"/>
  <c r="D41" i="16"/>
  <c r="F39" i="16"/>
  <c r="K39" i="16" s="1"/>
  <c r="F38" i="16"/>
  <c r="K38" i="16" s="1"/>
  <c r="F37" i="16"/>
  <c r="K37" i="16" s="1"/>
  <c r="F36" i="16"/>
  <c r="K36" i="16" s="1"/>
  <c r="F35" i="16"/>
  <c r="K35" i="16" s="1"/>
  <c r="F34" i="16"/>
  <c r="K34" i="16" s="1"/>
  <c r="F33" i="16"/>
  <c r="K33" i="16" s="1"/>
  <c r="F32" i="16"/>
  <c r="K32" i="16" s="1"/>
  <c r="F31" i="16"/>
  <c r="K31" i="16" s="1"/>
  <c r="J30" i="16"/>
  <c r="H30" i="16"/>
  <c r="E30" i="16"/>
  <c r="D30" i="16"/>
  <c r="K21" i="16"/>
  <c r="E21" i="16"/>
  <c r="D21" i="16"/>
  <c r="F15" i="14"/>
  <c r="K15" i="14" s="1"/>
  <c r="F13" i="14"/>
  <c r="D17" i="14"/>
  <c r="K22" i="13"/>
  <c r="J57" i="12"/>
  <c r="G57" i="12"/>
  <c r="J13" i="12"/>
  <c r="J12" i="12"/>
  <c r="G13" i="12"/>
  <c r="G12" i="12"/>
  <c r="G11" i="12"/>
  <c r="J47" i="16" l="1"/>
  <c r="J49" i="16" s="1"/>
  <c r="E47" i="16"/>
  <c r="F21" i="16"/>
  <c r="H47" i="16"/>
  <c r="H49" i="16" s="1"/>
  <c r="K13" i="14"/>
  <c r="K17" i="14" s="1"/>
  <c r="F17" i="14"/>
  <c r="D47" i="16"/>
  <c r="F41" i="16"/>
  <c r="K41" i="16" s="1"/>
  <c r="H21" i="14"/>
  <c r="D21" i="14"/>
  <c r="J21" i="14"/>
  <c r="F30" i="16"/>
  <c r="K30" i="16" s="1"/>
  <c r="E21" i="14"/>
  <c r="K11" i="16"/>
  <c r="J27" i="2"/>
  <c r="E148" i="3" s="1"/>
  <c r="E34" i="8"/>
  <c r="H34" i="8" s="1"/>
  <c r="I34" i="8" s="1"/>
  <c r="E33" i="8"/>
  <c r="H33" i="8" s="1"/>
  <c r="I33" i="8" s="1"/>
  <c r="E32" i="8"/>
  <c r="H32" i="8" s="1"/>
  <c r="I32" i="8" s="1"/>
  <c r="E31" i="8"/>
  <c r="H31" i="8" s="1"/>
  <c r="I31" i="8" s="1"/>
  <c r="E30" i="8"/>
  <c r="H30" i="8" s="1"/>
  <c r="I30" i="8" s="1"/>
  <c r="E29" i="8"/>
  <c r="H29" i="8" s="1"/>
  <c r="I29" i="8" s="1"/>
  <c r="E28" i="8"/>
  <c r="H28" i="8" s="1"/>
  <c r="I28" i="8" s="1"/>
  <c r="E27" i="8"/>
  <c r="H27" i="8" s="1"/>
  <c r="I27" i="8" s="1"/>
  <c r="E26" i="8"/>
  <c r="H26" i="8" s="1"/>
  <c r="I26" i="8" s="1"/>
  <c r="E22" i="8"/>
  <c r="H22" i="8" s="1"/>
  <c r="I22" i="8" s="1"/>
  <c r="E17" i="8"/>
  <c r="E18" i="8"/>
  <c r="H18" i="8" s="1"/>
  <c r="I18" i="8" s="1"/>
  <c r="E19" i="8"/>
  <c r="H19" i="8" s="1"/>
  <c r="I19" i="8" s="1"/>
  <c r="E20" i="8"/>
  <c r="H20" i="8" s="1"/>
  <c r="I20" i="8" s="1"/>
  <c r="E21" i="8"/>
  <c r="H21" i="8" s="1"/>
  <c r="I21" i="8" s="1"/>
  <c r="L16" i="8"/>
  <c r="Q35" i="10"/>
  <c r="Q34" i="10" s="1"/>
  <c r="P35" i="10"/>
  <c r="P34" i="10" s="1"/>
  <c r="Q29" i="10"/>
  <c r="Q28" i="10" s="1"/>
  <c r="P29" i="10"/>
  <c r="P28" i="10" s="1"/>
  <c r="I27" i="10"/>
  <c r="H27" i="10"/>
  <c r="Q19" i="10"/>
  <c r="P19" i="10"/>
  <c r="Q14" i="10"/>
  <c r="P14" i="10"/>
  <c r="I14" i="10"/>
  <c r="J33" i="9"/>
  <c r="I33" i="9"/>
  <c r="J28" i="9"/>
  <c r="I28" i="9"/>
  <c r="J19" i="9"/>
  <c r="I19" i="9"/>
  <c r="J14" i="9"/>
  <c r="I14" i="9"/>
  <c r="F24" i="8"/>
  <c r="G14" i="8"/>
  <c r="F14" i="8"/>
  <c r="L48" i="5"/>
  <c r="K48" i="5"/>
  <c r="L40" i="5"/>
  <c r="K40" i="5"/>
  <c r="L33" i="5"/>
  <c r="K33" i="5"/>
  <c r="L28" i="5"/>
  <c r="K28" i="5"/>
  <c r="G26" i="5"/>
  <c r="G22" i="5"/>
  <c r="F22" i="5"/>
  <c r="L17" i="5"/>
  <c r="L12" i="5"/>
  <c r="K12" i="5"/>
  <c r="G12" i="5"/>
  <c r="F12" i="5"/>
  <c r="E120" i="3"/>
  <c r="E139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J53" i="2"/>
  <c r="K53" i="2" s="1"/>
  <c r="E217" i="3" s="1"/>
  <c r="J52" i="2"/>
  <c r="E166" i="3" s="1"/>
  <c r="E161" i="3"/>
  <c r="J46" i="2"/>
  <c r="E162" i="3" s="1"/>
  <c r="J47" i="2"/>
  <c r="K47" i="2" s="1"/>
  <c r="E213" i="3" s="1"/>
  <c r="J48" i="2"/>
  <c r="K48" i="2" s="1"/>
  <c r="E214" i="3" s="1"/>
  <c r="J39" i="2"/>
  <c r="K39" i="2" s="1"/>
  <c r="E207" i="3" s="1"/>
  <c r="J40" i="2"/>
  <c r="K40" i="2" s="1"/>
  <c r="E208" i="3" s="1"/>
  <c r="J38" i="2"/>
  <c r="E156" i="3" s="1"/>
  <c r="J28" i="2"/>
  <c r="K28" i="2" s="1"/>
  <c r="E199" i="3" s="1"/>
  <c r="J29" i="2"/>
  <c r="E150" i="3" s="1"/>
  <c r="J30" i="2"/>
  <c r="E151" i="3" s="1"/>
  <c r="J31" i="2"/>
  <c r="K31" i="2" s="1"/>
  <c r="E202" i="3" s="1"/>
  <c r="J32" i="2"/>
  <c r="E153" i="3" s="1"/>
  <c r="J17" i="2"/>
  <c r="K17" i="2" s="1"/>
  <c r="E190" i="3" s="1"/>
  <c r="J18" i="2"/>
  <c r="K18" i="2" s="1"/>
  <c r="E191" i="3" s="1"/>
  <c r="J19" i="2"/>
  <c r="E142" i="3" s="1"/>
  <c r="J20" i="2"/>
  <c r="K20" i="2" s="1"/>
  <c r="E193" i="3" s="1"/>
  <c r="J21" i="2"/>
  <c r="K21" i="2" s="1"/>
  <c r="E194" i="3" s="1"/>
  <c r="J22" i="2"/>
  <c r="K22" i="2" s="1"/>
  <c r="E195" i="3" s="1"/>
  <c r="J23" i="2"/>
  <c r="E146" i="3" s="1"/>
  <c r="E143" i="3"/>
  <c r="E27" i="2"/>
  <c r="F27" i="2" s="1"/>
  <c r="E179" i="3" s="1"/>
  <c r="E28" i="2"/>
  <c r="E130" i="3" s="1"/>
  <c r="E29" i="2"/>
  <c r="E30" i="2"/>
  <c r="F30" i="2" s="1"/>
  <c r="E182" i="3" s="1"/>
  <c r="E133" i="3"/>
  <c r="E32" i="2"/>
  <c r="F32" i="2" s="1"/>
  <c r="E184" i="3" s="1"/>
  <c r="E33" i="2"/>
  <c r="E135" i="3" s="1"/>
  <c r="E34" i="2"/>
  <c r="F34" i="2" s="1"/>
  <c r="E186" i="3" s="1"/>
  <c r="E26" i="2"/>
  <c r="F26" i="2" s="1"/>
  <c r="E178" i="3" s="1"/>
  <c r="E171" i="3"/>
  <c r="E172" i="3"/>
  <c r="E19" i="2"/>
  <c r="E123" i="3" s="1"/>
  <c r="E20" i="2"/>
  <c r="E124" i="3" s="1"/>
  <c r="E21" i="2"/>
  <c r="E125" i="3" s="1"/>
  <c r="E176" i="3"/>
  <c r="F19" i="2"/>
  <c r="E173" i="3" s="1"/>
  <c r="K56" i="1"/>
  <c r="E105" i="3" s="1"/>
  <c r="J56" i="1"/>
  <c r="E53" i="3" s="1"/>
  <c r="K42" i="1"/>
  <c r="E95" i="3" s="1"/>
  <c r="J42" i="1"/>
  <c r="E43" i="3" s="1"/>
  <c r="F39" i="1"/>
  <c r="E24" i="3"/>
  <c r="K36" i="1"/>
  <c r="E93" i="3" s="1"/>
  <c r="J36" i="1"/>
  <c r="K25" i="1"/>
  <c r="E86" i="3" s="1"/>
  <c r="J25" i="1"/>
  <c r="E34" i="3" s="1"/>
  <c r="F24" i="1"/>
  <c r="E66" i="3" s="1"/>
  <c r="E24" i="1"/>
  <c r="E14" i="3" s="1"/>
  <c r="I48" i="10" l="1"/>
  <c r="K32" i="2"/>
  <c r="E203" i="3" s="1"/>
  <c r="F12" i="8"/>
  <c r="I25" i="9"/>
  <c r="I39" i="9"/>
  <c r="Q40" i="10"/>
  <c r="E164" i="3"/>
  <c r="F21" i="2"/>
  <c r="E175" i="3" s="1"/>
  <c r="E122" i="3"/>
  <c r="G33" i="5"/>
  <c r="E145" i="3"/>
  <c r="K30" i="2"/>
  <c r="E201" i="3" s="1"/>
  <c r="K46" i="2"/>
  <c r="E212" i="3" s="1"/>
  <c r="K47" i="16"/>
  <c r="K49" i="16" s="1"/>
  <c r="L41" i="19"/>
  <c r="F47" i="16"/>
  <c r="F49" i="16" s="1"/>
  <c r="E126" i="3"/>
  <c r="H17" i="8"/>
  <c r="I17" i="8" s="1"/>
  <c r="E134" i="3"/>
  <c r="E163" i="3"/>
  <c r="G12" i="8"/>
  <c r="F28" i="2"/>
  <c r="E180" i="3" s="1"/>
  <c r="E121" i="3"/>
  <c r="E132" i="3"/>
  <c r="E140" i="3"/>
  <c r="K19" i="2"/>
  <c r="E192" i="3" s="1"/>
  <c r="E157" i="3"/>
  <c r="F33" i="2"/>
  <c r="E185" i="3" s="1"/>
  <c r="E167" i="3"/>
  <c r="K23" i="2"/>
  <c r="E196" i="3" s="1"/>
  <c r="E144" i="3"/>
  <c r="L18" i="8"/>
  <c r="F21" i="14"/>
  <c r="E131" i="3"/>
  <c r="F29" i="2"/>
  <c r="K21" i="14"/>
  <c r="K38" i="2"/>
  <c r="E206" i="3" s="1"/>
  <c r="K16" i="2"/>
  <c r="K51" i="5"/>
  <c r="E136" i="3"/>
  <c r="K27" i="2"/>
  <c r="E198" i="3" s="1"/>
  <c r="L51" i="5"/>
  <c r="J39" i="9"/>
  <c r="E129" i="3"/>
  <c r="E149" i="3"/>
  <c r="J36" i="2"/>
  <c r="E155" i="3" s="1"/>
  <c r="J50" i="2"/>
  <c r="E165" i="3" s="1"/>
  <c r="E128" i="3"/>
  <c r="E141" i="3"/>
  <c r="E152" i="3"/>
  <c r="J14" i="2"/>
  <c r="E138" i="3" s="1"/>
  <c r="E158" i="3"/>
  <c r="J25" i="9"/>
  <c r="K52" i="2"/>
  <c r="F33" i="5"/>
  <c r="Q23" i="10"/>
  <c r="P23" i="10"/>
  <c r="L21" i="8"/>
  <c r="L22" i="8"/>
  <c r="L19" i="8"/>
  <c r="L34" i="8"/>
  <c r="P40" i="10"/>
  <c r="H48" i="10"/>
  <c r="J38" i="1"/>
  <c r="F41" i="1"/>
  <c r="E77" i="3" s="1"/>
  <c r="K38" i="1"/>
  <c r="E94" i="3" s="1"/>
  <c r="E170" i="3"/>
  <c r="E14" i="8"/>
  <c r="H14" i="8" s="1"/>
  <c r="I14" i="8" s="1"/>
  <c r="E41" i="1"/>
  <c r="E25" i="3" s="1"/>
  <c r="F31" i="2"/>
  <c r="E183" i="3" s="1"/>
  <c r="E24" i="2"/>
  <c r="E76" i="3"/>
  <c r="E211" i="3"/>
  <c r="E41" i="3"/>
  <c r="J25" i="2"/>
  <c r="E147" i="3" s="1"/>
  <c r="K29" i="2"/>
  <c r="E200" i="3" s="1"/>
  <c r="L20" i="8"/>
  <c r="E24" i="8"/>
  <c r="H24" i="8" s="1"/>
  <c r="I24" i="8" s="1"/>
  <c r="F20" i="2"/>
  <c r="E119" i="3"/>
  <c r="I43" i="9" l="1"/>
  <c r="L53" i="5"/>
  <c r="J43" i="9"/>
  <c r="L17" i="8"/>
  <c r="K14" i="2"/>
  <c r="E188" i="3" s="1"/>
  <c r="E127" i="3"/>
  <c r="E118" i="3"/>
  <c r="K36" i="2"/>
  <c r="E205" i="3" s="1"/>
  <c r="E189" i="3"/>
  <c r="E100" i="3"/>
  <c r="K53" i="5"/>
  <c r="K50" i="2"/>
  <c r="E215" i="3" s="1"/>
  <c r="E216" i="3"/>
  <c r="E12" i="8"/>
  <c r="H12" i="8" s="1"/>
  <c r="I12" i="8" s="1"/>
  <c r="K48" i="1"/>
  <c r="E99" i="3" s="1"/>
  <c r="P43" i="10"/>
  <c r="P48" i="10" s="1"/>
  <c r="Q43" i="10"/>
  <c r="Q48" i="10" s="1"/>
  <c r="E42" i="3"/>
  <c r="F24" i="2"/>
  <c r="F12" i="2" s="1"/>
  <c r="E181" i="3"/>
  <c r="K25" i="2"/>
  <c r="J12" i="2"/>
  <c r="E137" i="3" s="1"/>
  <c r="E174" i="3"/>
  <c r="K12" i="2" l="1"/>
  <c r="E187" i="3" s="1"/>
  <c r="K61" i="1"/>
  <c r="E177" i="3"/>
  <c r="E168" i="3"/>
  <c r="E48" i="3"/>
  <c r="K44" i="2"/>
  <c r="J48" i="1"/>
  <c r="J61" i="1" s="1"/>
  <c r="E197" i="3"/>
  <c r="E169" i="3"/>
  <c r="J63" i="1" l="1"/>
  <c r="K46" i="7"/>
  <c r="K63" i="1"/>
  <c r="E109" i="3" s="1"/>
  <c r="K28" i="7"/>
  <c r="E108" i="3"/>
  <c r="E47" i="3"/>
  <c r="E160" i="3"/>
  <c r="J34" i="2"/>
  <c r="E154" i="3" s="1"/>
  <c r="E210" i="3"/>
  <c r="E56" i="3"/>
  <c r="E159" i="3" l="1"/>
  <c r="E57" i="3"/>
  <c r="K34" i="2"/>
  <c r="E204" i="3" s="1"/>
  <c r="E209" i="3"/>
  <c r="G35" i="15"/>
  <c r="G37" i="15" s="1"/>
  <c r="H35" i="15"/>
  <c r="H37" i="15" s="1"/>
  <c r="K36" i="15"/>
  <c r="K35" i="15" s="1"/>
  <c r="K37" i="15" s="1"/>
  <c r="Q26" i="34" l="1"/>
  <c r="O26" i="34"/>
  <c r="O29" i="34" s="1"/>
  <c r="I29" i="34"/>
  <c r="J29" i="34"/>
  <c r="Q29" i="34" s="1"/>
  <c r="V33" i="35"/>
  <c r="V36" i="35" s="1"/>
  <c r="Y36" i="35" s="1"/>
  <c r="Y33" i="35" l="1"/>
</calcChain>
</file>

<file path=xl/sharedStrings.xml><?xml version="1.0" encoding="utf-8"?>
<sst xmlns="http://schemas.openxmlformats.org/spreadsheetml/2006/main" count="1592" uniqueCount="806">
  <si>
    <t>(Pesos)</t>
  </si>
  <si>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</si>
  <si>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</si>
  <si>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</si>
  <si>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</si>
  <si>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</si>
  <si>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</si>
  <si>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</si>
  <si>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</si>
  <si>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</si>
  <si>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</si>
  <si>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</si>
  <si>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</si>
  <si>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</si>
  <si>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</si>
  <si>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</si>
  <si>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</si>
  <si>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</si>
  <si>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</si>
  <si>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</si>
  <si>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</si>
  <si>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</si>
  <si>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</si>
  <si>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</si>
  <si>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</si>
  <si>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</si>
  <si>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</si>
  <si>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</si>
  <si>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</si>
  <si>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</si>
  <si>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</si>
  <si>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</si>
  <si>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</si>
  <si>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</si>
  <si>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</si>
  <si>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</si>
  <si>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</si>
  <si>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</si>
  <si>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</si>
  <si>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</si>
  <si>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</si>
  <si>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</si>
  <si>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</si>
  <si>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</si>
  <si>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</si>
  <si>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</si>
  <si>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</si>
  <si>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</si>
  <si>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</si>
  <si>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</si>
  <si>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</si>
  <si>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</si>
  <si>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</si>
  <si>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</si>
  <si>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</si>
  <si>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</si>
  <si>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</si>
  <si>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</si>
  <si>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</si>
  <si>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</si>
  <si>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</si>
  <si>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</si>
  <si>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</si>
  <si>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</si>
  <si>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</si>
  <si>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</si>
  <si>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</si>
  <si>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</si>
  <si>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</si>
  <si>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</si>
  <si>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</si>
  <si>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</si>
  <si>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</si>
  <si>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</si>
  <si>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Concepto</t>
  </si>
  <si>
    <t>CONCEPTO</t>
  </si>
  <si>
    <t>Bajo protesta de decir verdad declaramos que los Estados Financieros y sus Notas son razonablemente correctos y responsabilidad del emisor</t>
  </si>
  <si>
    <t>Exceso o Insuficiencia en la Actualización de la Hacienda Pública/Patrimonio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</si>
  <si>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</si>
  <si>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</si>
  <si>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</si>
  <si>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</si>
  <si>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</si>
  <si>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</si>
  <si>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</si>
  <si>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</si>
  <si>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</si>
  <si>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</si>
  <si>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</si>
  <si>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</si>
  <si>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</si>
  <si>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</si>
  <si>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</si>
  <si>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</si>
  <si>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</si>
  <si>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</si>
  <si>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</si>
  <si>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</si>
  <si>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</si>
  <si>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</si>
  <si>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</si>
  <si>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</si>
  <si>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</si>
  <si>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</si>
  <si>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</si>
  <si>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</si>
  <si>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</si>
  <si>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</si>
  <si>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</si>
  <si>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</si>
  <si>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</si>
  <si>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</si>
  <si>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</si>
  <si>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</si>
  <si>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</si>
  <si>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</si>
  <si>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</si>
  <si>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</si>
  <si>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</si>
  <si>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</si>
  <si>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</si>
  <si>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</si>
  <si>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</si>
  <si>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</si>
  <si>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</si>
  <si>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</si>
  <si>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</si>
  <si>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</si>
  <si>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</si>
  <si>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(pesos)</t>
  </si>
  <si>
    <t xml:space="preserve"> </t>
  </si>
  <si>
    <t>Hacienda Pública/Patrimonio Generado de Ejercicios Anteriores</t>
  </si>
  <si>
    <t>Hacienda Pública/Patrimonio Generado del Ejercicio</t>
  </si>
  <si>
    <t>TOTAL</t>
  </si>
  <si>
    <t xml:space="preserve">Aportaciones 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</si>
  <si>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</si>
  <si>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</si>
  <si>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</si>
  <si>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</si>
  <si>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</si>
  <si>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</si>
  <si>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</si>
  <si>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Bienes Muebles 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</si>
  <si>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</si>
  <si>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</si>
  <si>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</si>
  <si>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</si>
  <si>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</si>
  <si>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</si>
  <si>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</si>
  <si>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</si>
  <si>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</si>
  <si>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</si>
  <si>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</si>
  <si>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</si>
  <si>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</si>
  <si>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</si>
  <si>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</si>
  <si>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</si>
  <si>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</si>
  <si>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</si>
  <si>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</si>
  <si>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Flujos de Efectivo de las Actividades de Gestión</t>
  </si>
  <si>
    <t xml:space="preserve">Flujos de Efectivo de las Actividades de Inversión </t>
  </si>
  <si>
    <t>Contribuciones de mejoras</t>
  </si>
  <si>
    <t>Flujos Netos de Efectivo por Actividades de Inversión</t>
  </si>
  <si>
    <t>Flujo de Efectivo de las Actividades de Financiamiento</t>
  </si>
  <si>
    <t>Servicios Personales</t>
  </si>
  <si>
    <t>Endeudamiento Neto</t>
  </si>
  <si>
    <t xml:space="preserve">   Interno</t>
  </si>
  <si>
    <t>Transferencias al resto del Sector Público</t>
  </si>
  <si>
    <t xml:space="preserve">   Externo</t>
  </si>
  <si>
    <t xml:space="preserve">Subsidios y Subvenciones </t>
  </si>
  <si>
    <t>Servicios de la Deuda</t>
  </si>
  <si>
    <t xml:space="preserve">Participaciones </t>
  </si>
  <si>
    <t>Flujos netos de Efectivo por Actividades de Financiamiento</t>
  </si>
  <si>
    <t>Flujos Netos de Efectivo por Actividades de Operación</t>
  </si>
  <si>
    <t xml:space="preserve">Incremento/Disminución Neta en el Efectivo y Equivalentes al Efectivo </t>
  </si>
  <si>
    <t>Total del  Pasivo</t>
  </si>
  <si>
    <t>Total del Activo</t>
  </si>
  <si>
    <t>Total del  Pasivo y Hacienda Pública / Patrimonio</t>
  </si>
  <si>
    <t>Efectivo y Equivalente al Efectivo al Inicio del Ejericio</t>
  </si>
  <si>
    <t>Efectivo y Equivalente al Efectivo al Final del Ejericio</t>
  </si>
  <si>
    <t>Transferencia, Asignaciones, Subsidios y Otras ayudas</t>
  </si>
  <si>
    <t>Transferencia, Asignaciones, Subsidios y Otras Ayudas</t>
  </si>
  <si>
    <t>Aumento por Insuficiencia de Estimaciones por Pérdida o Deterioro y Obsolescencia</t>
  </si>
  <si>
    <t>Cuotas y Aportaciones de Seguridad Social</t>
  </si>
  <si>
    <t>Transferencias, Asignaciones y Subsidios y Otras Ayudas</t>
  </si>
  <si>
    <t>Otros Orígenes de Operación</t>
  </si>
  <si>
    <t>Otras Aplicaciones de Operación</t>
  </si>
  <si>
    <t xml:space="preserve">Otros Orígenes de Inversión </t>
  </si>
  <si>
    <t>Otras Aplicaciones de Inversión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</si>
  <si>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</si>
  <si>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</si>
  <si>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</si>
  <si>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</si>
  <si>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</si>
  <si>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</si>
  <si>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</si>
  <si>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</si>
  <si>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</si>
  <si>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</si>
  <si>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</si>
  <si>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</si>
  <si>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</si>
  <si>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Productos</t>
  </si>
  <si>
    <t>Corriente</t>
  </si>
  <si>
    <t>Capital</t>
  </si>
  <si>
    <t>Aprovechamientos</t>
  </si>
  <si>
    <t>Ingresos por Ventas de Bienes y Servicios</t>
  </si>
  <si>
    <t>Transferencias, Asignaciones, Subsidios y Otras Ayudas</t>
  </si>
  <si>
    <t>Ingresos Derivados de Financiamientos</t>
  </si>
  <si>
    <t>Total</t>
  </si>
  <si>
    <t>Estado Analítico de Ingresos
Por Fuente de Financiamiento</t>
  </si>
  <si>
    <t>¹ Los ingresos excedentes se presentan para efectos de cumplimiento de la Ley General de Contabilidad Gubernamental y el importe reflejado debe ser siempre mayor a cero</t>
  </si>
  <si>
    <t>(6 = 5 - 1 )</t>
  </si>
  <si>
    <t>Egresos</t>
  </si>
  <si>
    <t>Subejercicio</t>
  </si>
  <si>
    <t>Aprobado</t>
  </si>
  <si>
    <t>Ampliaciones/ (Reducciones)</t>
  </si>
  <si>
    <t>Pagado</t>
  </si>
  <si>
    <t>3 = (1 + 2 )</t>
  </si>
  <si>
    <t>Total del Gasto</t>
  </si>
  <si>
    <t xml:space="preserve">Egresos </t>
  </si>
  <si>
    <t>Gasto Corriente</t>
  </si>
  <si>
    <t>Gasto de Capital</t>
  </si>
  <si>
    <t>Amortización de la Deuda y Disminución de Pasivos</t>
  </si>
  <si>
    <t>Otros Servicios Generales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</si>
  <si>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</si>
  <si>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</si>
  <si>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</si>
  <si>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</si>
  <si>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</si>
  <si>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</si>
  <si>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</si>
  <si>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</si>
  <si>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</si>
  <si>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</si>
  <si>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</si>
  <si>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</si>
  <si>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</si>
  <si>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</si>
  <si>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</si>
  <si>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</si>
  <si>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</si>
  <si>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</si>
  <si>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</si>
  <si>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</si>
  <si>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</si>
  <si>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</si>
  <si>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</si>
  <si>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</si>
  <si>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</si>
  <si>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</si>
  <si>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</si>
  <si>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</si>
  <si>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</si>
  <si>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</si>
  <si>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</si>
  <si>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</si>
  <si>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</si>
  <si>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</si>
  <si>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</si>
  <si>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</si>
  <si>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</si>
  <si>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</si>
  <si>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</si>
  <si>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</si>
  <si>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</si>
  <si>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</si>
  <si>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</si>
  <si>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</si>
  <si>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</si>
  <si>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</si>
  <si>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</si>
  <si>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</si>
  <si>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</si>
  <si>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</si>
  <si>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</si>
  <si>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</si>
  <si>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</si>
  <si>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</si>
  <si>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</si>
  <si>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</si>
  <si>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</si>
  <si>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</si>
  <si>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</si>
  <si>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</si>
  <si>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</si>
  <si>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Otros Orígenes de Financiamiento</t>
  </si>
  <si>
    <t>Otras Aplicaciones de Financiamiento</t>
  </si>
  <si>
    <t>Ingresos excedentes¹</t>
  </si>
  <si>
    <t>MONTO</t>
  </si>
  <si>
    <t>ESF-08 BIENES MUEBLES E INMUEBLES</t>
  </si>
  <si>
    <t>SALDO INICIAL</t>
  </si>
  <si>
    <t>SALDO FINAL</t>
  </si>
  <si>
    <t>FLUJO</t>
  </si>
  <si>
    <t>CRITERIO</t>
  </si>
  <si>
    <t>ERA-01 INGRESOS</t>
  </si>
  <si>
    <t>NOTA</t>
  </si>
  <si>
    <t>CARACTERISTICAS</t>
  </si>
  <si>
    <t>ERA-03 GASTOS</t>
  </si>
  <si>
    <t>%GASTO</t>
  </si>
  <si>
    <t>EXPLICACION</t>
  </si>
  <si>
    <t>MODIFICACION</t>
  </si>
  <si>
    <t>% SUB</t>
  </si>
  <si>
    <t>NOMBRE</t>
  </si>
  <si>
    <t>JUICIOS</t>
  </si>
  <si>
    <t>GARANTÍAS</t>
  </si>
  <si>
    <t>AVALES</t>
  </si>
  <si>
    <t>PENSIONES Y JUBILACIONES</t>
  </si>
  <si>
    <t>Conciliación entre los Ingresos Presupuestarios y Contables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</si>
  <si>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</si>
  <si>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</si>
  <si>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</si>
  <si>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</si>
  <si>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</si>
  <si>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</si>
  <si>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</si>
  <si>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</si>
  <si>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</si>
  <si>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</si>
  <si>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</si>
  <si>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</si>
  <si>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</si>
  <si>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</si>
  <si>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</si>
  <si>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</si>
  <si>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</si>
  <si>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</si>
  <si>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</si>
  <si>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</si>
  <si>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</si>
  <si>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</si>
  <si>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</si>
  <si>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</si>
  <si>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</si>
  <si>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</si>
  <si>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</si>
  <si>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</si>
  <si>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</si>
  <si>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</si>
  <si>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</si>
  <si>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</si>
  <si>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</si>
  <si>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</si>
  <si>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</si>
  <si>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</si>
  <si>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Disminución de inventarios</t>
  </si>
  <si>
    <t>Aumento por insuficiencia de estimaciones por pérdida o deterioro u obsolescencia</t>
  </si>
  <si>
    <t>Aumento por insuficiencia de provisiones</t>
  </si>
  <si>
    <t>Otros Gastos Contables No Presupuestales</t>
  </si>
  <si>
    <t>4. Total de Gasto Contable (4 = 1 - 2 + 3)</t>
  </si>
  <si>
    <t xml:space="preserve">Ente Público:      </t>
  </si>
  <si>
    <t>ACTIVO</t>
  </si>
  <si>
    <t>* BIENES MUEBLES, INMUEBLES E INTAGIBLES</t>
  </si>
  <si>
    <t>ESF-01 FONDOS C/INVERSIONES FINANCIERAS</t>
  </si>
  <si>
    <t>TIPO</t>
  </si>
  <si>
    <t>MONTO PARCIAL</t>
  </si>
  <si>
    <t>* DERECHOSA RECIBIR EFECTIVO Y EQUIVALENTES Y BIENES O SERVICIOS A RECIBIR</t>
  </si>
  <si>
    <t>ESF-02 INGRESOS P/RECUPERAR</t>
  </si>
  <si>
    <t>2014</t>
  </si>
  <si>
    <t>ESF-05 INVENTARIO Y ALMACENES</t>
  </si>
  <si>
    <t>METODO</t>
  </si>
  <si>
    <t>* BIENES DISPONIBLES PARA SU TRANSFORMACIÓN O CONSUMO.</t>
  </si>
  <si>
    <t xml:space="preserve">* INVERSIONES FINANCIERAS. </t>
  </si>
  <si>
    <t>NOMBRE DE FIDEICOMIS0O</t>
  </si>
  <si>
    <t>OBJETO</t>
  </si>
  <si>
    <t>ESF-06 FIDEICOMISOS, MANDATOS Y CONTRATOS ANALOGOS</t>
  </si>
  <si>
    <t>EMPRESA/OPDES</t>
  </si>
  <si>
    <t>ESF-09 INTANGIBLES Y DIFERIDOS</t>
  </si>
  <si>
    <t>ESF-10   ESTIMACIONES Y DETERIOROS</t>
  </si>
  <si>
    <t>CARACTERÍSTICAS</t>
  </si>
  <si>
    <t>ESF-11 OTROS ACTIVOS</t>
  </si>
  <si>
    <t>90 DIAS</t>
  </si>
  <si>
    <t>180 DIAS</t>
  </si>
  <si>
    <t>365 DIAS</t>
  </si>
  <si>
    <t>NATURALEZA</t>
  </si>
  <si>
    <t>ESF-13 OTROS PASIVOS DIFERIDOS A CORTO PLAZO</t>
  </si>
  <si>
    <t>ESF-13 FONDOS Y BIENES DE TERCEROS EN GARANTÍA Y/O ADMINISTRACIÓN A CORTO PLAZO</t>
  </si>
  <si>
    <t>ESF-13 PASIVO DIFERIDO A LARGO PLAZO</t>
  </si>
  <si>
    <t>ESF-14 OTROS PASIVOS CIRCULANTES</t>
  </si>
  <si>
    <t>INGRESOS DE GESTIÓN</t>
  </si>
  <si>
    <t>I) NOTAS AL ESTADO DE SITUACIÓN FINANCIERA</t>
  </si>
  <si>
    <t>II) NOTAS AL ESTADO DE ACTIVIDADES</t>
  </si>
  <si>
    <t>III) NOTAS AL ESTADO DE VARIACIÓN A LA HACIEDA PÚBLICA</t>
  </si>
  <si>
    <t>VHP-01 PATRIMONIO CONTRIBUIDO</t>
  </si>
  <si>
    <t>VHP-02 PATRIMONIO GENERADO</t>
  </si>
  <si>
    <t>IV) NOTAS AL ESTADO DE FLUJO DE EFECTIVO</t>
  </si>
  <si>
    <t>EFE-01 FLUJO DE EFECTIVO</t>
  </si>
  <si>
    <t>EFE-02 ADQ. BIENES MUEBLES E INMUEBLES</t>
  </si>
  <si>
    <t xml:space="preserve">IV) CONCILIACIÓN DE LOS INGRESOS PRESUPUESTARIOS Y CONTABLES, ASI COMO ENTRE LOS EGRESOS </t>
  </si>
  <si>
    <t>PRESUPUESTARIOS Y LOS GASTOS</t>
  </si>
  <si>
    <t>NOTAS DE DESGLOSE</t>
  </si>
  <si>
    <t>NOTAS DE MEMORIA</t>
  </si>
  <si>
    <t>NOTAS DE MEMORIA.</t>
  </si>
  <si>
    <t>Comprometido</t>
  </si>
  <si>
    <t>Ejercido</t>
  </si>
  <si>
    <t>ESF-03 DEUDORES P/RECUPERAR</t>
  </si>
  <si>
    <t>ERA-02 OTROS INGRESOS Y BENEFICIOS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</si>
  <si>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</si>
  <si>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</si>
  <si>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</si>
  <si>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</si>
  <si>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</si>
  <si>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</si>
  <si>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</si>
  <si>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</si>
  <si>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</si>
  <si>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</si>
  <si>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</si>
  <si>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 de Intereses de Créditos Bancarios</t>
  </si>
  <si>
    <t>Total de Intereses de Otros Instrumentos de Deuda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</si>
  <si>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</si>
  <si>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</si>
  <si>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</si>
  <si>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</si>
  <si>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</si>
  <si>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</si>
  <si>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</si>
  <si>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</si>
  <si>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</si>
  <si>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</si>
  <si>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</si>
  <si>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</si>
  <si>
    <t>Fondo, Programa o Convenio</t>
  </si>
  <si>
    <t>Datos de la Cuenta Bancaria</t>
  </si>
  <si>
    <t>Institución Bancaria</t>
  </si>
  <si>
    <t>Número de Cuenta</t>
  </si>
  <si>
    <t xml:space="preserve">Instrumentos Financieros </t>
  </si>
  <si>
    <t xml:space="preserve">Valor Razonable </t>
  </si>
  <si>
    <t>Riesgos</t>
  </si>
  <si>
    <t>RELACIÓN DE ESQUEMAS BURSÁTILES Y DE COBERTURAS FINANCIERAS</t>
  </si>
  <si>
    <t>ESTADO DE ACTIVIDADES</t>
  </si>
  <si>
    <t>ESTADO DE SITUACIÓN FINANCIERA</t>
  </si>
  <si>
    <t>ESTADO DE CAMBIOS EN LA SITUACIÓN FINANCIERA</t>
  </si>
  <si>
    <t>ESTADO ANALÍTICO DEL ACTIVO</t>
  </si>
  <si>
    <t>ESTADO ANALÍTICO DE LA DEUDA Y OTROS PASIVOS</t>
  </si>
  <si>
    <t>ESTADO DE VARIACIÓN DE LA HACIENDA PÚBLICA</t>
  </si>
  <si>
    <t>ESTADOS DE FLUJOS DE EFECTIVO</t>
  </si>
  <si>
    <t>INFORME DE PASIVOS CONTIGENTES</t>
  </si>
  <si>
    <t xml:space="preserve">NOTAS A LOS ESTADOS FINANCIEROS </t>
  </si>
  <si>
    <t>ESTADO ANALÍTICO DE INGRESOS</t>
  </si>
  <si>
    <t>ESTADO ANALÍTICO DEL EJERCICIO DEL PRESUPUESTO DE EGRESOS</t>
  </si>
  <si>
    <t>CLASIFICACIÓN ADMINISTRATIVA</t>
  </si>
  <si>
    <t>CLASIFICACIÓN ECONÓMICA (POR TIPO DE GASTO)</t>
  </si>
  <si>
    <t>CLASIFICACIÓN POR OBJETO DEL GASTO (CAPÍTULO Y CONCEPTO)</t>
  </si>
  <si>
    <t>CLASIFICACIÓN FUNCIONAL (FINALIDAD Y FUNCIÓN)</t>
  </si>
  <si>
    <t>ENDEUDAMIENTO NETO</t>
  </si>
  <si>
    <t>INTERESES DE LA DEUDA</t>
  </si>
  <si>
    <t>INDICADORES DE POSTURA FISCAL</t>
  </si>
  <si>
    <t>GASTO POR CATEGORIA PROGRAMÁTICA</t>
  </si>
  <si>
    <t>UR</t>
  </si>
  <si>
    <t>PROGRAMAS Y PROYECTOS DE INVERSIÓN</t>
  </si>
  <si>
    <t>Tipo de Programas y Proyectos</t>
  </si>
  <si>
    <t>Programa o Proyecto</t>
  </si>
  <si>
    <t>Denominación</t>
  </si>
  <si>
    <t>POR FUENTE DE FINANCIAMIENTO Y FUENTE DE FINANCIAMIENTO/RUBRO</t>
  </si>
  <si>
    <t>6 = ( 3 - 5 )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</si>
  <si>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</si>
  <si>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</si>
  <si>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</si>
  <si>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</si>
  <si>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</si>
  <si>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</si>
  <si>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</si>
  <si>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</si>
  <si>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</si>
  <si>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</si>
  <si>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</si>
  <si>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</si>
  <si>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</si>
  <si>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</si>
  <si>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</si>
  <si>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</si>
  <si>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</si>
  <si>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</si>
  <si>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</si>
  <si>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</si>
  <si>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</si>
  <si>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</si>
  <si>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Porcentaje de Presupuesto</t>
  </si>
  <si>
    <t>Alc. / Prog.</t>
  </si>
  <si>
    <t>Alc. / Modif.</t>
  </si>
  <si>
    <t>Dev. / Aprob.</t>
  </si>
  <si>
    <t>Dev. / Modif.</t>
  </si>
  <si>
    <t>INDICADORES PARA RESULTADOS</t>
  </si>
  <si>
    <t>GESTION</t>
  </si>
  <si>
    <t>% Avance Financiero</t>
  </si>
  <si>
    <t>Devengado/ Aprobado</t>
  </si>
  <si>
    <t>Devengado/ Modificado</t>
  </si>
  <si>
    <t>5/1</t>
  </si>
  <si>
    <t>5/3</t>
  </si>
  <si>
    <t>No Comprendidos en las fracciones de la Ley de Ingresos causadas en</t>
  </si>
  <si>
    <t>ejercicios fiscales anteriores pendiente de liquidación o pago</t>
  </si>
  <si>
    <r>
      <t xml:space="preserve">Pagado </t>
    </r>
    <r>
      <rPr>
        <b/>
        <vertAlign val="superscript"/>
        <sz val="10"/>
        <rFont val="Arial"/>
        <family val="2"/>
      </rPr>
      <t>3</t>
    </r>
  </si>
  <si>
    <r>
      <t xml:space="preserve">     1. Ingresos del Gobierno de la Entidad Federativa </t>
    </r>
    <r>
      <rPr>
        <vertAlign val="superscript"/>
        <sz val="10"/>
        <color theme="1"/>
        <rFont val="Arial"/>
        <family val="2"/>
      </rPr>
      <t>1</t>
    </r>
  </si>
  <si>
    <r>
      <t xml:space="preserve">     2. Ingresos del Sector Paraestatal </t>
    </r>
    <r>
      <rPr>
        <vertAlign val="superscript"/>
        <sz val="10"/>
        <color theme="1"/>
        <rFont val="Arial"/>
        <family val="2"/>
      </rPr>
      <t>1</t>
    </r>
  </si>
  <si>
    <r>
      <t xml:space="preserve">        3. Egresos del Gobierno de la Entidad Federativa </t>
    </r>
    <r>
      <rPr>
        <vertAlign val="superscript"/>
        <sz val="10"/>
        <color theme="1"/>
        <rFont val="Arial"/>
        <family val="2"/>
      </rPr>
      <t>2</t>
    </r>
  </si>
  <si>
    <r>
      <t xml:space="preserve">          4. Egresos del Sector Paraestatal </t>
    </r>
    <r>
      <rPr>
        <vertAlign val="superscript"/>
        <sz val="10"/>
        <color theme="1"/>
        <rFont val="Arial"/>
        <family val="2"/>
      </rPr>
      <t>2</t>
    </r>
  </si>
  <si>
    <t>1114 Inversiones a 3 meses</t>
  </si>
  <si>
    <t>1121 Inversiones mayores a 3 meses hasta 12.</t>
  </si>
  <si>
    <t>* EFECTIVO Y EQUIVALENTES</t>
  </si>
  <si>
    <t>1140 INVENTARIOS</t>
  </si>
  <si>
    <t>1150 ALMACENES</t>
  </si>
  <si>
    <t>1125 DEUDORES POR ANTICIPOS</t>
  </si>
  <si>
    <t>1123 DEUDORES PENDIENTES POR RECUPERAR</t>
  </si>
  <si>
    <t>1124 INGRESOS POR RECUPERAR CP</t>
  </si>
  <si>
    <t>1122 CUENTAS POR COBRAR CP</t>
  </si>
  <si>
    <t>1211 INVERSIONES A LP</t>
  </si>
  <si>
    <t>1213 FIDEICOMISOS, MANDATOS Y CONTRATOS ANÁLOGOS</t>
  </si>
  <si>
    <t>1214 PARTICIPACIONES Y APORTACIONES DE CAPITAL</t>
  </si>
  <si>
    <t>ESF-07 PARTICIPACIONES Y APORTACIONES DE CAPITAL</t>
  </si>
  <si>
    <t>1240 BIENES MUEBLES</t>
  </si>
  <si>
    <t>1260 DEPRECIACIÓN, DETERIORO Y AMORTIZACIÓN ACUMULADA DE BIENES</t>
  </si>
  <si>
    <t>1250 ACTIVOS INTANGIBLES</t>
  </si>
  <si>
    <t>1270 ACTIVOS DIFERIDOS</t>
  </si>
  <si>
    <t>1280 ESTIMACIÓN POR PÉRDIDA O DETERIORO DE ACTIVOS NO CIRCULANTES</t>
  </si>
  <si>
    <t>ESF-12 CUENTAS Y DOCUMENTOS POR PAGAR</t>
  </si>
  <si>
    <t>2159 OTROS PASIVOS DIFERIDOS A CORTO PLAZO</t>
  </si>
  <si>
    <t>2160 FONDOS Y BIENES DE TERCEROS EN GARANTÍA Y/O ADMINISTRACIÓN CP</t>
  </si>
  <si>
    <t>2240 PASIVOS DIFERIDOS A LARGO PLAZO</t>
  </si>
  <si>
    <t>2199 OTROS PASIVOS CIRCULANTES</t>
  </si>
  <si>
    <t>1210 INVERSIONES FINANCIERAS A LARGO PLAZO</t>
  </si>
  <si>
    <t>1230 BIENES INMUEBLES, INFRAESTRUCTURA Y CONSTRUCCIONES EN PROCESO</t>
  </si>
  <si>
    <t>7000 CUENTAS DE ORDEN CONTABLES</t>
  </si>
  <si>
    <t>COMISIÓN ESTATAL DE CONCILIACIÓN Y ARBITRAJE MÉDICO</t>
  </si>
  <si>
    <t>Ente Público:     COMISIÓN ESTATAL DE CONCILIACIÓN Y ARBITRAJE MÉDICO</t>
  </si>
  <si>
    <t>Ente Público:_____COMISIÓN ESTATAL DE CONCILIACIÓN Y ARBITRAJE MÉDICO________________________________________________</t>
  </si>
  <si>
    <t>NINGUNO</t>
  </si>
  <si>
    <t xml:space="preserve">SE PAGAN 3 PENSIONES QUINCENALMENTE AL ISSEG </t>
  </si>
  <si>
    <t>2015</t>
  </si>
  <si>
    <t>1233583001  EDIFICIOS A VALOR HISTORICO</t>
  </si>
  <si>
    <t>1230   BIENES INMUEBLES, INFRAESTRUCTURA</t>
  </si>
  <si>
    <t>1241151100  MUEBLES DE OFICINA Y</t>
  </si>
  <si>
    <t>1241151101  MUEBLES OFNA Y ESTA</t>
  </si>
  <si>
    <t>1241351500  EQUIPO DE CÓMPUTO Y</t>
  </si>
  <si>
    <t>1241351501  EQUIPO DE CÓMPUTO Y</t>
  </si>
  <si>
    <t>1241951900  OTROS MOBILIARIOS Y</t>
  </si>
  <si>
    <t>1241951901  OTROS MOBILIARIOS Y</t>
  </si>
  <si>
    <t>1242952901  OTRO MOBILIARIO Y EQ</t>
  </si>
  <si>
    <t>1243253201  INSTRUMENTAL MÉDICO</t>
  </si>
  <si>
    <t>1244154100  AUTOMÓVILES Y CAMIONES 2011</t>
  </si>
  <si>
    <t>1244154101  AUTOMÓVILES Y CAMIONES 2010</t>
  </si>
  <si>
    <t>1246556500  EQUIPO DE COMUNICACI</t>
  </si>
  <si>
    <t>1246556501  EQUIPO DE COMUNICACI</t>
  </si>
  <si>
    <t>1246656601  EQUIPOS DE GENERACIÓ</t>
  </si>
  <si>
    <t>1240   BIENES MUEBLES</t>
  </si>
  <si>
    <t>1263151101  MUEBLES DE OFICINA Y</t>
  </si>
  <si>
    <t>1263151501  EPO. DE COMPUTO Y DE</t>
  </si>
  <si>
    <t>1263151901  OTROS MOBILIARIOS Y</t>
  </si>
  <si>
    <t>1263353101  EQUIPO MÉDICO Y DE L</t>
  </si>
  <si>
    <t>1263454101  AUTOMÓVILES Y CAMIONES 2010</t>
  </si>
  <si>
    <t>1263656501  EQUIPO DE COMUNICACI</t>
  </si>
  <si>
    <t>1263656601  EQUIPOS DE GENERACIÓ</t>
  </si>
  <si>
    <t>1260   DEPRECIACIÓN y DETERIORO ACUM.</t>
  </si>
  <si>
    <t>ESF-08   TOTAL</t>
  </si>
  <si>
    <t>2111101001  SUELDOS POR PAGAR</t>
  </si>
  <si>
    <t>2111401001  APORTACIÓN PATRONAL ISSEG</t>
  </si>
  <si>
    <t>2111401002  APORTACION PATRONAL ISSSTE</t>
  </si>
  <si>
    <t>2112101002  PADRON UNICO DE PROVEEDORES</t>
  </si>
  <si>
    <t>2117101001  ISR NOMINA</t>
  </si>
  <si>
    <t>2117202002  APORTACIÓN TRABAJADOR ISSEG</t>
  </si>
  <si>
    <t>2117202003  APORTACIÓN TRABAJADOR ISSSTE</t>
  </si>
  <si>
    <t>2117502101  IMPUESTO SOBRE NOMINAS</t>
  </si>
  <si>
    <t>2117904001  ASEGURADORAS VIDA</t>
  </si>
  <si>
    <t>2117907001  MUEBLERIAS</t>
  </si>
  <si>
    <t>2117911001  ISSEG</t>
  </si>
  <si>
    <t>2119904001  ENTIDADES</t>
  </si>
  <si>
    <t>2119904003  CXP GEG POR RENDIMIENTOS</t>
  </si>
  <si>
    <t>2119905006  ACREEDORES VARIOS</t>
  </si>
  <si>
    <t>ESF-12   TOTAL</t>
  </si>
  <si>
    <t>4221911000  SERVICIOS PERSONALES</t>
  </si>
  <si>
    <t>4221912000  MATERIALES Y SUMINISTROS</t>
  </si>
  <si>
    <t>4221913000  SERVICIOS GENERALES</t>
  </si>
  <si>
    <t>4221914000  AYUDAS Y SUBSIDIOS</t>
  </si>
  <si>
    <t>ERA-01 TOTAL</t>
  </si>
  <si>
    <t>4399 Otros Ingresos y Beneficios Varios</t>
  </si>
  <si>
    <t>4390 Otros Ingresos y Beneficios Varios</t>
  </si>
  <si>
    <t>ERA-02 TOTAL</t>
  </si>
  <si>
    <t>5111113000  SUELDOS BASE AL PERS</t>
  </si>
  <si>
    <t>5113131000  PRIMAS POR AÑOS DE S</t>
  </si>
  <si>
    <t>5113134000  COMPENSACIONES</t>
  </si>
  <si>
    <t>5114141000  APORTACIONES DE SEGURIDAD SOCIAL</t>
  </si>
  <si>
    <t>5115154000  PRESTACIONES CONTRACTUALES</t>
  </si>
  <si>
    <t>5115159000  OTRAS PRESTACIONES S</t>
  </si>
  <si>
    <t>5121211000  MATERIALES Y ÚTILES DE OFICINA</t>
  </si>
  <si>
    <t>5122221000  ALIMENTACIÓN DE PERSONAS</t>
  </si>
  <si>
    <t>5126261000  COMBUSTIBLES, LUBRI</t>
  </si>
  <si>
    <t>5131311000  SERVICIO DE ENERGÍA ELÉCTRICA</t>
  </si>
  <si>
    <t>5131314000  TELEFONÍA TRADICIONAL</t>
  </si>
  <si>
    <t>5131317000  SERV. ACCESO A INTE</t>
  </si>
  <si>
    <t>5134341000  SERVICIOS FINANCIEROS Y BANCARIOS</t>
  </si>
  <si>
    <t>5137372000  PASAJES TERRESTRES</t>
  </si>
  <si>
    <t>5139398000  IMPUESTO DE NOMINA</t>
  </si>
  <si>
    <t>5252452000  JUBILACIONES</t>
  </si>
  <si>
    <t>ERA-03   TOTAL</t>
  </si>
  <si>
    <t>3110000001  APORTACIONES</t>
  </si>
  <si>
    <t>3110000002  BAJA DE ACTIVO FIJO</t>
  </si>
  <si>
    <t>3110915000  BIENES MUEBLES E INMUEBLES</t>
  </si>
  <si>
    <t>3113914205  ESTATALES DE EJERCIC</t>
  </si>
  <si>
    <t>3113915000  BIENES MUEBLES E INM</t>
  </si>
  <si>
    <t>3100   HACIENDA PÚBLICA/PATRIMONIO CONT.</t>
  </si>
  <si>
    <t>3210 Resultado del Ejercicio (Ahorro/Des</t>
  </si>
  <si>
    <t>3220000009  RESULTADO EJERCICIO 2001</t>
  </si>
  <si>
    <t>3220000015  RESULTADO EJERCICIO 2007</t>
  </si>
  <si>
    <t>3220000016  RESULTADO EJERCICIO 2008</t>
  </si>
  <si>
    <t>3220000017  RESULTADO EJERCICIO 2009</t>
  </si>
  <si>
    <t>3220000018  RESULTADO EJERCICIO 2010</t>
  </si>
  <si>
    <t>3220000019  RESULTADO EJERCICIO 2011</t>
  </si>
  <si>
    <t>3220000020  RESULTADO EJERCICIO 2012</t>
  </si>
  <si>
    <t>3220000021  RESULTADO EJERCICIO 2013</t>
  </si>
  <si>
    <t>3220000022  RESULTADO DEL EJERCICIO 2014</t>
  </si>
  <si>
    <t>3220000023  RESULTADO DEL EJERCICIO 2015</t>
  </si>
  <si>
    <t>3220690201  APLICACIÓN DE REMANENTE PROPIO</t>
  </si>
  <si>
    <t>3252000001  AJUSTES Y CORECCIONES</t>
  </si>
  <si>
    <t>VHP-02 PATRIMONIO GENERADO TOTAL</t>
  </si>
  <si>
    <t>1112102001  BANCOMER 0145240646 REC ESTATAL</t>
  </si>
  <si>
    <t>1112 Bancos/Tesoreria</t>
  </si>
  <si>
    <t>EFE-01   TOTAL</t>
  </si>
  <si>
    <t>Ingresos del Gobierno</t>
  </si>
  <si>
    <t>Ingresos de Organismos y Empresas</t>
  </si>
  <si>
    <t>Ingresos derivados de financiamiento</t>
  </si>
  <si>
    <t>21120 ENTIDADES PARAESTATALES</t>
  </si>
  <si>
    <t>SERVICIOS PERSONALES</t>
  </si>
  <si>
    <t>REMUNERACIONES AL PERSONAL DE CARÁCTER PERMANENTE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</si>
  <si>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</si>
  <si>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</si>
  <si>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</si>
  <si>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</si>
  <si>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</si>
  <si>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</t>
  </si>
  <si>
    <t>ALIMENTOS Y UTENSILIOS</t>
  </si>
  <si>
    <t>MATERIALES Y ARTÍCULOS DE CONSTRUCCIÓN Y REPARACIÓ</t>
  </si>
  <si>
    <t>PRODUCTOS QUÍMICOS, FARMACEÚTICOS Y DE LABORATORIO</t>
  </si>
  <si>
    <t>COMBUSTIBLES, LUBRICANTES Y ADITIVOS</t>
  </si>
  <si>
    <t>VESTURIO, BLANCOS Y PRENDAS E PROTECCIÓN Y ARTÍCUL</t>
  </si>
  <si>
    <t>HERRAMIENTAS, REFACCIONES Y ACCESORIOS MENORES</t>
  </si>
  <si>
    <t>SERVICIOS GENERALES</t>
  </si>
  <si>
    <t>SERVICIOS BÁSICOS</t>
  </si>
  <si>
    <t>SERVICIOS DE ARRENDAMIENTO</t>
  </si>
  <si>
    <t>SERVICIOS, PROFESIONALES, CIENTÍFICOS, TÉCNICOS Y</t>
  </si>
  <si>
    <t>SERVICIOS FINANCIEROS, BANCARIOS Y COMERCIALES</t>
  </si>
  <si>
    <t>SERVICIOS DE INSTALACIÓN, REPARACIÓN, MANTENIMIENT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</si>
  <si>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</si>
  <si>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</si>
  <si>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</si>
  <si>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</si>
  <si>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</si>
  <si>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Contribuir a través de la mediación-conciliación, y arbitraje a la resolución de conflictos derivados de la prestación de los servicios de salud</t>
  </si>
  <si>
    <t>Programa</t>
  </si>
  <si>
    <t>P0601</t>
  </si>
  <si>
    <t>P0602</t>
  </si>
  <si>
    <t>Contribuir a mejorar la calidad de la atención a la salud en el Estado de Guanajuato</t>
  </si>
  <si>
    <t>P0603</t>
  </si>
  <si>
    <t>MANDO</t>
  </si>
  <si>
    <t>Fomento a la participación activa y responsable de la salud en la ciudadania</t>
  </si>
  <si>
    <t>Dr. T. Ernesto Garcia Caratachea</t>
  </si>
  <si>
    <t>Comisionado Estatal de Conciliación y Arbitraje Médico</t>
  </si>
  <si>
    <t>C.P. Armando Arturo Vázquez Castro</t>
  </si>
  <si>
    <t>Director Administrativo</t>
  </si>
  <si>
    <t>_________________________________________</t>
  </si>
  <si>
    <t xml:space="preserve">                 Comisionado Estatal de Conciliación y Arbitraje Médico</t>
  </si>
  <si>
    <t>_________________________________</t>
  </si>
  <si>
    <t>______________________________________</t>
  </si>
  <si>
    <t xml:space="preserve">          Comisionado Estatal de Conciliación y Arbitraje Médico</t>
  </si>
  <si>
    <t>_____________________________________</t>
  </si>
  <si>
    <t>__________________________________________</t>
  </si>
  <si>
    <t>________________________________________</t>
  </si>
  <si>
    <t>____________________________________________</t>
  </si>
  <si>
    <t>_________________________________________________</t>
  </si>
  <si>
    <t>_____________________________________________</t>
  </si>
  <si>
    <t>______________________________________________</t>
  </si>
  <si>
    <t>Estado de Derecho</t>
  </si>
  <si>
    <t>01</t>
  </si>
  <si>
    <t>02</t>
  </si>
  <si>
    <t>04</t>
  </si>
  <si>
    <t>S</t>
  </si>
  <si>
    <t>PROCESO</t>
  </si>
  <si>
    <t>EFICACIA</t>
  </si>
  <si>
    <t>TRIMESTRAL</t>
  </si>
  <si>
    <t>PORCENTAJE</t>
  </si>
  <si>
    <t>Calidad de Vida</t>
  </si>
  <si>
    <t>06</t>
  </si>
  <si>
    <t>08</t>
  </si>
  <si>
    <t>ANUAL</t>
  </si>
  <si>
    <t>03</t>
  </si>
  <si>
    <t>SEMESTRAL</t>
  </si>
  <si>
    <t>SOBREDEMANDA</t>
  </si>
  <si>
    <t xml:space="preserve">RELACIÓN DE CUENTAS BANCARIAS </t>
  </si>
  <si>
    <t>CUENTA BANCARIA</t>
  </si>
  <si>
    <t>CUENTA CONTABLE</t>
  </si>
  <si>
    <t>INSTITUCIÓN</t>
  </si>
  <si>
    <t>ORIGEN DEL RECURSO</t>
  </si>
  <si>
    <t>DESCRIPCIÓN</t>
  </si>
  <si>
    <t>Ente Público:____COMISIÓN ESTATAL DE CONCILIACIÓN Y ARBITRAJE MÉDICO</t>
  </si>
  <si>
    <t>CUENTA CON/SIN CHEQUERA</t>
  </si>
  <si>
    <t>RECURSO ESTATAL</t>
  </si>
  <si>
    <t>Ente Público: COMISIÓN ESTATAL DE CONCILIACIÓN Y ARBITRAJE MÉDICO</t>
  </si>
  <si>
    <t>Ente Público:____COMISIÓN ESTATAL DE CONCILIACIÓN Y ARBITRAJE MÉDICO__</t>
  </si>
  <si>
    <t>5129296000  REF. EQ. TRANSP.</t>
  </si>
  <si>
    <t>2117101019  IMPUESTO A FAVOR DEL TRABAJADOR</t>
  </si>
  <si>
    <t>1191001001 DEPOSITOS EN GARANTIA SERV.</t>
  </si>
  <si>
    <t>0646</t>
  </si>
  <si>
    <t>791</t>
  </si>
  <si>
    <t>SUB TOTAL</t>
  </si>
  <si>
    <t>ESF-01   TOTAL</t>
  </si>
  <si>
    <t>ESF-02   TOTAL</t>
  </si>
  <si>
    <t>ESF-03   TOTAL</t>
  </si>
  <si>
    <t>ESF-05   TOTAL</t>
  </si>
  <si>
    <t>ESF-06   TOTAL</t>
  </si>
  <si>
    <t>ESF-07   TOTAL</t>
  </si>
  <si>
    <t>ESF-09   TOTAL</t>
  </si>
  <si>
    <t>ESF-10   TOTAL</t>
  </si>
  <si>
    <t>ESF-11   TOTAL</t>
  </si>
  <si>
    <t>ESF-13   TOTAL</t>
  </si>
  <si>
    <t>ESF-14   TOTAL</t>
  </si>
  <si>
    <t>EFE-02   TOTAL</t>
  </si>
  <si>
    <t>3220000024  RESULTADO DEL EJERCICIO 2016</t>
  </si>
  <si>
    <t>G1056</t>
  </si>
  <si>
    <t>G2037</t>
  </si>
  <si>
    <t>DESTINO DE LOS RECURSOS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</si>
  <si>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</si>
  <si>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</si>
  <si>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</si>
  <si>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</si>
  <si>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</si>
  <si>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</si>
  <si>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</si>
  <si>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PROGRAMA</t>
  </si>
  <si>
    <t>EJERCICIO Y DESTINO DE GASTO FEDERALIZADO Y REINTEGROS</t>
  </si>
  <si>
    <t>Programa o fondos</t>
  </si>
  <si>
    <t>Reintegro</t>
  </si>
  <si>
    <t>Ejercicio</t>
  </si>
  <si>
    <t>MONTOS PAGADOS POR AYUDAS Y SUBSIDIOS</t>
  </si>
  <si>
    <t>__________________________________</t>
  </si>
  <si>
    <t>_______________________________</t>
  </si>
  <si>
    <t>5133338000  SERVICIOS DE VIGILANCIA</t>
  </si>
  <si>
    <t>Ente Público:_____COMISIÓN ESTATAL DE CONCILIACIÓN Y ARBITRAJE MÉDICO____________________________</t>
  </si>
  <si>
    <t>5138385000  GASTOS  DE REPRESENTACION</t>
  </si>
  <si>
    <t>BANCOMER</t>
  </si>
  <si>
    <t>Dr. Ernesto Garcia Caratachea</t>
  </si>
  <si>
    <t>Dr.  Ernesto Garcia Caratachea</t>
  </si>
  <si>
    <t xml:space="preserve">                         Dr. Ernesto Garcia Caratachea</t>
  </si>
  <si>
    <t>_____________________________</t>
  </si>
  <si>
    <t>2117919003  DESCUENTO POR TELEFONÍA</t>
  </si>
  <si>
    <t>MENSUAL</t>
  </si>
  <si>
    <t>A/B * 100</t>
  </si>
  <si>
    <t>INFORMACIÓN ADICIONAL</t>
  </si>
  <si>
    <t>5121215000  MATERIAL IMPRESO E I</t>
  </si>
  <si>
    <t>5124246000  MATERIAL ELECTRICO Y ELECTRONICO</t>
  </si>
  <si>
    <t>5131318000  SERVICIOS POSTALES Y TELEGRAFICOS</t>
  </si>
  <si>
    <t>5132323000  ARRE. M. Y EQ. EDU</t>
  </si>
  <si>
    <t>5132327000  ARRE. ACT. INTANG</t>
  </si>
  <si>
    <t>5133334000  CAPACITACIÓN</t>
  </si>
  <si>
    <t>5133336000  SERVS. APOYO ADMVO.</t>
  </si>
  <si>
    <t>5135353000  INST., REPAR. Y MTT</t>
  </si>
  <si>
    <t>5135355000  REPAR. Y MTTO. DE EQ</t>
  </si>
  <si>
    <t>5135358000  SERVICIOS DE LIMPIEZ</t>
  </si>
  <si>
    <t>5135359000  SERVICIOS DE JARDINE</t>
  </si>
  <si>
    <t>5137375000  VIATICOS EN EL PAIS</t>
  </si>
  <si>
    <t>5138383000  CONGRESOS Y CONVENCIONES</t>
  </si>
  <si>
    <t>Al 31 de Marzo 2018</t>
  </si>
  <si>
    <t>5113132000  PRIMAS DE VACAS., D</t>
  </si>
  <si>
    <t>5115153000  SEGURO DE RETIRO (AP</t>
  </si>
  <si>
    <t>3220000025  RESULTADO DEL EJERCICIO 2017</t>
  </si>
  <si>
    <t>al 30 de Junio 2018 y Diciembre 2017</t>
  </si>
  <si>
    <t>Al al 30 de Junio del 2018 y Diciembre 2017</t>
  </si>
  <si>
    <t>Al al 30 de Junio del 2018</t>
  </si>
  <si>
    <t>Correspondiente del 1 de enero al al 30 de Junio del 2018</t>
  </si>
  <si>
    <t>Del 1 de Enero al 30 de Junio del 2018</t>
  </si>
  <si>
    <t>Del 1 de Enero al 30 de Junio de 2018</t>
  </si>
  <si>
    <t>Del 01 de Enero al  30 de Junio de 2018</t>
  </si>
  <si>
    <t>Del 01 de Enero al 30 de Junio del 2018</t>
  </si>
  <si>
    <t>Del 01 Enero al 30 de Junio del 2018</t>
  </si>
  <si>
    <t>Del 01 de Enero al 30 de Junio de 2018</t>
  </si>
  <si>
    <t>Del 1 de Enero al 30 de Junio del 2017</t>
  </si>
  <si>
    <t>Del 1 de Enero al  30 de Junio de 2018</t>
  </si>
  <si>
    <t>Al 30 de Junio 2018</t>
  </si>
  <si>
    <t>5114144000  SEGUROS MÚLTIPLES</t>
  </si>
  <si>
    <t>5115155000  APOYOS A LA CAPACITA</t>
  </si>
  <si>
    <t>5116171000  ESTÍMULOS</t>
  </si>
  <si>
    <t>5124248000  MATERIALES COMPLEMENTARIOS</t>
  </si>
  <si>
    <t>5129292000  REFACCIONES, ACCESO</t>
  </si>
  <si>
    <t>5134345000  SEGUROS DE BIENES PATRIMONIALES</t>
  </si>
  <si>
    <t>5135351000  CONSERV. Y MANTENIMI</t>
  </si>
  <si>
    <t>5136361100  DIFUSION POR RADIO,</t>
  </si>
  <si>
    <t>5136361200  DIF. POR MEDIOS ALTE</t>
  </si>
  <si>
    <t>5139392000  OTROS IMPUESTOS Y DERECHOS</t>
  </si>
  <si>
    <t>Exceso o Insuficiencia en la Actualización de la Hacienda Pública / Patrimonio</t>
  </si>
  <si>
    <t>Hacienda Pública /Patrimonio Contribuido Neto de 2017</t>
  </si>
  <si>
    <t>Donaciones de capital</t>
  </si>
  <si>
    <t>Actualización de la hacienda pública/patrimonio</t>
  </si>
  <si>
    <t>Hacienda Pública /Patrimonio Generado Neto de 2017</t>
  </si>
  <si>
    <t>Resultados del ejercicio (ahorro/ desahorro)</t>
  </si>
  <si>
    <t>Resultados de ejercicios anteriores</t>
  </si>
  <si>
    <t>Exceso o Insuficiencia en la Actualización de la Hacienda Pública / Patrimonio Neto de 2017</t>
  </si>
  <si>
    <t>Resultado por Posesion Monetaria</t>
  </si>
  <si>
    <t>Resultado por Tendencia de Activos no Monetarios</t>
  </si>
  <si>
    <t>Cambios en la Hacienda Pública /Patrimonio Contribuido Neto de 2018</t>
  </si>
  <si>
    <t>Variaciones de la Hacienda Pública  / Patrimonio Generado Neto de 2018</t>
  </si>
  <si>
    <t>Cambios en el Exceso o Insuficiencia en la Actualización de la Hacienda Pública / Patrimonio Neto de 2018</t>
  </si>
  <si>
    <t>Hacienda Pública / Patrimonio Neto Final 2018</t>
  </si>
  <si>
    <t>Hacienda Pública/Patrimonio Neto Final del Ejercicio 2017</t>
  </si>
  <si>
    <t>EJERCICIO Y DESTINO DE GASTO FEDERALIZADO</t>
  </si>
  <si>
    <t>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</si>
</sst>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0.00;\-#,##0.00;&quot; &quot;"/>
    <numFmt numFmtId="168" formatCode="#,##0;\-#,##0;&quot; &quot;"/>
    <numFmt numFmtId="169" formatCode="_-[$€-2]* #,##0.00_-;\-[$€-2]* #,##0.00_-;_-[$€-2]* &quot;-&quot;??_-"/>
    <numFmt numFmtId="170" formatCode="_-* #,##0.00\ _€_-;\-* #,##0.00\ _€_-;_-* &quot;-&quot;??\ _€_-;_-@_-"/>
    <numFmt numFmtId="171" formatCode="#,##0.00_ ;\-#,##0.00\ "/>
    <numFmt numFmtId="172" formatCode="&quot;$&quot;#,##0.00"/>
  </numFmts>
  <fonts count="6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sz val="10"/>
      <color theme="0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 tint="0.34998626667073579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Soberana Sans Light"/>
    </font>
    <font>
      <sz val="10"/>
      <color theme="1"/>
      <name val="Calibri"/>
      <family val="2"/>
      <scheme val="minor"/>
    </font>
    <font>
      <b/>
      <sz val="10"/>
      <color rgb="FF0070C0"/>
      <name val="Arial"/>
      <family val="2"/>
    </font>
    <font>
      <b/>
      <u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color rgb="FF22222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b/>
      <sz val="8"/>
      <color indexed="8"/>
      <name val="Arial"/>
      <family val="2"/>
    </font>
    <font>
      <b/>
      <sz val="11"/>
      <color rgb="FF00206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8"/>
      <color theme="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40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254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9" fontId="8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3" fillId="0" borderId="0"/>
    <xf numFmtId="0" fontId="42" fillId="0" borderId="0" applyNumberFormat="0" applyFill="0" applyBorder="0" applyAlignment="0" applyProtection="0"/>
    <xf numFmtId="2" fontId="42" fillId="0" borderId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Protection="0">
      <alignment horizont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9" borderId="49" applyNumberFormat="0" applyFont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170" fontId="11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7" fillId="0" borderId="0" applyFont="0" applyFill="0" applyBorder="0" applyAlignment="0" applyProtection="0"/>
    <xf numFmtId="0" fontId="45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35" fillId="19" borderId="52" applyNumberFormat="0" applyProtection="0">
      <alignment horizontal="left" vertical="center" indent="1"/>
    </xf>
  </cellStyleXfs>
  <cellXfs count="1001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8" fillId="4" borderId="0" xfId="0" applyFont="1" applyFill="1"/>
    <xf numFmtId="49" fontId="12" fillId="4" borderId="19" xfId="0" applyNumberFormat="1" applyFont="1" applyFill="1" applyBorder="1" applyAlignment="1">
      <alignment horizontal="left"/>
    </xf>
    <xf numFmtId="167" fontId="12" fillId="4" borderId="19" xfId="0" applyNumberFormat="1" applyFont="1" applyFill="1" applyBorder="1"/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167" fontId="12" fillId="4" borderId="5" xfId="0" applyNumberFormat="1" applyFont="1" applyFill="1" applyBorder="1"/>
    <xf numFmtId="168" fontId="12" fillId="4" borderId="5" xfId="0" applyNumberFormat="1" applyFont="1" applyFill="1" applyBorder="1"/>
    <xf numFmtId="0" fontId="13" fillId="0" borderId="0" xfId="0" applyFont="1" applyBorder="1" applyAlignment="1">
      <alignment horizontal="center"/>
    </xf>
    <xf numFmtId="0" fontId="15" fillId="7" borderId="0" xfId="0" applyFont="1" applyFill="1"/>
    <xf numFmtId="0" fontId="16" fillId="7" borderId="0" xfId="0" applyFont="1" applyFill="1" applyBorder="1" applyAlignment="1"/>
    <xf numFmtId="0" fontId="15" fillId="4" borderId="0" xfId="0" applyFont="1" applyFill="1"/>
    <xf numFmtId="0" fontId="12" fillId="4" borderId="0" xfId="3" applyFont="1" applyFill="1" applyBorder="1" applyAlignment="1">
      <alignment horizontal="center"/>
    </xf>
    <xf numFmtId="0" fontId="12" fillId="4" borderId="0" xfId="0" applyFont="1" applyFill="1" applyBorder="1" applyAlignment="1">
      <alignment horizontal="right"/>
    </xf>
    <xf numFmtId="0" fontId="12" fillId="4" borderId="0" xfId="0" applyNumberFormat="1" applyFont="1" applyFill="1" applyBorder="1" applyAlignment="1" applyProtection="1">
      <protection locked="0"/>
    </xf>
    <xf numFmtId="0" fontId="15" fillId="4" borderId="0" xfId="0" applyFont="1" applyFill="1" applyBorder="1"/>
    <xf numFmtId="0" fontId="12" fillId="4" borderId="0" xfId="3" applyFont="1" applyFill="1" applyBorder="1" applyAlignment="1">
      <alignment horizontal="centerContinuous"/>
    </xf>
    <xf numFmtId="0" fontId="16" fillId="4" borderId="0" xfId="0" applyFont="1" applyFill="1" applyBorder="1" applyAlignment="1">
      <alignment horizontal="center"/>
    </xf>
    <xf numFmtId="0" fontId="15" fillId="4" borderId="0" xfId="0" applyFont="1" applyFill="1" applyBorder="1" applyAlignment="1"/>
    <xf numFmtId="0" fontId="3" fillId="4" borderId="0" xfId="3" applyFont="1" applyFill="1" applyBorder="1" applyAlignment="1">
      <alignment horizontal="center" vertical="center"/>
    </xf>
    <xf numFmtId="0" fontId="3" fillId="4" borderId="0" xfId="3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 vertical="center"/>
    </xf>
    <xf numFmtId="165" fontId="12" fillId="7" borderId="6" xfId="2" applyNumberFormat="1" applyFont="1" applyFill="1" applyBorder="1" applyAlignment="1">
      <alignment horizontal="center" vertical="center"/>
    </xf>
    <xf numFmtId="0" fontId="12" fillId="7" borderId="6" xfId="3" applyFont="1" applyFill="1" applyBorder="1" applyAlignment="1">
      <alignment horizontal="center" vertical="center"/>
    </xf>
    <xf numFmtId="0" fontId="12" fillId="7" borderId="10" xfId="3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/>
    </xf>
    <xf numFmtId="0" fontId="15" fillId="4" borderId="1" xfId="0" applyFont="1" applyFill="1" applyBorder="1" applyAlignment="1"/>
    <xf numFmtId="0" fontId="12" fillId="4" borderId="0" xfId="3" applyFont="1" applyFill="1" applyBorder="1" applyAlignment="1">
      <alignment vertical="center"/>
    </xf>
    <xf numFmtId="0" fontId="3" fillId="4" borderId="0" xfId="3" applyFont="1" applyFill="1" applyBorder="1" applyAlignment="1"/>
    <xf numFmtId="0" fontId="15" fillId="4" borderId="2" xfId="0" applyFont="1" applyFill="1" applyBorder="1"/>
    <xf numFmtId="0" fontId="12" fillId="4" borderId="1" xfId="0" applyFont="1" applyFill="1" applyBorder="1" applyAlignment="1"/>
    <xf numFmtId="3" fontId="3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vertical="top"/>
    </xf>
    <xf numFmtId="0" fontId="15" fillId="4" borderId="2" xfId="0" applyFont="1" applyFill="1" applyBorder="1" applyAlignment="1"/>
    <xf numFmtId="0" fontId="15" fillId="4" borderId="0" xfId="0" applyFont="1" applyFill="1" applyAlignment="1"/>
    <xf numFmtId="0" fontId="12" fillId="4" borderId="1" xfId="0" applyFont="1" applyFill="1" applyBorder="1" applyAlignment="1">
      <alignment horizontal="left" vertical="top"/>
    </xf>
    <xf numFmtId="3" fontId="12" fillId="4" borderId="0" xfId="0" applyNumberFormat="1" applyFont="1" applyFill="1" applyBorder="1" applyAlignment="1">
      <alignment vertical="top"/>
    </xf>
    <xf numFmtId="0" fontId="15" fillId="4" borderId="2" xfId="0" applyFont="1" applyFill="1" applyBorder="1" applyAlignment="1">
      <alignment vertical="top"/>
    </xf>
    <xf numFmtId="0" fontId="3" fillId="4" borderId="1" xfId="0" applyFont="1" applyFill="1" applyBorder="1" applyAlignment="1">
      <alignment horizontal="left" vertical="top"/>
    </xf>
    <xf numFmtId="3" fontId="3" fillId="4" borderId="0" xfId="2" applyNumberFormat="1" applyFont="1" applyFill="1" applyBorder="1" applyAlignment="1" applyProtection="1">
      <alignment vertical="top"/>
      <protection locked="0"/>
    </xf>
    <xf numFmtId="0" fontId="12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vertical="top"/>
    </xf>
    <xf numFmtId="3" fontId="18" fillId="4" borderId="0" xfId="0" applyNumberFormat="1" applyFont="1" applyFill="1" applyBorder="1" applyAlignment="1">
      <alignment vertical="top"/>
    </xf>
    <xf numFmtId="3" fontId="3" fillId="4" borderId="0" xfId="0" applyNumberFormat="1" applyFont="1" applyFill="1" applyBorder="1" applyAlignment="1" applyProtection="1">
      <alignment vertical="top"/>
      <protection locked="0"/>
    </xf>
    <xf numFmtId="0" fontId="19" fillId="4" borderId="0" xfId="0" applyFont="1" applyFill="1" applyBorder="1" applyAlignment="1">
      <alignment vertical="top"/>
    </xf>
    <xf numFmtId="0" fontId="19" fillId="4" borderId="1" xfId="0" applyFont="1" applyFill="1" applyBorder="1" applyAlignment="1">
      <alignment horizontal="left" vertical="top"/>
    </xf>
    <xf numFmtId="0" fontId="20" fillId="4" borderId="0" xfId="0" applyFont="1" applyFill="1" applyBorder="1" applyAlignment="1">
      <alignment vertical="top"/>
    </xf>
    <xf numFmtId="3" fontId="12" fillId="4" borderId="0" xfId="2" applyNumberFormat="1" applyFont="1" applyFill="1" applyBorder="1" applyAlignment="1">
      <alignment vertical="top"/>
    </xf>
    <xf numFmtId="0" fontId="15" fillId="4" borderId="1" xfId="0" applyFont="1" applyFill="1" applyBorder="1"/>
    <xf numFmtId="0" fontId="20" fillId="4" borderId="2" xfId="0" applyFont="1" applyFill="1" applyBorder="1" applyAlignment="1">
      <alignment vertical="top"/>
    </xf>
    <xf numFmtId="0" fontId="19" fillId="4" borderId="0" xfId="0" applyFont="1" applyFill="1" applyBorder="1" applyAlignment="1">
      <alignment vertical="top" wrapText="1"/>
    </xf>
    <xf numFmtId="0" fontId="15" fillId="4" borderId="3" xfId="0" applyFont="1" applyFill="1" applyBorder="1"/>
    <xf numFmtId="0" fontId="15" fillId="4" borderId="4" xfId="0" applyFont="1" applyFill="1" applyBorder="1"/>
    <xf numFmtId="0" fontId="15" fillId="4" borderId="4" xfId="0" applyFont="1" applyFill="1" applyBorder="1" applyAlignment="1"/>
    <xf numFmtId="0" fontId="15" fillId="4" borderId="5" xfId="0" applyFont="1" applyFill="1" applyBorder="1"/>
    <xf numFmtId="0" fontId="3" fillId="4" borderId="4" xfId="0" applyFont="1" applyFill="1" applyBorder="1" applyAlignment="1">
      <alignment vertical="top"/>
    </xf>
    <xf numFmtId="0" fontId="3" fillId="4" borderId="4" xfId="0" applyFont="1" applyFill="1" applyBorder="1"/>
    <xf numFmtId="43" fontId="3" fillId="4" borderId="4" xfId="2" applyFont="1" applyFill="1" applyBorder="1"/>
    <xf numFmtId="0" fontId="3" fillId="4" borderId="4" xfId="0" applyFont="1" applyFill="1" applyBorder="1" applyAlignment="1">
      <alignment vertical="center"/>
    </xf>
    <xf numFmtId="0" fontId="3" fillId="4" borderId="4" xfId="0" applyFont="1" applyFill="1" applyBorder="1" applyAlignment="1"/>
    <xf numFmtId="0" fontId="3" fillId="4" borderId="0" xfId="0" applyFont="1" applyFill="1" applyBorder="1"/>
    <xf numFmtId="43" fontId="3" fillId="4" borderId="0" xfId="2" applyFont="1" applyFill="1" applyBorder="1"/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/>
    <xf numFmtId="0" fontId="12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vertical="top"/>
    </xf>
    <xf numFmtId="0" fontId="3" fillId="4" borderId="0" xfId="0" applyFont="1" applyFill="1" applyBorder="1" applyAlignment="1">
      <alignment horizontal="right"/>
    </xf>
    <xf numFmtId="43" fontId="3" fillId="4" borderId="0" xfId="2" applyFont="1" applyFill="1" applyBorder="1" applyAlignment="1">
      <alignment vertical="top"/>
    </xf>
    <xf numFmtId="0" fontId="3" fillId="4" borderId="0" xfId="0" applyFont="1" applyFill="1" applyBorder="1" applyAlignment="1" applyProtection="1">
      <alignment vertical="top" wrapText="1"/>
      <protection locked="0"/>
    </xf>
    <xf numFmtId="0" fontId="15" fillId="7" borderId="0" xfId="0" applyFont="1" applyFill="1" applyBorder="1"/>
    <xf numFmtId="0" fontId="15" fillId="7" borderId="0" xfId="0" applyFont="1" applyFill="1" applyBorder="1" applyAlignment="1">
      <alignment vertical="top"/>
    </xf>
    <xf numFmtId="0" fontId="15" fillId="7" borderId="0" xfId="0" applyFont="1" applyFill="1" applyBorder="1" applyAlignment="1">
      <alignment horizontal="right" vertical="top"/>
    </xf>
    <xf numFmtId="0" fontId="12" fillId="7" borderId="0" xfId="0" applyFont="1" applyFill="1" applyBorder="1" applyAlignment="1"/>
    <xf numFmtId="0" fontId="15" fillId="4" borderId="0" xfId="0" applyFont="1" applyFill="1" applyAlignment="1">
      <alignment vertical="top"/>
    </xf>
    <xf numFmtId="0" fontId="12" fillId="7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centerContinuous" vertical="center"/>
    </xf>
    <xf numFmtId="0" fontId="12" fillId="4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right" vertical="top"/>
    </xf>
    <xf numFmtId="0" fontId="3" fillId="7" borderId="8" xfId="0" applyFont="1" applyFill="1" applyBorder="1"/>
    <xf numFmtId="0" fontId="17" fillId="4" borderId="0" xfId="0" applyFont="1" applyFill="1" applyAlignment="1">
      <alignment vertical="top"/>
    </xf>
    <xf numFmtId="0" fontId="17" fillId="4" borderId="0" xfId="0" applyFont="1" applyFill="1" applyBorder="1"/>
    <xf numFmtId="165" fontId="12" fillId="7" borderId="0" xfId="2" applyNumberFormat="1" applyFont="1" applyFill="1" applyBorder="1" applyAlignment="1">
      <alignment horizontal="center"/>
    </xf>
    <xf numFmtId="0" fontId="3" fillId="7" borderId="2" xfId="0" applyFont="1" applyFill="1" applyBorder="1"/>
    <xf numFmtId="166" fontId="3" fillId="4" borderId="0" xfId="2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right" vertical="top"/>
    </xf>
    <xf numFmtId="0" fontId="3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horizontal="left" vertical="top" wrapText="1"/>
    </xf>
    <xf numFmtId="3" fontId="3" fillId="4" borderId="0" xfId="2" applyNumberFormat="1" applyFont="1" applyFill="1" applyBorder="1" applyAlignment="1">
      <alignment vertical="top"/>
    </xf>
    <xf numFmtId="3" fontId="12" fillId="4" borderId="0" xfId="0" applyNumberFormat="1" applyFont="1" applyFill="1" applyBorder="1" applyAlignment="1" applyProtection="1">
      <alignment vertical="top"/>
    </xf>
    <xf numFmtId="0" fontId="16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left" vertical="top"/>
    </xf>
    <xf numFmtId="0" fontId="15" fillId="4" borderId="4" xfId="0" applyFont="1" applyFill="1" applyBorder="1" applyAlignment="1">
      <alignment vertical="top"/>
    </xf>
    <xf numFmtId="0" fontId="15" fillId="4" borderId="4" xfId="0" applyFont="1" applyFill="1" applyBorder="1" applyAlignment="1">
      <alignment horizontal="right" vertical="top"/>
    </xf>
    <xf numFmtId="0" fontId="15" fillId="7" borderId="0" xfId="0" applyFont="1" applyFill="1" applyBorder="1" applyAlignment="1"/>
    <xf numFmtId="0" fontId="12" fillId="7" borderId="0" xfId="3" applyFont="1" applyFill="1" applyBorder="1" applyAlignment="1"/>
    <xf numFmtId="0" fontId="12" fillId="4" borderId="0" xfId="3" applyFont="1" applyFill="1" applyBorder="1" applyAlignment="1"/>
    <xf numFmtId="0" fontId="15" fillId="4" borderId="0" xfId="0" applyFont="1" applyFill="1" applyAlignment="1">
      <alignment wrapText="1"/>
    </xf>
    <xf numFmtId="0" fontId="15" fillId="4" borderId="0" xfId="0" applyFont="1" applyFill="1" applyBorder="1" applyAlignment="1">
      <alignment wrapText="1"/>
    </xf>
    <xf numFmtId="0" fontId="15" fillId="4" borderId="1" xfId="0" applyFont="1" applyFill="1" applyBorder="1" applyAlignment="1">
      <alignment vertical="top"/>
    </xf>
    <xf numFmtId="0" fontId="12" fillId="4" borderId="0" xfId="3" applyFont="1" applyFill="1" applyBorder="1" applyAlignment="1">
      <alignment vertical="top"/>
    </xf>
    <xf numFmtId="0" fontId="21" fillId="4" borderId="0" xfId="3" applyFont="1" applyFill="1" applyBorder="1" applyAlignment="1">
      <alignment horizontal="center"/>
    </xf>
    <xf numFmtId="3" fontId="12" fillId="4" borderId="0" xfId="0" applyNumberFormat="1" applyFont="1" applyFill="1" applyBorder="1" applyAlignment="1" applyProtection="1">
      <alignment horizontal="right" vertical="top"/>
    </xf>
    <xf numFmtId="3" fontId="3" fillId="4" borderId="0" xfId="0" applyNumberFormat="1" applyFont="1" applyFill="1" applyBorder="1" applyAlignment="1" applyProtection="1">
      <alignment horizontal="right" vertical="top"/>
    </xf>
    <xf numFmtId="3" fontId="3" fillId="4" borderId="0" xfId="2" applyNumberFormat="1" applyFont="1" applyFill="1" applyBorder="1" applyAlignment="1" applyProtection="1">
      <alignment horizontal="right" vertical="top" wrapText="1"/>
    </xf>
    <xf numFmtId="0" fontId="21" fillId="4" borderId="0" xfId="3" applyFont="1" applyFill="1" applyBorder="1" applyAlignment="1" applyProtection="1">
      <alignment horizontal="center"/>
    </xf>
    <xf numFmtId="0" fontId="3" fillId="4" borderId="3" xfId="0" applyFont="1" applyFill="1" applyBorder="1" applyAlignment="1">
      <alignment horizontal="left" vertical="top"/>
    </xf>
    <xf numFmtId="3" fontId="3" fillId="4" borderId="4" xfId="2" applyNumberFormat="1" applyFont="1" applyFill="1" applyBorder="1" applyAlignment="1" applyProtection="1">
      <alignment horizontal="right" vertical="top" wrapText="1"/>
    </xf>
    <xf numFmtId="0" fontId="15" fillId="4" borderId="6" xfId="0" applyFont="1" applyFill="1" applyBorder="1"/>
    <xf numFmtId="0" fontId="3" fillId="4" borderId="4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wrapText="1"/>
    </xf>
    <xf numFmtId="0" fontId="3" fillId="4" borderId="0" xfId="0" applyFont="1" applyFill="1" applyBorder="1" applyProtection="1">
      <protection locked="0"/>
    </xf>
    <xf numFmtId="43" fontId="3" fillId="4" borderId="0" xfId="2" applyFont="1" applyFill="1" applyBorder="1" applyProtection="1">
      <protection locked="0"/>
    </xf>
    <xf numFmtId="0" fontId="3" fillId="4" borderId="0" xfId="0" applyFont="1" applyFill="1" applyBorder="1" applyAlignment="1" applyProtection="1">
      <alignment vertical="center"/>
      <protection locked="0"/>
    </xf>
    <xf numFmtId="0" fontId="3" fillId="4" borderId="0" xfId="0" applyFont="1" applyFill="1" applyBorder="1" applyAlignment="1" applyProtection="1">
      <alignment wrapText="1"/>
      <protection locked="0"/>
    </xf>
    <xf numFmtId="0" fontId="12" fillId="4" borderId="0" xfId="0" applyFont="1" applyFill="1" applyBorder="1" applyAlignment="1"/>
    <xf numFmtId="0" fontId="22" fillId="7" borderId="11" xfId="3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7" xfId="3" applyFont="1" applyFill="1" applyBorder="1" applyAlignment="1">
      <alignment horizontal="center" vertical="center" wrapText="1"/>
    </xf>
    <xf numFmtId="0" fontId="12" fillId="7" borderId="8" xfId="3" applyFont="1" applyFill="1" applyBorder="1" applyAlignment="1">
      <alignment horizontal="center" vertical="center" wrapText="1"/>
    </xf>
    <xf numFmtId="0" fontId="22" fillId="4" borderId="0" xfId="0" applyFont="1" applyFill="1" applyBorder="1"/>
    <xf numFmtId="0" fontId="22" fillId="7" borderId="3" xfId="3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7" borderId="5" xfId="3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top"/>
    </xf>
    <xf numFmtId="0" fontId="16" fillId="4" borderId="2" xfId="0" applyFont="1" applyFill="1" applyBorder="1" applyAlignment="1">
      <alignment vertical="top"/>
    </xf>
    <xf numFmtId="0" fontId="16" fillId="4" borderId="0" xfId="0" applyFont="1" applyFill="1" applyBorder="1" applyAlignment="1">
      <alignment vertical="top"/>
    </xf>
    <xf numFmtId="0" fontId="23" fillId="4" borderId="1" xfId="0" applyFont="1" applyFill="1" applyBorder="1" applyAlignment="1">
      <alignment vertical="top"/>
    </xf>
    <xf numFmtId="3" fontId="16" fillId="4" borderId="0" xfId="2" applyNumberFormat="1" applyFont="1" applyFill="1" applyBorder="1" applyAlignment="1">
      <alignment vertical="top"/>
    </xf>
    <xf numFmtId="0" fontId="23" fillId="4" borderId="2" xfId="0" applyFont="1" applyFill="1" applyBorder="1" applyAlignment="1">
      <alignment vertical="top"/>
    </xf>
    <xf numFmtId="0" fontId="24" fillId="4" borderId="0" xfId="0" applyFont="1" applyFill="1"/>
    <xf numFmtId="3" fontId="15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left" vertical="top"/>
    </xf>
    <xf numFmtId="3" fontId="15" fillId="4" borderId="0" xfId="2" applyNumberFormat="1" applyFont="1" applyFill="1" applyBorder="1" applyAlignment="1">
      <alignment vertical="top"/>
    </xf>
    <xf numFmtId="0" fontId="15" fillId="4" borderId="0" xfId="0" applyFont="1" applyFill="1" applyAlignment="1">
      <alignment horizontal="left"/>
    </xf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Border="1" applyAlignment="1" applyProtection="1">
      <protection locked="0"/>
    </xf>
    <xf numFmtId="0" fontId="15" fillId="7" borderId="0" xfId="0" applyFont="1" applyFill="1" applyBorder="1" applyAlignment="1" applyProtection="1"/>
    <xf numFmtId="0" fontId="12" fillId="7" borderId="0" xfId="3" applyFont="1" applyFill="1" applyBorder="1" applyAlignment="1" applyProtection="1"/>
    <xf numFmtId="0" fontId="15" fillId="4" borderId="0" xfId="0" applyFont="1" applyFill="1" applyBorder="1" applyProtection="1"/>
    <xf numFmtId="0" fontId="12" fillId="7" borderId="0" xfId="1" applyNumberFormat="1" applyFont="1" applyFill="1" applyBorder="1" applyAlignment="1" applyProtection="1">
      <alignment horizontal="centerContinuous" vertical="center"/>
    </xf>
    <xf numFmtId="0" fontId="12" fillId="7" borderId="0" xfId="0" applyFont="1" applyFill="1" applyBorder="1" applyAlignment="1" applyProtection="1">
      <alignment horizontal="centerContinuous"/>
    </xf>
    <xf numFmtId="0" fontId="12" fillId="4" borderId="0" xfId="1" applyNumberFormat="1" applyFont="1" applyFill="1" applyBorder="1" applyAlignment="1" applyProtection="1">
      <alignment horizontal="centerContinuous" vertical="center"/>
    </xf>
    <xf numFmtId="0" fontId="12" fillId="4" borderId="0" xfId="0" applyFont="1" applyFill="1" applyBorder="1" applyAlignment="1" applyProtection="1"/>
    <xf numFmtId="164" fontId="3" fillId="4" borderId="0" xfId="1" applyFont="1" applyFill="1" applyBorder="1" applyProtection="1"/>
    <xf numFmtId="0" fontId="12" fillId="7" borderId="9" xfId="3" applyFont="1" applyFill="1" applyBorder="1" applyAlignment="1" applyProtection="1">
      <alignment horizontal="center" vertical="center" wrapText="1"/>
    </xf>
    <xf numFmtId="0" fontId="12" fillId="7" borderId="6" xfId="3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12" fillId="7" borderId="10" xfId="3" applyFont="1" applyFill="1" applyBorder="1" applyAlignment="1" applyProtection="1">
      <alignment horizontal="center" vertical="center" wrapText="1"/>
    </xf>
    <xf numFmtId="0" fontId="12" fillId="4" borderId="1" xfId="1" applyNumberFormat="1" applyFont="1" applyFill="1" applyBorder="1" applyAlignment="1" applyProtection="1">
      <alignment horizontal="centerContinuous" vertical="center"/>
    </xf>
    <xf numFmtId="0" fontId="12" fillId="4" borderId="1" xfId="1" applyNumberFormat="1" applyFont="1" applyFill="1" applyBorder="1" applyAlignment="1" applyProtection="1">
      <alignment vertical="center"/>
    </xf>
    <xf numFmtId="0" fontId="12" fillId="4" borderId="0" xfId="1" applyNumberFormat="1" applyFont="1" applyFill="1" applyBorder="1" applyAlignment="1" applyProtection="1">
      <alignment vertical="top"/>
    </xf>
    <xf numFmtId="0" fontId="12" fillId="4" borderId="2" xfId="1" applyNumberFormat="1" applyFont="1" applyFill="1" applyBorder="1" applyAlignment="1" applyProtection="1">
      <alignment vertical="top"/>
    </xf>
    <xf numFmtId="0" fontId="16" fillId="4" borderId="1" xfId="0" applyFont="1" applyFill="1" applyBorder="1" applyAlignment="1" applyProtection="1"/>
    <xf numFmtId="0" fontId="12" fillId="4" borderId="0" xfId="0" applyFont="1" applyFill="1" applyBorder="1" applyAlignment="1" applyProtection="1">
      <alignment vertical="top"/>
    </xf>
    <xf numFmtId="0" fontId="12" fillId="4" borderId="2" xfId="0" applyFont="1" applyFill="1" applyBorder="1" applyAlignment="1" applyProtection="1">
      <alignment vertical="top"/>
    </xf>
    <xf numFmtId="3" fontId="12" fillId="4" borderId="0" xfId="0" applyNumberFormat="1" applyFont="1" applyFill="1" applyBorder="1" applyAlignment="1" applyProtection="1">
      <alignment horizontal="center" vertical="top"/>
      <protection locked="0"/>
    </xf>
    <xf numFmtId="0" fontId="16" fillId="4" borderId="2" xfId="0" applyFont="1" applyFill="1" applyBorder="1" applyAlignment="1" applyProtection="1">
      <alignment vertical="top"/>
    </xf>
    <xf numFmtId="0" fontId="15" fillId="4" borderId="1" xfId="0" applyFont="1" applyFill="1" applyBorder="1" applyAlignment="1" applyProtection="1"/>
    <xf numFmtId="0" fontId="21" fillId="4" borderId="0" xfId="0" applyFont="1" applyFill="1" applyBorder="1" applyAlignment="1" applyProtection="1">
      <alignment vertical="top"/>
    </xf>
    <xf numFmtId="3" fontId="3" fillId="4" borderId="0" xfId="0" applyNumberFormat="1" applyFont="1" applyFill="1" applyBorder="1" applyAlignment="1" applyProtection="1">
      <alignment horizontal="center" vertical="top"/>
      <protection locked="0"/>
    </xf>
    <xf numFmtId="3" fontId="3" fillId="4" borderId="0" xfId="0" applyNumberFormat="1" applyFont="1" applyFill="1" applyBorder="1" applyAlignment="1" applyProtection="1">
      <alignment horizontal="right" vertical="top"/>
      <protection locked="0"/>
    </xf>
    <xf numFmtId="0" fontId="15" fillId="4" borderId="2" xfId="0" applyFont="1" applyFill="1" applyBorder="1" applyAlignment="1" applyProtection="1">
      <alignment vertical="top"/>
    </xf>
    <xf numFmtId="0" fontId="3" fillId="4" borderId="0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center" vertical="top"/>
      <protection locked="0"/>
    </xf>
    <xf numFmtId="0" fontId="12" fillId="4" borderId="0" xfId="0" applyFont="1" applyFill="1" applyBorder="1" applyAlignment="1" applyProtection="1">
      <alignment horizontal="right" vertical="top"/>
      <protection locked="0"/>
    </xf>
    <xf numFmtId="0" fontId="15" fillId="4" borderId="0" xfId="0" applyFont="1" applyFill="1" applyBorder="1" applyAlignment="1" applyProtection="1">
      <alignment vertical="top"/>
    </xf>
    <xf numFmtId="0" fontId="3" fillId="4" borderId="0" xfId="0" applyNumberFormat="1" applyFont="1" applyFill="1" applyBorder="1" applyAlignment="1" applyProtection="1">
      <alignment horizontal="right" vertical="top"/>
      <protection locked="0"/>
    </xf>
    <xf numFmtId="0" fontId="12" fillId="4" borderId="0" xfId="0" applyFont="1" applyFill="1" applyBorder="1" applyAlignment="1" applyProtection="1">
      <alignment horizontal="center" vertical="top"/>
    </xf>
    <xf numFmtId="0" fontId="12" fillId="4" borderId="0" xfId="0" applyFont="1" applyFill="1" applyBorder="1" applyAlignment="1" applyProtection="1">
      <alignment horizontal="right" vertical="top"/>
    </xf>
    <xf numFmtId="0" fontId="23" fillId="4" borderId="1" xfId="0" applyFont="1" applyFill="1" applyBorder="1" applyAlignment="1" applyProtection="1"/>
    <xf numFmtId="0" fontId="19" fillId="4" borderId="0" xfId="0" applyFont="1" applyFill="1" applyBorder="1" applyAlignment="1" applyProtection="1">
      <alignment vertical="top"/>
    </xf>
    <xf numFmtId="3" fontId="19" fillId="4" borderId="0" xfId="0" applyNumberFormat="1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right" vertical="top"/>
    </xf>
    <xf numFmtId="0" fontId="23" fillId="4" borderId="2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left" vertical="top"/>
    </xf>
    <xf numFmtId="0" fontId="15" fillId="4" borderId="0" xfId="0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center" vertical="top"/>
    </xf>
    <xf numFmtId="0" fontId="23" fillId="4" borderId="3" xfId="0" applyFont="1" applyFill="1" applyBorder="1" applyAlignment="1" applyProtection="1"/>
    <xf numFmtId="0" fontId="19" fillId="4" borderId="4" xfId="0" applyFont="1" applyFill="1" applyBorder="1" applyAlignment="1" applyProtection="1">
      <alignment vertical="top"/>
    </xf>
    <xf numFmtId="3" fontId="19" fillId="4" borderId="4" xfId="0" applyNumberFormat="1" applyFont="1" applyFill="1" applyBorder="1" applyAlignment="1" applyProtection="1">
      <alignment horizontal="center" vertical="top"/>
    </xf>
    <xf numFmtId="0" fontId="23" fillId="4" borderId="5" xfId="0" applyFont="1" applyFill="1" applyBorder="1" applyAlignment="1" applyProtection="1">
      <alignment vertical="top"/>
    </xf>
    <xf numFmtId="0" fontId="15" fillId="4" borderId="0" xfId="0" applyFont="1" applyFill="1" applyBorder="1" applyAlignment="1" applyProtection="1"/>
    <xf numFmtId="3" fontId="12" fillId="4" borderId="0" xfId="0" applyNumberFormat="1" applyFont="1" applyFill="1" applyBorder="1" applyAlignment="1" applyProtection="1">
      <alignment horizontal="center" vertical="center"/>
    </xf>
    <xf numFmtId="3" fontId="12" fillId="4" borderId="0" xfId="0" applyNumberFormat="1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/>
    <xf numFmtId="0" fontId="15" fillId="4" borderId="0" xfId="0" applyFont="1" applyFill="1" applyProtection="1"/>
    <xf numFmtId="0" fontId="3" fillId="4" borderId="0" xfId="0" applyFont="1" applyFill="1" applyBorder="1" applyProtection="1"/>
    <xf numFmtId="43" fontId="3" fillId="4" borderId="0" xfId="2" applyFont="1" applyFill="1" applyBorder="1" applyProtection="1"/>
    <xf numFmtId="0" fontId="3" fillId="4" borderId="0" xfId="0" applyFont="1" applyFill="1" applyBorder="1" applyAlignment="1" applyProtection="1">
      <alignment vertical="center"/>
    </xf>
    <xf numFmtId="0" fontId="24" fillId="4" borderId="0" xfId="0" applyFont="1" applyFill="1" applyBorder="1" applyAlignment="1" applyProtection="1">
      <alignment horizontal="right"/>
    </xf>
    <xf numFmtId="0" fontId="3" fillId="4" borderId="0" xfId="0" applyFont="1" applyFill="1" applyBorder="1" applyAlignment="1" applyProtection="1">
      <alignment horizontal="right"/>
    </xf>
    <xf numFmtId="0" fontId="3" fillId="7" borderId="0" xfId="0" applyFont="1" applyFill="1"/>
    <xf numFmtId="165" fontId="12" fillId="7" borderId="9" xfId="2" applyNumberFormat="1" applyFont="1" applyFill="1" applyBorder="1" applyAlignment="1">
      <alignment horizontal="center" vertical="center" wrapText="1"/>
    </xf>
    <xf numFmtId="165" fontId="12" fillId="7" borderId="6" xfId="2" applyNumberFormat="1" applyFont="1" applyFill="1" applyBorder="1" applyAlignment="1">
      <alignment horizontal="center" vertical="center" wrapText="1"/>
    </xf>
    <xf numFmtId="165" fontId="12" fillId="7" borderId="10" xfId="2" applyNumberFormat="1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Continuous" vertical="center"/>
    </xf>
    <xf numFmtId="0" fontId="12" fillId="4" borderId="2" xfId="1" applyNumberFormat="1" applyFont="1" applyFill="1" applyBorder="1" applyAlignment="1">
      <alignment horizontal="centerContinuous" vertical="center"/>
    </xf>
    <xf numFmtId="0" fontId="25" fillId="4" borderId="0" xfId="0" applyFont="1" applyFill="1" applyBorder="1" applyAlignment="1">
      <alignment horizontal="left" vertical="top"/>
    </xf>
    <xf numFmtId="0" fontId="12" fillId="4" borderId="2" xfId="0" applyFont="1" applyFill="1" applyBorder="1" applyAlignment="1">
      <alignment vertical="top" wrapText="1"/>
    </xf>
    <xf numFmtId="3" fontId="15" fillId="4" borderId="0" xfId="0" applyNumberFormat="1" applyFont="1" applyFill="1" applyBorder="1" applyAlignment="1">
      <alignment horizontal="right" vertical="top"/>
    </xf>
    <xf numFmtId="3" fontId="24" fillId="4" borderId="0" xfId="0" applyNumberFormat="1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wrapText="1"/>
    </xf>
    <xf numFmtId="43" fontId="3" fillId="4" borderId="0" xfId="2" applyNumberFormat="1" applyFont="1" applyFill="1" applyAlignment="1">
      <alignment horizontal="center"/>
    </xf>
    <xf numFmtId="0" fontId="15" fillId="4" borderId="0" xfId="0" applyFont="1" applyFill="1" applyBorder="1" applyAlignment="1">
      <alignment horizontal="centerContinuous"/>
    </xf>
    <xf numFmtId="0" fontId="3" fillId="4" borderId="0" xfId="0" applyNumberFormat="1" applyFont="1" applyFill="1" applyBorder="1" applyAlignment="1" applyProtection="1">
      <protection locked="0"/>
    </xf>
    <xf numFmtId="0" fontId="12" fillId="4" borderId="0" xfId="3" applyFont="1" applyFill="1" applyBorder="1" applyAlignment="1">
      <alignment horizontal="center" vertical="top"/>
    </xf>
    <xf numFmtId="0" fontId="3" fillId="4" borderId="0" xfId="3" applyFont="1" applyFill="1" applyBorder="1" applyAlignment="1">
      <alignment horizontal="centerContinuous" vertical="center"/>
    </xf>
    <xf numFmtId="0" fontId="3" fillId="4" borderId="0" xfId="3" applyFont="1" applyFill="1" applyBorder="1" applyAlignment="1">
      <alignment horizontal="center" vertical="top"/>
    </xf>
    <xf numFmtId="0" fontId="17" fillId="7" borderId="9" xfId="0" applyFont="1" applyFill="1" applyBorder="1" applyAlignment="1">
      <alignment vertical="center"/>
    </xf>
    <xf numFmtId="0" fontId="3" fillId="7" borderId="6" xfId="0" applyFont="1" applyFill="1" applyBorder="1" applyAlignment="1">
      <alignment vertical="center"/>
    </xf>
    <xf numFmtId="0" fontId="3" fillId="7" borderId="10" xfId="0" applyFont="1" applyFill="1" applyBorder="1"/>
    <xf numFmtId="0" fontId="3" fillId="4" borderId="0" xfId="3" applyFont="1" applyFill="1" applyBorder="1" applyAlignment="1">
      <alignment vertical="top"/>
    </xf>
    <xf numFmtId="3" fontId="3" fillId="4" borderId="0" xfId="3" applyNumberFormat="1" applyFont="1" applyFill="1" applyBorder="1" applyAlignment="1">
      <alignment vertical="top"/>
    </xf>
    <xf numFmtId="3" fontId="12" fillId="4" borderId="0" xfId="3" applyNumberFormat="1" applyFont="1" applyFill="1" applyBorder="1" applyAlignment="1">
      <alignment vertical="top"/>
    </xf>
    <xf numFmtId="3" fontId="3" fillId="4" borderId="0" xfId="3" applyNumberFormat="1" applyFont="1" applyFill="1" applyBorder="1" applyAlignment="1" applyProtection="1">
      <alignment vertical="top"/>
      <protection locked="0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/>
    </xf>
    <xf numFmtId="3" fontId="12" fillId="4" borderId="0" xfId="3" applyNumberFormat="1" applyFont="1" applyFill="1" applyBorder="1" applyAlignment="1">
      <alignment horizontal="right" vertical="top" wrapText="1"/>
    </xf>
    <xf numFmtId="0" fontId="15" fillId="4" borderId="1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horizontal="left" vertical="top" wrapText="1"/>
    </xf>
    <xf numFmtId="0" fontId="15" fillId="4" borderId="2" xfId="0" applyFont="1" applyFill="1" applyBorder="1" applyAlignment="1">
      <alignment horizontal="left" wrapText="1"/>
    </xf>
    <xf numFmtId="0" fontId="15" fillId="4" borderId="0" xfId="0" applyFont="1" applyFill="1" applyAlignment="1">
      <alignment horizontal="left" wrapText="1"/>
    </xf>
    <xf numFmtId="43" fontId="15" fillId="4" borderId="0" xfId="2" applyFont="1" applyFill="1" applyAlignment="1">
      <alignment horizontal="right" wrapText="1"/>
    </xf>
    <xf numFmtId="0" fontId="15" fillId="4" borderId="3" xfId="0" applyFont="1" applyFill="1" applyBorder="1" applyAlignment="1">
      <alignment vertical="top"/>
    </xf>
    <xf numFmtId="0" fontId="12" fillId="4" borderId="4" xfId="3" applyFont="1" applyFill="1" applyBorder="1" applyAlignment="1">
      <alignment vertical="top"/>
    </xf>
    <xf numFmtId="3" fontId="3" fillId="4" borderId="4" xfId="3" applyNumberFormat="1" applyFont="1" applyFill="1" applyBorder="1" applyAlignment="1">
      <alignment vertical="top"/>
    </xf>
    <xf numFmtId="43" fontId="15" fillId="4" borderId="4" xfId="2" applyFont="1" applyFill="1" applyBorder="1"/>
    <xf numFmtId="0" fontId="24" fillId="4" borderId="0" xfId="0" applyFont="1" applyFill="1" applyAlignment="1">
      <alignment horizontal="center"/>
    </xf>
    <xf numFmtId="43" fontId="3" fillId="4" borderId="4" xfId="2" applyFont="1" applyFill="1" applyBorder="1" applyAlignment="1" applyProtection="1">
      <protection locked="0"/>
    </xf>
    <xf numFmtId="43" fontId="3" fillId="4" borderId="0" xfId="2" applyFont="1" applyFill="1" applyBorder="1" applyAlignment="1" applyProtection="1">
      <protection locked="0"/>
    </xf>
    <xf numFmtId="0" fontId="15" fillId="0" borderId="0" xfId="0" applyFont="1"/>
    <xf numFmtId="0" fontId="16" fillId="7" borderId="9" xfId="0" applyFont="1" applyFill="1" applyBorder="1" applyAlignment="1">
      <alignment horizontal="center"/>
    </xf>
    <xf numFmtId="0" fontId="15" fillId="4" borderId="11" xfId="0" applyFont="1" applyFill="1" applyBorder="1"/>
    <xf numFmtId="0" fontId="15" fillId="0" borderId="7" xfId="0" applyFont="1" applyBorder="1"/>
    <xf numFmtId="0" fontId="15" fillId="0" borderId="8" xfId="0" applyFont="1" applyBorder="1"/>
    <xf numFmtId="0" fontId="15" fillId="0" borderId="0" xfId="0" applyFont="1" applyBorder="1"/>
    <xf numFmtId="0" fontId="15" fillId="0" borderId="2" xfId="0" applyFont="1" applyBorder="1"/>
    <xf numFmtId="0" fontId="15" fillId="0" borderId="4" xfId="0" applyFont="1" applyBorder="1"/>
    <xf numFmtId="0" fontId="15" fillId="0" borderId="5" xfId="0" applyFont="1" applyBorder="1"/>
    <xf numFmtId="0" fontId="27" fillId="0" borderId="0" xfId="0" applyFont="1" applyAlignment="1">
      <alignment horizontal="center"/>
    </xf>
    <xf numFmtId="0" fontId="28" fillId="0" borderId="0" xfId="0" applyFont="1"/>
    <xf numFmtId="0" fontId="12" fillId="4" borderId="0" xfId="0" applyFont="1" applyFill="1" applyBorder="1" applyAlignment="1">
      <alignment horizontal="left" vertical="center"/>
    </xf>
    <xf numFmtId="0" fontId="12" fillId="4" borderId="4" xfId="0" applyFont="1" applyFill="1" applyBorder="1" applyAlignment="1"/>
    <xf numFmtId="0" fontId="12" fillId="4" borderId="4" xfId="0" applyNumberFormat="1" applyFont="1" applyFill="1" applyBorder="1" applyAlignment="1" applyProtection="1">
      <protection locked="0"/>
    </xf>
    <xf numFmtId="0" fontId="29" fillId="4" borderId="0" xfId="0" applyFont="1" applyFill="1" applyBorder="1" applyAlignment="1">
      <alignment horizontal="right"/>
    </xf>
    <xf numFmtId="0" fontId="16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30" fillId="4" borderId="0" xfId="0" applyFont="1" applyFill="1" applyBorder="1"/>
    <xf numFmtId="0" fontId="16" fillId="4" borderId="0" xfId="0" applyFont="1" applyFill="1" applyBorder="1"/>
    <xf numFmtId="49" fontId="12" fillId="7" borderId="16" xfId="0" applyNumberFormat="1" applyFont="1" applyFill="1" applyBorder="1" applyAlignment="1">
      <alignment horizontal="left" vertical="center"/>
    </xf>
    <xf numFmtId="49" fontId="12" fillId="7" borderId="16" xfId="0" applyNumberFormat="1" applyFont="1" applyFill="1" applyBorder="1" applyAlignment="1">
      <alignment horizontal="center" vertical="center"/>
    </xf>
    <xf numFmtId="49" fontId="12" fillId="4" borderId="17" xfId="0" applyNumberFormat="1" applyFont="1" applyFill="1" applyBorder="1" applyAlignment="1">
      <alignment horizontal="left"/>
    </xf>
    <xf numFmtId="167" fontId="28" fillId="4" borderId="17" xfId="0" applyNumberFormat="1" applyFont="1" applyFill="1" applyBorder="1"/>
    <xf numFmtId="49" fontId="12" fillId="4" borderId="18" xfId="0" applyNumberFormat="1" applyFont="1" applyFill="1" applyBorder="1" applyAlignment="1">
      <alignment horizontal="left"/>
    </xf>
    <xf numFmtId="167" fontId="28" fillId="4" borderId="18" xfId="0" applyNumberFormat="1" applyFont="1" applyFill="1" applyBorder="1"/>
    <xf numFmtId="167" fontId="28" fillId="4" borderId="19" xfId="0" applyNumberFormat="1" applyFont="1" applyFill="1" applyBorder="1"/>
    <xf numFmtId="0" fontId="26" fillId="4" borderId="0" xfId="0" applyFont="1" applyFill="1" applyBorder="1"/>
    <xf numFmtId="167" fontId="15" fillId="4" borderId="18" xfId="0" applyNumberFormat="1" applyFont="1" applyFill="1" applyBorder="1"/>
    <xf numFmtId="167" fontId="15" fillId="4" borderId="19" xfId="0" applyNumberFormat="1" applyFont="1" applyFill="1" applyBorder="1"/>
    <xf numFmtId="49" fontId="12" fillId="4" borderId="0" xfId="0" applyNumberFormat="1" applyFont="1" applyFill="1" applyBorder="1" applyAlignment="1">
      <alignment horizontal="center" vertical="center"/>
    </xf>
    <xf numFmtId="0" fontId="16" fillId="4" borderId="0" xfId="0" applyFont="1" applyFill="1"/>
    <xf numFmtId="49" fontId="12" fillId="4" borderId="0" xfId="0" applyNumberFormat="1" applyFont="1" applyFill="1" applyBorder="1" applyAlignment="1">
      <alignment horizontal="left"/>
    </xf>
    <xf numFmtId="167" fontId="28" fillId="4" borderId="0" xfId="0" applyNumberFormat="1" applyFont="1" applyFill="1" applyBorder="1"/>
    <xf numFmtId="49" fontId="12" fillId="7" borderId="16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left"/>
    </xf>
    <xf numFmtId="167" fontId="28" fillId="4" borderId="2" xfId="0" applyNumberFormat="1" applyFont="1" applyFill="1" applyBorder="1"/>
    <xf numFmtId="49" fontId="12" fillId="4" borderId="3" xfId="0" applyNumberFormat="1" applyFont="1" applyFill="1" applyBorder="1" applyAlignment="1">
      <alignment horizontal="left"/>
    </xf>
    <xf numFmtId="167" fontId="28" fillId="4" borderId="4" xfId="0" applyNumberFormat="1" applyFont="1" applyFill="1" applyBorder="1"/>
    <xf numFmtId="167" fontId="28" fillId="4" borderId="5" xfId="0" applyNumberFormat="1" applyFont="1" applyFill="1" applyBorder="1"/>
    <xf numFmtId="167" fontId="12" fillId="7" borderId="9" xfId="0" applyNumberFormat="1" applyFont="1" applyFill="1" applyBorder="1"/>
    <xf numFmtId="167" fontId="12" fillId="7" borderId="6" xfId="0" applyNumberFormat="1" applyFont="1" applyFill="1" applyBorder="1"/>
    <xf numFmtId="167" fontId="12" fillId="7" borderId="10" xfId="0" applyNumberFormat="1" applyFont="1" applyFill="1" applyBorder="1"/>
    <xf numFmtId="167" fontId="12" fillId="4" borderId="0" xfId="0" applyNumberFormat="1" applyFont="1" applyFill="1" applyBorder="1"/>
    <xf numFmtId="168" fontId="15" fillId="4" borderId="17" xfId="0" applyNumberFormat="1" applyFont="1" applyFill="1" applyBorder="1"/>
    <xf numFmtId="167" fontId="15" fillId="4" borderId="17" xfId="0" applyNumberFormat="1" applyFont="1" applyFill="1" applyBorder="1"/>
    <xf numFmtId="0" fontId="15" fillId="7" borderId="16" xfId="0" applyFont="1" applyFill="1" applyBorder="1"/>
    <xf numFmtId="0" fontId="16" fillId="7" borderId="17" xfId="6" applyFont="1" applyFill="1" applyBorder="1" applyAlignment="1">
      <alignment horizontal="left" vertical="center" wrapText="1"/>
    </xf>
    <xf numFmtId="4" fontId="16" fillId="7" borderId="17" xfId="5" applyNumberFormat="1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wrapText="1"/>
    </xf>
    <xf numFmtId="4" fontId="15" fillId="0" borderId="17" xfId="0" applyNumberFormat="1" applyFont="1" applyBorder="1" applyAlignment="1"/>
    <xf numFmtId="0" fontId="15" fillId="0" borderId="1" xfId="0" applyFont="1" applyFill="1" applyBorder="1" applyAlignment="1">
      <alignment wrapText="1"/>
    </xf>
    <xf numFmtId="0" fontId="15" fillId="0" borderId="18" xfId="0" applyFont="1" applyFill="1" applyBorder="1" applyAlignment="1">
      <alignment wrapText="1"/>
    </xf>
    <xf numFmtId="4" fontId="15" fillId="0" borderId="18" xfId="5" applyNumberFormat="1" applyFont="1" applyBorder="1" applyAlignment="1"/>
    <xf numFmtId="0" fontId="15" fillId="4" borderId="18" xfId="0" applyFont="1" applyFill="1" applyBorder="1"/>
    <xf numFmtId="0" fontId="15" fillId="4" borderId="19" xfId="0" applyFont="1" applyFill="1" applyBorder="1"/>
    <xf numFmtId="49" fontId="12" fillId="4" borderId="11" xfId="0" applyNumberFormat="1" applyFont="1" applyFill="1" applyBorder="1" applyAlignment="1">
      <alignment horizontal="left"/>
    </xf>
    <xf numFmtId="49" fontId="15" fillId="0" borderId="17" xfId="0" applyNumberFormat="1" applyFont="1" applyFill="1" applyBorder="1" applyAlignment="1">
      <alignment wrapText="1"/>
    </xf>
    <xf numFmtId="4" fontId="15" fillId="0" borderId="7" xfId="5" applyNumberFormat="1" applyFont="1" applyFill="1" applyBorder="1" applyAlignment="1">
      <alignment wrapText="1"/>
    </xf>
    <xf numFmtId="4" fontId="15" fillId="0" borderId="17" xfId="5" applyNumberFormat="1" applyFont="1" applyFill="1" applyBorder="1" applyAlignment="1">
      <alignment wrapText="1"/>
    </xf>
    <xf numFmtId="49" fontId="15" fillId="0" borderId="1" xfId="0" applyNumberFormat="1" applyFont="1" applyFill="1" applyBorder="1" applyAlignment="1">
      <alignment wrapText="1"/>
    </xf>
    <xf numFmtId="49" fontId="15" fillId="0" borderId="18" xfId="0" applyNumberFormat="1" applyFont="1" applyFill="1" applyBorder="1" applyAlignment="1">
      <alignment wrapText="1"/>
    </xf>
    <xf numFmtId="4" fontId="15" fillId="0" borderId="0" xfId="5" applyNumberFormat="1" applyFont="1" applyFill="1" applyBorder="1" applyAlignment="1">
      <alignment wrapText="1"/>
    </xf>
    <xf numFmtId="4" fontId="15" fillId="0" borderId="18" xfId="5" applyNumberFormat="1" applyFont="1" applyFill="1" applyBorder="1" applyAlignment="1">
      <alignment wrapText="1"/>
    </xf>
    <xf numFmtId="49" fontId="15" fillId="0" borderId="3" xfId="0" applyNumberFormat="1" applyFont="1" applyFill="1" applyBorder="1" applyAlignment="1">
      <alignment wrapText="1"/>
    </xf>
    <xf numFmtId="49" fontId="15" fillId="0" borderId="19" xfId="0" applyNumberFormat="1" applyFont="1" applyFill="1" applyBorder="1" applyAlignment="1">
      <alignment wrapText="1"/>
    </xf>
    <xf numFmtId="4" fontId="15" fillId="0" borderId="4" xfId="5" applyNumberFormat="1" applyFont="1" applyFill="1" applyBorder="1" applyAlignment="1">
      <alignment wrapText="1"/>
    </xf>
    <xf numFmtId="4" fontId="15" fillId="0" borderId="19" xfId="5" applyNumberFormat="1" applyFont="1" applyFill="1" applyBorder="1" applyAlignment="1">
      <alignment wrapText="1"/>
    </xf>
    <xf numFmtId="49" fontId="12" fillId="7" borderId="17" xfId="0" applyNumberFormat="1" applyFont="1" applyFill="1" applyBorder="1" applyAlignment="1">
      <alignment horizontal="center" vertical="center"/>
    </xf>
    <xf numFmtId="0" fontId="16" fillId="7" borderId="16" xfId="6" applyFont="1" applyFill="1" applyBorder="1" applyAlignment="1">
      <alignment horizontal="left" vertical="center" wrapText="1"/>
    </xf>
    <xf numFmtId="4" fontId="16" fillId="7" borderId="16" xfId="5" applyNumberFormat="1" applyFont="1" applyFill="1" applyBorder="1" applyAlignment="1">
      <alignment horizontal="center" vertical="center" wrapText="1"/>
    </xf>
    <xf numFmtId="0" fontId="16" fillId="7" borderId="17" xfId="6" applyFont="1" applyFill="1" applyBorder="1" applyAlignment="1">
      <alignment horizontal="center" vertical="center" wrapText="1"/>
    </xf>
    <xf numFmtId="167" fontId="28" fillId="4" borderId="8" xfId="0" applyNumberFormat="1" applyFont="1" applyFill="1" applyBorder="1"/>
    <xf numFmtId="0" fontId="28" fillId="4" borderId="0" xfId="0" applyFont="1" applyFill="1"/>
    <xf numFmtId="0" fontId="16" fillId="7" borderId="16" xfId="6" applyFont="1" applyFill="1" applyBorder="1" applyAlignment="1">
      <alignment horizontal="center" vertical="center" wrapText="1"/>
    </xf>
    <xf numFmtId="4" fontId="15" fillId="4" borderId="0" xfId="0" applyNumberFormat="1" applyFont="1" applyFill="1" applyBorder="1"/>
    <xf numFmtId="0" fontId="15" fillId="0" borderId="16" xfId="0" applyFont="1" applyBorder="1"/>
    <xf numFmtId="0" fontId="32" fillId="4" borderId="0" xfId="0" applyFont="1" applyFill="1" applyAlignment="1">
      <alignment vertical="center"/>
    </xf>
    <xf numFmtId="0" fontId="32" fillId="4" borderId="0" xfId="0" applyFont="1" applyFill="1" applyAlignment="1">
      <alignment horizontal="center" vertical="center"/>
    </xf>
    <xf numFmtId="43" fontId="31" fillId="7" borderId="16" xfId="2" applyFont="1" applyFill="1" applyBorder="1" applyAlignment="1">
      <alignment horizontal="center" vertical="center"/>
    </xf>
    <xf numFmtId="4" fontId="31" fillId="7" borderId="16" xfId="0" applyNumberFormat="1" applyFont="1" applyFill="1" applyBorder="1" applyAlignment="1">
      <alignment horizontal="right" vertical="center"/>
    </xf>
    <xf numFmtId="43" fontId="31" fillId="0" borderId="16" xfId="2" applyFont="1" applyBorder="1" applyAlignment="1">
      <alignment horizontal="center" vertical="center"/>
    </xf>
    <xf numFmtId="0" fontId="15" fillId="4" borderId="0" xfId="0" applyFont="1" applyFill="1" applyAlignment="1">
      <alignment vertical="center" wrapText="1"/>
    </xf>
    <xf numFmtId="4" fontId="15" fillId="4" borderId="0" xfId="0" applyNumberFormat="1" applyFont="1" applyFill="1"/>
    <xf numFmtId="0" fontId="34" fillId="0" borderId="0" xfId="0" applyFont="1"/>
    <xf numFmtId="4" fontId="33" fillId="0" borderId="16" xfId="0" applyNumberFormat="1" applyFont="1" applyBorder="1" applyAlignment="1">
      <alignment horizontal="center" vertical="center"/>
    </xf>
    <xf numFmtId="168" fontId="28" fillId="4" borderId="8" xfId="0" applyNumberFormat="1" applyFont="1" applyFill="1" applyBorder="1"/>
    <xf numFmtId="168" fontId="28" fillId="4" borderId="2" xfId="0" applyNumberFormat="1" applyFont="1" applyFill="1" applyBorder="1"/>
    <xf numFmtId="0" fontId="15" fillId="0" borderId="0" xfId="0" applyFont="1" applyBorder="1" applyAlignment="1"/>
    <xf numFmtId="0" fontId="15" fillId="0" borderId="0" xfId="0" applyFont="1" applyAlignment="1"/>
    <xf numFmtId="0" fontId="12" fillId="7" borderId="0" xfId="0" applyFont="1" applyFill="1" applyBorder="1" applyAlignment="1">
      <alignment horizontal="center"/>
    </xf>
    <xf numFmtId="0" fontId="16" fillId="4" borderId="0" xfId="4" applyFont="1" applyFill="1"/>
    <xf numFmtId="0" fontId="16" fillId="4" borderId="0" xfId="4" applyFont="1" applyFill="1" applyBorder="1"/>
    <xf numFmtId="0" fontId="16" fillId="4" borderId="0" xfId="4" applyFont="1" applyFill="1" applyBorder="1" applyAlignment="1">
      <alignment horizontal="center"/>
    </xf>
    <xf numFmtId="0" fontId="16" fillId="4" borderId="4" xfId="4" applyFont="1" applyFill="1" applyBorder="1" applyAlignment="1">
      <alignment horizontal="center"/>
    </xf>
    <xf numFmtId="0" fontId="16" fillId="4" borderId="0" xfId="4" applyFont="1" applyFill="1" applyAlignment="1">
      <alignment horizontal="center"/>
    </xf>
    <xf numFmtId="0" fontId="16" fillId="4" borderId="0" xfId="4" applyFont="1" applyFill="1" applyAlignment="1"/>
    <xf numFmtId="37" fontId="12" fillId="7" borderId="16" xfId="4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wrapText="1"/>
    </xf>
    <xf numFmtId="0" fontId="15" fillId="4" borderId="0" xfId="4" applyFont="1" applyFill="1"/>
    <xf numFmtId="0" fontId="35" fillId="4" borderId="11" xfId="4" applyFont="1" applyFill="1" applyBorder="1"/>
    <xf numFmtId="0" fontId="35" fillId="4" borderId="7" xfId="4" applyFont="1" applyFill="1" applyBorder="1"/>
    <xf numFmtId="0" fontId="35" fillId="4" borderId="8" xfId="4" applyFont="1" applyFill="1" applyBorder="1"/>
    <xf numFmtId="43" fontId="35" fillId="4" borderId="8" xfId="2" applyFont="1" applyFill="1" applyBorder="1" applyAlignment="1">
      <alignment horizontal="center"/>
    </xf>
    <xf numFmtId="43" fontId="35" fillId="4" borderId="17" xfId="2" applyFont="1" applyFill="1" applyBorder="1" applyAlignment="1">
      <alignment horizontal="center"/>
    </xf>
    <xf numFmtId="43" fontId="32" fillId="4" borderId="18" xfId="2" applyFont="1" applyFill="1" applyBorder="1" applyAlignment="1">
      <alignment vertical="center" wrapText="1"/>
    </xf>
    <xf numFmtId="0" fontId="35" fillId="4" borderId="1" xfId="4" applyFont="1" applyFill="1" applyBorder="1" applyAlignment="1">
      <alignment horizontal="center" vertical="center"/>
    </xf>
    <xf numFmtId="0" fontId="36" fillId="4" borderId="0" xfId="4" applyFont="1" applyFill="1"/>
    <xf numFmtId="0" fontId="35" fillId="4" borderId="3" xfId="4" applyFont="1" applyFill="1" applyBorder="1" applyAlignment="1">
      <alignment horizontal="center" vertical="center"/>
    </xf>
    <xf numFmtId="0" fontId="35" fillId="4" borderId="4" xfId="4" applyFont="1" applyFill="1" applyBorder="1" applyAlignment="1">
      <alignment horizontal="center" vertical="center"/>
    </xf>
    <xf numFmtId="0" fontId="35" fillId="4" borderId="5" xfId="4" applyFont="1" applyFill="1" applyBorder="1" applyAlignment="1">
      <alignment wrapText="1"/>
    </xf>
    <xf numFmtId="43" fontId="35" fillId="4" borderId="5" xfId="2" applyFont="1" applyFill="1" applyBorder="1" applyAlignment="1">
      <alignment horizontal="center"/>
    </xf>
    <xf numFmtId="43" fontId="35" fillId="4" borderId="19" xfId="2" applyFont="1" applyFill="1" applyBorder="1" applyAlignment="1">
      <alignment horizontal="center"/>
    </xf>
    <xf numFmtId="0" fontId="36" fillId="4" borderId="9" xfId="4" applyFont="1" applyFill="1" applyBorder="1" applyAlignment="1">
      <alignment horizontal="centerContinuous"/>
    </xf>
    <xf numFmtId="0" fontId="36" fillId="4" borderId="6" xfId="4" applyFont="1" applyFill="1" applyBorder="1" applyAlignment="1">
      <alignment horizontal="centerContinuous"/>
    </xf>
    <xf numFmtId="0" fontId="36" fillId="4" borderId="10" xfId="4" applyFont="1" applyFill="1" applyBorder="1" applyAlignment="1">
      <alignment horizontal="left" wrapText="1"/>
    </xf>
    <xf numFmtId="0" fontId="3" fillId="4" borderId="7" xfId="0" applyFont="1" applyFill="1" applyBorder="1" applyAlignment="1">
      <alignment vertical="top" wrapText="1"/>
    </xf>
    <xf numFmtId="43" fontId="3" fillId="4" borderId="7" xfId="2" applyFont="1" applyFill="1" applyBorder="1" applyAlignment="1">
      <alignment vertical="top" wrapText="1"/>
    </xf>
    <xf numFmtId="0" fontId="36" fillId="4" borderId="1" xfId="4" applyFont="1" applyFill="1" applyBorder="1" applyAlignment="1">
      <alignment horizontal="left"/>
    </xf>
    <xf numFmtId="0" fontId="36" fillId="4" borderId="0" xfId="4" applyFont="1" applyFill="1" applyBorder="1" applyAlignment="1">
      <alignment horizontal="left"/>
    </xf>
    <xf numFmtId="43" fontId="31" fillId="4" borderId="18" xfId="2" applyFont="1" applyFill="1" applyBorder="1" applyAlignment="1">
      <alignment vertical="center" wrapText="1"/>
    </xf>
    <xf numFmtId="0" fontId="32" fillId="4" borderId="2" xfId="0" applyFont="1" applyFill="1" applyBorder="1" applyAlignment="1">
      <alignment vertical="center" wrapText="1"/>
    </xf>
    <xf numFmtId="43" fontId="35" fillId="4" borderId="18" xfId="2" applyFont="1" applyFill="1" applyBorder="1" applyAlignment="1">
      <alignment horizontal="center"/>
    </xf>
    <xf numFmtId="0" fontId="36" fillId="4" borderId="1" xfId="4" applyFont="1" applyFill="1" applyBorder="1" applyAlignment="1">
      <alignment horizontal="center" vertical="center"/>
    </xf>
    <xf numFmtId="43" fontId="36" fillId="4" borderId="18" xfId="2" applyFont="1" applyFill="1" applyBorder="1" applyAlignment="1">
      <alignment horizontal="center"/>
    </xf>
    <xf numFmtId="0" fontId="16" fillId="0" borderId="0" xfId="0" applyFont="1"/>
    <xf numFmtId="0" fontId="35" fillId="4" borderId="0" xfId="4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5" fillId="4" borderId="18" xfId="0" applyFont="1" applyFill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justify" vertical="top" wrapText="1"/>
    </xf>
    <xf numFmtId="43" fontId="15" fillId="4" borderId="18" xfId="2" applyFont="1" applyFill="1" applyBorder="1" applyAlignment="1">
      <alignment horizontal="right" vertical="top" wrapText="1"/>
    </xf>
    <xf numFmtId="0" fontId="15" fillId="4" borderId="2" xfId="0" applyFont="1" applyFill="1" applyBorder="1" applyAlignment="1">
      <alignment horizontal="justify" vertical="top" wrapText="1"/>
    </xf>
    <xf numFmtId="0" fontId="15" fillId="4" borderId="3" xfId="0" applyFont="1" applyFill="1" applyBorder="1" applyAlignment="1">
      <alignment horizontal="justify" vertical="top" wrapText="1"/>
    </xf>
    <xf numFmtId="0" fontId="15" fillId="4" borderId="5" xfId="0" applyFont="1" applyFill="1" applyBorder="1" applyAlignment="1">
      <alignment horizontal="justify" vertical="top" wrapText="1"/>
    </xf>
    <xf numFmtId="43" fontId="15" fillId="4" borderId="19" xfId="2" applyFont="1" applyFill="1" applyBorder="1" applyAlignment="1">
      <alignment horizontal="justify" vertical="top" wrapText="1"/>
    </xf>
    <xf numFmtId="0" fontId="16" fillId="4" borderId="3" xfId="0" applyFont="1" applyFill="1" applyBorder="1" applyAlignment="1">
      <alignment horizontal="justify" vertical="top" wrapText="1"/>
    </xf>
    <xf numFmtId="0" fontId="16" fillId="4" borderId="5" xfId="0" applyFont="1" applyFill="1" applyBorder="1" applyAlignment="1">
      <alignment horizontal="justify" vertical="top" wrapText="1"/>
    </xf>
    <xf numFmtId="43" fontId="16" fillId="4" borderId="19" xfId="2" applyFont="1" applyFill="1" applyBorder="1" applyAlignment="1">
      <alignment horizontal="right" vertical="top" wrapText="1"/>
    </xf>
    <xf numFmtId="0" fontId="15" fillId="4" borderId="11" xfId="0" applyFont="1" applyFill="1" applyBorder="1" applyAlignment="1">
      <alignment horizontal="justify" vertical="center" wrapText="1"/>
    </xf>
    <xf numFmtId="0" fontId="15" fillId="4" borderId="8" xfId="0" applyFont="1" applyFill="1" applyBorder="1" applyAlignment="1">
      <alignment horizontal="justify" vertical="center" wrapText="1"/>
    </xf>
    <xf numFmtId="43" fontId="15" fillId="4" borderId="17" xfId="2" applyFont="1" applyFill="1" applyBorder="1" applyAlignment="1">
      <alignment horizontal="justify" vertical="center" wrapText="1"/>
    </xf>
    <xf numFmtId="0" fontId="16" fillId="4" borderId="2" xfId="0" applyFont="1" applyFill="1" applyBorder="1" applyAlignment="1">
      <alignment horizontal="justify" vertical="center" wrapText="1"/>
    </xf>
    <xf numFmtId="43" fontId="15" fillId="4" borderId="18" xfId="2" applyFont="1" applyFill="1" applyBorder="1" applyAlignment="1">
      <alignment horizontal="right" vertical="center" wrapText="1"/>
    </xf>
    <xf numFmtId="0" fontId="16" fillId="4" borderId="1" xfId="0" applyFont="1" applyFill="1" applyBorder="1" applyAlignment="1">
      <alignment horizontal="justify" vertical="center" wrapText="1"/>
    </xf>
    <xf numFmtId="0" fontId="16" fillId="4" borderId="3" xfId="0" applyFont="1" applyFill="1" applyBorder="1" applyAlignment="1">
      <alignment horizontal="justify" vertical="center" wrapText="1"/>
    </xf>
    <xf numFmtId="0" fontId="16" fillId="4" borderId="5" xfId="0" applyFont="1" applyFill="1" applyBorder="1" applyAlignment="1">
      <alignment horizontal="justify" vertical="center" wrapText="1"/>
    </xf>
    <xf numFmtId="43" fontId="15" fillId="4" borderId="19" xfId="2" applyFont="1" applyFill="1" applyBorder="1" applyAlignment="1">
      <alignment horizontal="justify" vertical="center" wrapText="1"/>
    </xf>
    <xf numFmtId="43" fontId="16" fillId="4" borderId="19" xfId="2" applyFont="1" applyFill="1" applyBorder="1" applyAlignment="1">
      <alignment horizontal="right" vertical="center" wrapText="1"/>
    </xf>
    <xf numFmtId="0" fontId="24" fillId="0" borderId="0" xfId="0" applyFont="1" applyAlignment="1">
      <alignment horizontal="center"/>
    </xf>
    <xf numFmtId="0" fontId="32" fillId="4" borderId="0" xfId="0" applyFont="1" applyFill="1" applyBorder="1" applyAlignment="1">
      <alignment vertical="center" wrapText="1"/>
    </xf>
    <xf numFmtId="0" fontId="16" fillId="4" borderId="9" xfId="0" applyFont="1" applyFill="1" applyBorder="1" applyAlignment="1">
      <alignment horizontal="justify" vertical="center" wrapText="1"/>
    </xf>
    <xf numFmtId="0" fontId="3" fillId="0" borderId="0" xfId="0" applyFont="1" applyFill="1" applyBorder="1"/>
    <xf numFmtId="0" fontId="3" fillId="0" borderId="4" xfId="0" applyFont="1" applyFill="1" applyBorder="1"/>
    <xf numFmtId="0" fontId="3" fillId="0" borderId="0" xfId="0" applyFont="1" applyFill="1"/>
    <xf numFmtId="0" fontId="15" fillId="4" borderId="11" xfId="0" applyFont="1" applyFill="1" applyBorder="1" applyAlignment="1">
      <alignment horizontal="left" vertical="center" wrapText="1"/>
    </xf>
    <xf numFmtId="0" fontId="15" fillId="4" borderId="17" xfId="0" applyFont="1" applyFill="1" applyBorder="1" applyAlignment="1">
      <alignment horizontal="justify" vertical="center" wrapText="1"/>
    </xf>
    <xf numFmtId="43" fontId="16" fillId="4" borderId="18" xfId="0" applyNumberFormat="1" applyFont="1" applyFill="1" applyBorder="1" applyAlignment="1">
      <alignment horizontal="right" vertical="top" wrapText="1"/>
    </xf>
    <xf numFmtId="0" fontId="15" fillId="0" borderId="0" xfId="0" applyFont="1" applyAlignment="1">
      <alignment vertical="top"/>
    </xf>
    <xf numFmtId="0" fontId="15" fillId="4" borderId="1" xfId="0" applyFont="1" applyFill="1" applyBorder="1" applyAlignment="1">
      <alignment horizontal="left" vertical="top"/>
    </xf>
    <xf numFmtId="0" fontId="15" fillId="4" borderId="2" xfId="0" applyFont="1" applyFill="1" applyBorder="1" applyAlignment="1">
      <alignment horizontal="justify" vertical="top"/>
    </xf>
    <xf numFmtId="0" fontId="15" fillId="4" borderId="18" xfId="0" applyFont="1" applyFill="1" applyBorder="1" applyAlignment="1">
      <alignment horizontal="right" vertical="top" wrapText="1"/>
    </xf>
    <xf numFmtId="43" fontId="16" fillId="4" borderId="18" xfId="2" applyFont="1" applyFill="1" applyBorder="1" applyAlignment="1">
      <alignment horizontal="right" vertical="top"/>
    </xf>
    <xf numFmtId="0" fontId="16" fillId="4" borderId="0" xfId="0" applyFont="1" applyFill="1" applyAlignment="1">
      <alignment vertical="top"/>
    </xf>
    <xf numFmtId="0" fontId="16" fillId="0" borderId="0" xfId="0" applyFont="1" applyAlignment="1">
      <alignment vertical="top"/>
    </xf>
    <xf numFmtId="0" fontId="15" fillId="4" borderId="18" xfId="0" applyFont="1" applyFill="1" applyBorder="1" applyAlignment="1">
      <alignment horizontal="right" vertical="top"/>
    </xf>
    <xf numFmtId="43" fontId="15" fillId="4" borderId="18" xfId="2" applyFont="1" applyFill="1" applyBorder="1" applyAlignment="1">
      <alignment horizontal="right" vertical="top"/>
    </xf>
    <xf numFmtId="0" fontId="15" fillId="4" borderId="3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vertical="top"/>
    </xf>
    <xf numFmtId="43" fontId="15" fillId="4" borderId="19" xfId="2" applyFont="1" applyFill="1" applyBorder="1" applyAlignment="1">
      <alignment horizontal="right" vertical="top"/>
    </xf>
    <xf numFmtId="0" fontId="16" fillId="4" borderId="3" xfId="0" applyFont="1" applyFill="1" applyBorder="1" applyAlignment="1">
      <alignment horizontal="left" vertical="top"/>
    </xf>
    <xf numFmtId="0" fontId="16" fillId="4" borderId="5" xfId="0" applyFont="1" applyFill="1" applyBorder="1" applyAlignment="1">
      <alignment vertical="top"/>
    </xf>
    <xf numFmtId="43" fontId="16" fillId="4" borderId="19" xfId="2" applyFont="1" applyFill="1" applyBorder="1" applyAlignment="1">
      <alignment horizontal="right" vertical="top"/>
    </xf>
    <xf numFmtId="0" fontId="37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2" fillId="8" borderId="16" xfId="0" applyFont="1" applyFill="1" applyBorder="1" applyAlignment="1">
      <alignment horizontal="center"/>
    </xf>
    <xf numFmtId="0" fontId="15" fillId="4" borderId="16" xfId="0" applyFont="1" applyFill="1" applyBorder="1"/>
    <xf numFmtId="0" fontId="17" fillId="4" borderId="16" xfId="0" applyFont="1" applyFill="1" applyBorder="1"/>
    <xf numFmtId="0" fontId="15" fillId="4" borderId="16" xfId="0" applyFont="1" applyFill="1" applyBorder="1" applyAlignment="1">
      <alignment horizontal="center"/>
    </xf>
    <xf numFmtId="0" fontId="15" fillId="4" borderId="19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2" fillId="4" borderId="4" xfId="0" applyFont="1" applyFill="1" applyBorder="1" applyAlignment="1">
      <alignment horizontal="left"/>
    </xf>
    <xf numFmtId="0" fontId="12" fillId="8" borderId="16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justify" vertical="center" wrapText="1"/>
    </xf>
    <xf numFmtId="0" fontId="16" fillId="4" borderId="23" xfId="0" applyFont="1" applyFill="1" applyBorder="1" applyAlignment="1">
      <alignment horizontal="justify" vertical="center" wrapText="1"/>
    </xf>
    <xf numFmtId="0" fontId="15" fillId="4" borderId="24" xfId="0" applyFont="1" applyFill="1" applyBorder="1" applyAlignment="1">
      <alignment horizontal="right" vertical="center" wrapText="1"/>
    </xf>
    <xf numFmtId="0" fontId="15" fillId="4" borderId="29" xfId="0" applyFont="1" applyFill="1" applyBorder="1" applyAlignment="1">
      <alignment horizontal="right" vertical="center" wrapText="1"/>
    </xf>
    <xf numFmtId="0" fontId="15" fillId="4" borderId="0" xfId="0" applyFont="1" applyFill="1" applyBorder="1" applyAlignment="1">
      <alignment horizontal="right" vertical="center" wrapText="1"/>
    </xf>
    <xf numFmtId="0" fontId="15" fillId="4" borderId="31" xfId="0" applyFont="1" applyFill="1" applyBorder="1" applyAlignment="1">
      <alignment horizontal="right" vertical="center" wrapText="1"/>
    </xf>
    <xf numFmtId="0" fontId="16" fillId="4" borderId="22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right" vertical="center" wrapText="1"/>
    </xf>
    <xf numFmtId="0" fontId="15" fillId="4" borderId="38" xfId="0" applyFont="1" applyFill="1" applyBorder="1" applyAlignment="1">
      <alignment horizontal="right" vertical="center" wrapText="1"/>
    </xf>
    <xf numFmtId="0" fontId="15" fillId="4" borderId="32" xfId="0" applyFont="1" applyFill="1" applyBorder="1" applyAlignment="1">
      <alignment horizontal="justify" vertical="center" wrapText="1"/>
    </xf>
    <xf numFmtId="0" fontId="16" fillId="4" borderId="33" xfId="0" applyFont="1" applyFill="1" applyBorder="1" applyAlignment="1">
      <alignment horizontal="justify" vertical="center" wrapText="1"/>
    </xf>
    <xf numFmtId="0" fontId="12" fillId="8" borderId="26" xfId="0" applyFont="1" applyFill="1" applyBorder="1" applyAlignment="1">
      <alignment horizontal="center" vertical="center" wrapText="1"/>
    </xf>
    <xf numFmtId="0" fontId="12" fillId="8" borderId="36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justify" vertical="center" wrapText="1"/>
    </xf>
    <xf numFmtId="0" fontId="15" fillId="4" borderId="29" xfId="0" applyFont="1" applyFill="1" applyBorder="1" applyAlignment="1">
      <alignment horizontal="justify" vertical="center" wrapText="1"/>
    </xf>
    <xf numFmtId="0" fontId="15" fillId="4" borderId="30" xfId="0" applyFont="1" applyFill="1" applyBorder="1" applyAlignment="1">
      <alignment horizontal="justify" vertical="center" wrapText="1"/>
    </xf>
    <xf numFmtId="0" fontId="15" fillId="4" borderId="2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6" fillId="4" borderId="32" xfId="0" applyFont="1" applyFill="1" applyBorder="1" applyAlignment="1">
      <alignment horizontal="justify" vertical="center" wrapText="1"/>
    </xf>
    <xf numFmtId="0" fontId="16" fillId="4" borderId="37" xfId="0" applyFont="1" applyFill="1" applyBorder="1" applyAlignment="1">
      <alignment horizontal="justify" vertical="center" wrapText="1"/>
    </xf>
    <xf numFmtId="0" fontId="16" fillId="4" borderId="34" xfId="0" applyFont="1" applyFill="1" applyBorder="1" applyAlignment="1">
      <alignment horizontal="right" vertical="center" wrapText="1"/>
    </xf>
    <xf numFmtId="0" fontId="12" fillId="8" borderId="24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justify" vertical="center" wrapText="1"/>
    </xf>
    <xf numFmtId="0" fontId="16" fillId="4" borderId="24" xfId="0" applyFont="1" applyFill="1" applyBorder="1" applyAlignment="1">
      <alignment horizontal="right" vertical="center" wrapText="1"/>
    </xf>
    <xf numFmtId="0" fontId="16" fillId="4" borderId="2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18" xfId="0" applyFont="1" applyFill="1" applyBorder="1" applyAlignment="1">
      <alignment horizontal="right" vertical="center" wrapText="1"/>
    </xf>
    <xf numFmtId="43" fontId="16" fillId="4" borderId="2" xfId="0" applyNumberFormat="1" applyFont="1" applyFill="1" applyBorder="1" applyAlignment="1">
      <alignment horizontal="right" vertical="center" wrapText="1"/>
    </xf>
    <xf numFmtId="0" fontId="16" fillId="4" borderId="2" xfId="0" applyFont="1" applyFill="1" applyBorder="1" applyAlignment="1">
      <alignment horizontal="right" vertical="center" wrapText="1"/>
    </xf>
    <xf numFmtId="0" fontId="16" fillId="4" borderId="18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horizontal="justify" vertical="center" wrapText="1"/>
    </xf>
    <xf numFmtId="0" fontId="15" fillId="4" borderId="4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right" vertical="center" wrapText="1"/>
    </xf>
    <xf numFmtId="0" fontId="15" fillId="4" borderId="19" xfId="0" applyFont="1" applyFill="1" applyBorder="1" applyAlignment="1">
      <alignment horizontal="right" vertical="center" wrapText="1"/>
    </xf>
    <xf numFmtId="0" fontId="16" fillId="4" borderId="19" xfId="0" applyFont="1" applyFill="1" applyBorder="1" applyAlignment="1">
      <alignment horizontal="right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wrapText="1"/>
    </xf>
    <xf numFmtId="0" fontId="12" fillId="7" borderId="19" xfId="0" applyFont="1" applyFill="1" applyBorder="1" applyAlignment="1">
      <alignment horizontal="center" vertical="center" wrapText="1"/>
    </xf>
    <xf numFmtId="0" fontId="15" fillId="0" borderId="18" xfId="0" applyFont="1" applyBorder="1"/>
    <xf numFmtId="9" fontId="15" fillId="4" borderId="18" xfId="20" applyFont="1" applyFill="1" applyBorder="1"/>
    <xf numFmtId="9" fontId="15" fillId="0" borderId="18" xfId="20" applyFont="1" applyBorder="1"/>
    <xf numFmtId="49" fontId="15" fillId="4" borderId="18" xfId="0" applyNumberFormat="1" applyFont="1" applyFill="1" applyBorder="1" applyAlignment="1">
      <alignment horizontal="right" vertical="center" wrapText="1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6" xfId="2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vertical="center" wrapText="1"/>
    </xf>
    <xf numFmtId="0" fontId="15" fillId="4" borderId="7" xfId="0" applyFont="1" applyFill="1" applyBorder="1" applyAlignment="1">
      <alignment vertical="center" wrapText="1"/>
    </xf>
    <xf numFmtId="0" fontId="15" fillId="4" borderId="17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right" vertical="center" wrapText="1"/>
    </xf>
    <xf numFmtId="0" fontId="15" fillId="4" borderId="11" xfId="0" applyFont="1" applyFill="1" applyBorder="1" applyAlignment="1">
      <alignment horizontal="right" vertical="center" wrapText="1"/>
    </xf>
    <xf numFmtId="0" fontId="15" fillId="4" borderId="7" xfId="0" applyFont="1" applyFill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7" xfId="0" applyFont="1" applyFill="1" applyBorder="1"/>
    <xf numFmtId="0" fontId="15" fillId="4" borderId="1" xfId="0" applyFont="1" applyFill="1" applyBorder="1" applyAlignment="1">
      <alignment vertical="center" wrapText="1"/>
    </xf>
    <xf numFmtId="0" fontId="15" fillId="4" borderId="0" xfId="0" applyFont="1" applyFill="1" applyBorder="1" applyAlignment="1">
      <alignment vertical="center" wrapText="1"/>
    </xf>
    <xf numFmtId="0" fontId="15" fillId="4" borderId="18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right" vertical="center" wrapText="1"/>
    </xf>
    <xf numFmtId="0" fontId="16" fillId="4" borderId="0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vertical="center" wrapText="1"/>
    </xf>
    <xf numFmtId="0" fontId="15" fillId="4" borderId="4" xfId="0" applyFont="1" applyFill="1" applyBorder="1" applyAlignment="1">
      <alignment vertical="center" wrapText="1"/>
    </xf>
    <xf numFmtId="0" fontId="15" fillId="4" borderId="19" xfId="0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right" vertical="center" wrapText="1"/>
    </xf>
    <xf numFmtId="0" fontId="15" fillId="4" borderId="4" xfId="0" applyFont="1" applyFill="1" applyBorder="1" applyAlignment="1">
      <alignment horizontal="right" vertical="center" wrapText="1"/>
    </xf>
    <xf numFmtId="0" fontId="16" fillId="3" borderId="41" xfId="0" applyFont="1" applyFill="1" applyBorder="1" applyAlignment="1">
      <alignment horizontal="center" vertical="center" wrapText="1"/>
    </xf>
    <xf numFmtId="0" fontId="16" fillId="3" borderId="42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justify" vertical="center" wrapText="1"/>
    </xf>
    <xf numFmtId="0" fontId="15" fillId="4" borderId="38" xfId="0" applyFont="1" applyFill="1" applyBorder="1" applyAlignment="1">
      <alignment horizontal="justify" vertical="center" wrapText="1"/>
    </xf>
    <xf numFmtId="0" fontId="1" fillId="4" borderId="0" xfId="0" applyFont="1" applyFill="1" applyBorder="1" applyAlignment="1">
      <alignment vertical="top"/>
    </xf>
    <xf numFmtId="0" fontId="40" fillId="4" borderId="9" xfId="4" applyFont="1" applyFill="1" applyBorder="1" applyAlignment="1">
      <alignment horizontal="centerContinuous"/>
    </xf>
    <xf numFmtId="0" fontId="40" fillId="4" borderId="6" xfId="4" applyFont="1" applyFill="1" applyBorder="1" applyAlignment="1">
      <alignment horizontal="centerContinuous"/>
    </xf>
    <xf numFmtId="0" fontId="8" fillId="0" borderId="0" xfId="0" applyFont="1"/>
    <xf numFmtId="43" fontId="1" fillId="4" borderId="7" xfId="2" applyFont="1" applyFill="1" applyBorder="1" applyAlignment="1">
      <alignment vertical="top" wrapText="1"/>
    </xf>
    <xf numFmtId="0" fontId="12" fillId="7" borderId="7" xfId="0" applyFont="1" applyFill="1" applyBorder="1" applyAlignment="1">
      <alignment horizontal="centerContinuous"/>
    </xf>
    <xf numFmtId="0" fontId="12" fillId="4" borderId="1" xfId="1" applyNumberFormat="1" applyFont="1" applyFill="1" applyBorder="1" applyAlignment="1">
      <alignment vertical="center"/>
    </xf>
    <xf numFmtId="0" fontId="0" fillId="0" borderId="19" xfId="0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4" fontId="3" fillId="4" borderId="0" xfId="2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>
      <alignment vertical="top"/>
    </xf>
    <xf numFmtId="4" fontId="19" fillId="4" borderId="0" xfId="0" applyNumberFormat="1" applyFont="1" applyFill="1" applyBorder="1" applyAlignment="1">
      <alignment vertical="top"/>
    </xf>
    <xf numFmtId="4" fontId="12" fillId="4" borderId="0" xfId="2" applyNumberFormat="1" applyFont="1" applyFill="1" applyBorder="1" applyAlignment="1">
      <alignment vertical="top"/>
    </xf>
    <xf numFmtId="4" fontId="19" fillId="4" borderId="0" xfId="2" applyNumberFormat="1" applyFont="1" applyFill="1" applyBorder="1" applyAlignment="1">
      <alignment vertical="top"/>
    </xf>
    <xf numFmtId="4" fontId="18" fillId="4" borderId="0" xfId="0" applyNumberFormat="1" applyFont="1" applyFill="1" applyBorder="1" applyAlignment="1">
      <alignment vertical="top"/>
    </xf>
    <xf numFmtId="4" fontId="3" fillId="4" borderId="0" xfId="0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 applyProtection="1">
      <alignment vertical="top"/>
    </xf>
    <xf numFmtId="4" fontId="3" fillId="4" borderId="0" xfId="2" applyNumberFormat="1" applyFont="1" applyFill="1" applyBorder="1" applyAlignment="1">
      <alignment vertical="top"/>
    </xf>
    <xf numFmtId="4" fontId="18" fillId="4" borderId="0" xfId="2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</xf>
    <xf numFmtId="4" fontId="3" fillId="4" borderId="0" xfId="0" applyNumberFormat="1" applyFont="1" applyFill="1" applyBorder="1" applyAlignment="1" applyProtection="1">
      <alignment horizontal="right" vertical="top"/>
    </xf>
    <xf numFmtId="4" fontId="3" fillId="4" borderId="0" xfId="2" applyNumberFormat="1" applyFont="1" applyFill="1" applyBorder="1" applyAlignment="1" applyProtection="1">
      <alignment horizontal="right" vertical="top" wrapText="1"/>
    </xf>
    <xf numFmtId="4" fontId="16" fillId="4" borderId="0" xfId="0" applyNumberFormat="1" applyFont="1" applyFill="1" applyBorder="1" applyAlignment="1">
      <alignment vertical="top"/>
    </xf>
    <xf numFmtId="4" fontId="16" fillId="4" borderId="0" xfId="2" applyNumberFormat="1" applyFont="1" applyFill="1" applyBorder="1" applyAlignment="1">
      <alignment vertical="top"/>
    </xf>
    <xf numFmtId="4" fontId="15" fillId="4" borderId="0" xfId="0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  <protection locked="0"/>
    </xf>
    <xf numFmtId="4" fontId="19" fillId="4" borderId="4" xfId="0" applyNumberFormat="1" applyFont="1" applyFill="1" applyBorder="1" applyAlignment="1" applyProtection="1">
      <alignment horizontal="right" vertical="top"/>
    </xf>
    <xf numFmtId="4" fontId="3" fillId="4" borderId="0" xfId="3" applyNumberFormat="1" applyFont="1" applyFill="1" applyBorder="1" applyAlignment="1" applyProtection="1">
      <alignment vertical="top"/>
      <protection locked="0"/>
    </xf>
    <xf numFmtId="4" fontId="12" fillId="4" borderId="0" xfId="3" applyNumberFormat="1" applyFont="1" applyFill="1" applyBorder="1" applyAlignment="1">
      <alignment vertical="top"/>
    </xf>
    <xf numFmtId="4" fontId="12" fillId="4" borderId="0" xfId="3" applyNumberFormat="1" applyFont="1" applyFill="1" applyBorder="1" applyAlignment="1">
      <alignment horizontal="right" vertical="top" wrapText="1"/>
    </xf>
    <xf numFmtId="0" fontId="12" fillId="4" borderId="0" xfId="0" applyFont="1" applyFill="1" applyBorder="1" applyAlignment="1">
      <alignment vertical="center"/>
    </xf>
    <xf numFmtId="49" fontId="46" fillId="4" borderId="18" xfId="0" applyNumberFormat="1" applyFont="1" applyFill="1" applyBorder="1" applyAlignment="1">
      <alignment horizontal="left"/>
    </xf>
    <xf numFmtId="167" fontId="15" fillId="7" borderId="16" xfId="0" applyNumberFormat="1" applyFont="1" applyFill="1" applyBorder="1"/>
    <xf numFmtId="49" fontId="46" fillId="7" borderId="16" xfId="0" applyNumberFormat="1" applyFont="1" applyFill="1" applyBorder="1" applyAlignment="1">
      <alignment horizontal="left"/>
    </xf>
    <xf numFmtId="167" fontId="46" fillId="7" borderId="16" xfId="0" applyNumberFormat="1" applyFont="1" applyFill="1" applyBorder="1"/>
    <xf numFmtId="167" fontId="28" fillId="7" borderId="16" xfId="0" applyNumberFormat="1" applyFont="1" applyFill="1" applyBorder="1"/>
    <xf numFmtId="167" fontId="28" fillId="7" borderId="10" xfId="0" applyNumberFormat="1" applyFont="1" applyFill="1" applyBorder="1"/>
    <xf numFmtId="167" fontId="47" fillId="4" borderId="18" xfId="0" applyNumberFormat="1" applyFont="1" applyFill="1" applyBorder="1"/>
    <xf numFmtId="0" fontId="16" fillId="0" borderId="0" xfId="0" applyFont="1" applyBorder="1"/>
    <xf numFmtId="0" fontId="16" fillId="0" borderId="2" xfId="0" applyFont="1" applyBorder="1"/>
    <xf numFmtId="0" fontId="49" fillId="4" borderId="10" xfId="4" applyFont="1" applyFill="1" applyBorder="1" applyAlignment="1">
      <alignment horizontal="left" wrapText="1" indent="1"/>
    </xf>
    <xf numFmtId="43" fontId="50" fillId="4" borderId="16" xfId="2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justify" vertical="center" wrapText="1"/>
    </xf>
    <xf numFmtId="4" fontId="48" fillId="4" borderId="1" xfId="5" applyNumberFormat="1" applyFont="1" applyFill="1" applyBorder="1" applyAlignment="1">
      <alignment horizontal="right"/>
    </xf>
    <xf numFmtId="4" fontId="16" fillId="4" borderId="18" xfId="2" applyNumberFormat="1" applyFont="1" applyFill="1" applyBorder="1" applyAlignment="1">
      <alignment horizontal="right" vertical="top"/>
    </xf>
    <xf numFmtId="4" fontId="16" fillId="4" borderId="18" xfId="0" applyNumberFormat="1" applyFont="1" applyFill="1" applyBorder="1" applyAlignment="1">
      <alignment horizontal="right" vertical="top" wrapText="1"/>
    </xf>
    <xf numFmtId="4" fontId="16" fillId="4" borderId="19" xfId="0" applyNumberFormat="1" applyFont="1" applyFill="1" applyBorder="1" applyAlignment="1">
      <alignment horizontal="right" vertical="center" wrapText="1"/>
    </xf>
    <xf numFmtId="0" fontId="15" fillId="0" borderId="18" xfId="0" applyFont="1" applyBorder="1" applyAlignment="1">
      <alignment horizontal="center" vertical="center"/>
    </xf>
    <xf numFmtId="0" fontId="3" fillId="0" borderId="18" xfId="3" applyFont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vertical="center" wrapText="1"/>
    </xf>
    <xf numFmtId="4" fontId="15" fillId="4" borderId="18" xfId="0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horizontal="right" vertical="center"/>
    </xf>
    <xf numFmtId="10" fontId="15" fillId="4" borderId="18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 applyProtection="1">
      <alignment vertical="top"/>
      <protection locked="0"/>
    </xf>
    <xf numFmtId="0" fontId="15" fillId="0" borderId="0" xfId="0" applyFont="1" applyBorder="1" applyAlignment="1">
      <alignment horizontal="right"/>
    </xf>
    <xf numFmtId="0" fontId="15" fillId="0" borderId="7" xfId="0" applyFont="1" applyBorder="1" applyAlignment="1"/>
    <xf numFmtId="0" fontId="15" fillId="4" borderId="7" xfId="0" applyFont="1" applyFill="1" applyBorder="1" applyAlignment="1" applyProtection="1">
      <protection locked="0"/>
    </xf>
    <xf numFmtId="0" fontId="15" fillId="4" borderId="7" xfId="0" applyFont="1" applyFill="1" applyBorder="1" applyAlignment="1" applyProtection="1">
      <alignment horizontal="left"/>
      <protection locked="0"/>
    </xf>
    <xf numFmtId="0" fontId="15" fillId="0" borderId="7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5" fillId="4" borderId="0" xfId="0" applyFont="1" applyFill="1" applyBorder="1" applyAlignment="1">
      <alignment horizontal="right"/>
    </xf>
    <xf numFmtId="49" fontId="15" fillId="4" borderId="18" xfId="0" applyNumberFormat="1" applyFont="1" applyFill="1" applyBorder="1" applyAlignment="1">
      <alignment horizontal="center" vertical="center" wrapText="1"/>
    </xf>
    <xf numFmtId="49" fontId="15" fillId="4" borderId="2" xfId="0" applyNumberFormat="1" applyFont="1" applyFill="1" applyBorder="1" applyAlignment="1">
      <alignment horizontal="center" vertical="center" wrapText="1"/>
    </xf>
    <xf numFmtId="49" fontId="15" fillId="4" borderId="1" xfId="2" applyNumberFormat="1" applyFont="1" applyFill="1" applyBorder="1" applyAlignment="1">
      <alignment horizontal="center" vertical="center" wrapText="1"/>
    </xf>
    <xf numFmtId="43" fontId="15" fillId="4" borderId="0" xfId="2" applyFont="1" applyFill="1" applyBorder="1" applyAlignment="1">
      <alignment horizontal="right" vertical="center" wrapText="1"/>
    </xf>
    <xf numFmtId="43" fontId="15" fillId="4" borderId="0" xfId="2" applyFont="1" applyFill="1" applyBorder="1" applyAlignment="1">
      <alignment horizontal="center" vertical="center" wrapText="1"/>
    </xf>
    <xf numFmtId="43" fontId="15" fillId="4" borderId="2" xfId="2" applyFont="1" applyFill="1" applyBorder="1" applyAlignment="1">
      <alignment horizontal="center" vertical="center" wrapText="1"/>
    </xf>
    <xf numFmtId="43" fontId="15" fillId="4" borderId="1" xfId="2" applyFont="1" applyFill="1" applyBorder="1" applyAlignment="1">
      <alignment horizontal="center" vertical="center" wrapText="1"/>
    </xf>
    <xf numFmtId="0" fontId="3" fillId="0" borderId="2" xfId="3" applyFont="1" applyBorder="1" applyAlignment="1">
      <alignment vertical="center" wrapText="1"/>
    </xf>
    <xf numFmtId="4" fontId="15" fillId="4" borderId="1" xfId="0" applyNumberFormat="1" applyFont="1" applyFill="1" applyBorder="1" applyAlignment="1">
      <alignment horizontal="right" vertical="center" wrapText="1"/>
    </xf>
    <xf numFmtId="4" fontId="15" fillId="4" borderId="0" xfId="0" applyNumberFormat="1" applyFont="1" applyFill="1" applyBorder="1" applyAlignment="1">
      <alignment horizontal="right" vertical="center" wrapText="1"/>
    </xf>
    <xf numFmtId="10" fontId="15" fillId="0" borderId="0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right" vertical="center"/>
    </xf>
    <xf numFmtId="0" fontId="15" fillId="0" borderId="1" xfId="0" applyFont="1" applyBorder="1"/>
    <xf numFmtId="10" fontId="15" fillId="0" borderId="2" xfId="0" applyNumberFormat="1" applyFont="1" applyBorder="1" applyAlignment="1">
      <alignment horizontal="center"/>
    </xf>
    <xf numFmtId="49" fontId="46" fillId="4" borderId="18" xfId="0" applyNumberFormat="1" applyFont="1" applyFill="1" applyBorder="1" applyAlignment="1">
      <alignment horizontal="left"/>
    </xf>
    <xf numFmtId="49" fontId="46" fillId="4" borderId="18" xfId="0" applyNumberFormat="1" applyFont="1" applyFill="1" applyBorder="1" applyAlignment="1">
      <alignment horizontal="left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Border="1" applyAlignment="1">
      <alignment horizontal="center"/>
    </xf>
    <xf numFmtId="0" fontId="52" fillId="4" borderId="0" xfId="0" applyFont="1" applyFill="1"/>
    <xf numFmtId="0" fontId="52" fillId="4" borderId="0" xfId="0" applyFont="1" applyFill="1" applyAlignment="1"/>
    <xf numFmtId="0" fontId="52" fillId="4" borderId="0" xfId="0" applyFont="1" applyFill="1" applyBorder="1" applyAlignment="1" applyProtection="1"/>
    <xf numFmtId="0" fontId="52" fillId="0" borderId="0" xfId="0" applyFont="1"/>
    <xf numFmtId="49" fontId="46" fillId="4" borderId="0" xfId="0" applyNumberFormat="1" applyFont="1" applyFill="1" applyBorder="1" applyAlignment="1">
      <alignment horizontal="left"/>
    </xf>
    <xf numFmtId="167" fontId="46" fillId="4" borderId="0" xfId="0" applyNumberFormat="1" applyFont="1" applyFill="1" applyBorder="1"/>
    <xf numFmtId="167" fontId="15" fillId="4" borderId="0" xfId="0" applyNumberFormat="1" applyFont="1" applyFill="1" applyBorder="1"/>
    <xf numFmtId="4" fontId="0" fillId="0" borderId="18" xfId="0" applyNumberFormat="1" applyBorder="1"/>
    <xf numFmtId="0" fontId="52" fillId="0" borderId="0" xfId="0" applyFont="1" applyBorder="1"/>
    <xf numFmtId="0" fontId="52" fillId="0" borderId="0" xfId="0" applyFont="1" applyAlignment="1">
      <alignment horizontal="center"/>
    </xf>
    <xf numFmtId="0" fontId="15" fillId="0" borderId="4" xfId="0" applyFont="1" applyBorder="1" applyAlignment="1"/>
    <xf numFmtId="0" fontId="52" fillId="4" borderId="0" xfId="0" applyFont="1" applyFill="1" applyBorder="1" applyAlignment="1" applyProtection="1">
      <protection locked="0"/>
    </xf>
    <xf numFmtId="4" fontId="15" fillId="4" borderId="24" xfId="0" applyNumberFormat="1" applyFont="1" applyFill="1" applyBorder="1" applyAlignment="1">
      <alignment horizontal="right" vertical="center" wrapText="1"/>
    </xf>
    <xf numFmtId="4" fontId="15" fillId="4" borderId="28" xfId="0" applyNumberFormat="1" applyFont="1" applyFill="1" applyBorder="1" applyAlignment="1">
      <alignment horizontal="right" vertical="center" wrapText="1"/>
    </xf>
    <xf numFmtId="4" fontId="16" fillId="4" borderId="34" xfId="0" applyNumberFormat="1" applyFont="1" applyFill="1" applyBorder="1" applyAlignment="1">
      <alignment horizontal="right" vertical="center" wrapText="1"/>
    </xf>
    <xf numFmtId="4" fontId="16" fillId="4" borderId="35" xfId="0" applyNumberFormat="1" applyFont="1" applyFill="1" applyBorder="1" applyAlignment="1">
      <alignment horizontal="right" vertical="center" wrapText="1"/>
    </xf>
    <xf numFmtId="4" fontId="15" fillId="4" borderId="31" xfId="0" applyNumberFormat="1" applyFont="1" applyFill="1" applyBorder="1" applyAlignment="1">
      <alignment horizontal="right" vertical="center" wrapText="1"/>
    </xf>
    <xf numFmtId="4" fontId="16" fillId="0" borderId="16" xfId="0" applyNumberFormat="1" applyFont="1" applyBorder="1"/>
    <xf numFmtId="167" fontId="15" fillId="8" borderId="16" xfId="0" applyNumberFormat="1" applyFont="1" applyFill="1" applyBorder="1"/>
    <xf numFmtId="4" fontId="15" fillId="0" borderId="0" xfId="0" applyNumberFormat="1" applyFont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0" borderId="0" xfId="0" applyFont="1" applyBorder="1" applyAlignment="1">
      <alignment horizontal="center"/>
    </xf>
    <xf numFmtId="0" fontId="15" fillId="0" borderId="17" xfId="0" applyFont="1" applyFill="1" applyBorder="1" applyAlignment="1">
      <alignment horizontal="center" wrapText="1"/>
    </xf>
    <xf numFmtId="167" fontId="0" fillId="4" borderId="18" xfId="0" applyNumberFormat="1" applyFill="1" applyBorder="1"/>
    <xf numFmtId="4" fontId="47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47" fillId="0" borderId="37" xfId="0" applyNumberFormat="1" applyFont="1" applyFill="1" applyBorder="1" applyAlignment="1" applyProtection="1">
      <alignment horizontal="right" vertical="center" wrapText="1"/>
      <protection locked="0"/>
    </xf>
    <xf numFmtId="49" fontId="15" fillId="4" borderId="20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51" fillId="8" borderId="16" xfId="0" applyNumberFormat="1" applyFont="1" applyFill="1" applyBorder="1"/>
    <xf numFmtId="0" fontId="15" fillId="4" borderId="0" xfId="0" applyFont="1" applyFill="1" applyBorder="1"/>
    <xf numFmtId="4" fontId="12" fillId="7" borderId="16" xfId="0" applyNumberFormat="1" applyFont="1" applyFill="1" applyBorder="1" applyAlignment="1">
      <alignment horizontal="right" vertical="center"/>
    </xf>
    <xf numFmtId="49" fontId="46" fillId="4" borderId="1" xfId="0" applyNumberFormat="1" applyFont="1" applyFill="1" applyBorder="1" applyAlignment="1">
      <alignment horizontal="left"/>
    </xf>
    <xf numFmtId="4" fontId="50" fillId="0" borderId="16" xfId="0" applyNumberFormat="1" applyFont="1" applyBorder="1" applyAlignment="1">
      <alignment horizontal="right" vertical="center"/>
    </xf>
    <xf numFmtId="49" fontId="12" fillId="8" borderId="16" xfId="0" applyNumberFormat="1" applyFont="1" applyFill="1" applyBorder="1" applyAlignment="1">
      <alignment horizontal="center" vertical="center"/>
    </xf>
    <xf numFmtId="49" fontId="12" fillId="8" borderId="16" xfId="0" applyNumberFormat="1" applyFont="1" applyFill="1" applyBorder="1" applyAlignment="1">
      <alignment horizontal="left"/>
    </xf>
    <xf numFmtId="167" fontId="12" fillId="8" borderId="16" xfId="0" applyNumberFormat="1" applyFont="1" applyFill="1" applyBorder="1"/>
    <xf numFmtId="0" fontId="31" fillId="0" borderId="2" xfId="0" applyFont="1" applyBorder="1" applyAlignment="1">
      <alignment vertical="center" wrapText="1"/>
    </xf>
    <xf numFmtId="0" fontId="16" fillId="0" borderId="10" xfId="0" applyFont="1" applyBorder="1" applyAlignment="1">
      <alignment horizontal="justify" vertical="center" wrapText="1"/>
    </xf>
    <xf numFmtId="0" fontId="31" fillId="0" borderId="1" xfId="0" applyFont="1" applyBorder="1" applyAlignment="1">
      <alignment vertical="center" wrapText="1"/>
    </xf>
    <xf numFmtId="0" fontId="15" fillId="4" borderId="0" xfId="0" applyFont="1" applyFill="1" applyBorder="1"/>
    <xf numFmtId="0" fontId="15" fillId="4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2" fillId="7" borderId="0" xfId="3" applyFont="1" applyFill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10" fontId="16" fillId="4" borderId="16" xfId="20" applyNumberFormat="1" applyFont="1" applyFill="1" applyBorder="1" applyAlignment="1">
      <alignment horizontal="center"/>
    </xf>
    <xf numFmtId="10" fontId="16" fillId="4" borderId="10" xfId="20" applyNumberFormat="1" applyFont="1" applyFill="1" applyBorder="1" applyAlignment="1">
      <alignment horizontal="center"/>
    </xf>
    <xf numFmtId="0" fontId="53" fillId="18" borderId="10" xfId="6" applyFont="1" applyFill="1" applyBorder="1" applyAlignment="1">
      <alignment horizontal="center" vertical="center" wrapText="1"/>
    </xf>
    <xf numFmtId="0" fontId="53" fillId="18" borderId="16" xfId="6" applyFont="1" applyFill="1" applyBorder="1" applyAlignment="1">
      <alignment horizontal="center" vertical="center" wrapText="1"/>
    </xf>
    <xf numFmtId="4" fontId="53" fillId="18" borderId="16" xfId="6" applyNumberFormat="1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vertical="center"/>
    </xf>
    <xf numFmtId="43" fontId="31" fillId="4" borderId="0" xfId="2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10" fontId="16" fillId="0" borderId="16" xfId="0" applyNumberFormat="1" applyFont="1" applyBorder="1" applyAlignment="1">
      <alignment horizontal="center"/>
    </xf>
    <xf numFmtId="0" fontId="16" fillId="3" borderId="22" xfId="0" applyFont="1" applyFill="1" applyBorder="1" applyAlignment="1">
      <alignment horizontal="center" vertical="center" wrapText="1"/>
    </xf>
    <xf numFmtId="0" fontId="16" fillId="3" borderId="51" xfId="0" applyFont="1" applyFill="1" applyBorder="1" applyAlignment="1">
      <alignment horizontal="center" vertical="center" wrapText="1"/>
    </xf>
    <xf numFmtId="4" fontId="49" fillId="4" borderId="18" xfId="5" applyNumberFormat="1" applyFont="1" applyFill="1" applyBorder="1" applyAlignment="1">
      <alignment horizontal="right"/>
    </xf>
    <xf numFmtId="4" fontId="47" fillId="0" borderId="18" xfId="0" applyNumberFormat="1" applyFont="1" applyBorder="1"/>
    <xf numFmtId="4" fontId="47" fillId="0" borderId="2" xfId="0" applyNumberFormat="1" applyFont="1" applyBorder="1"/>
    <xf numFmtId="0" fontId="47" fillId="0" borderId="18" xfId="0" applyFont="1" applyBorder="1"/>
    <xf numFmtId="0" fontId="15" fillId="4" borderId="0" xfId="0" applyFont="1" applyFill="1" applyBorder="1"/>
    <xf numFmtId="0" fontId="54" fillId="4" borderId="0" xfId="0" applyFont="1" applyFill="1"/>
    <xf numFmtId="166" fontId="54" fillId="4" borderId="0" xfId="0" applyNumberFormat="1" applyFont="1" applyFill="1" applyBorder="1"/>
    <xf numFmtId="0" fontId="54" fillId="4" borderId="0" xfId="0" applyFont="1" applyFill="1" applyBorder="1"/>
    <xf numFmtId="0" fontId="54" fillId="4" borderId="0" xfId="0" applyFont="1" applyFill="1" applyAlignment="1">
      <alignment horizontal="center"/>
    </xf>
    <xf numFmtId="171" fontId="49" fillId="4" borderId="16" xfId="5" applyNumberFormat="1" applyFont="1" applyFill="1" applyBorder="1" applyAlignment="1">
      <alignment horizontal="right" vertical="center"/>
    </xf>
    <xf numFmtId="4" fontId="16" fillId="4" borderId="19" xfId="0" applyNumberFormat="1" applyFont="1" applyFill="1" applyBorder="1"/>
    <xf numFmtId="10" fontId="15" fillId="0" borderId="0" xfId="0" applyNumberFormat="1" applyFont="1" applyBorder="1"/>
    <xf numFmtId="10" fontId="16" fillId="4" borderId="19" xfId="0" applyNumberFormat="1" applyFont="1" applyFill="1" applyBorder="1"/>
    <xf numFmtId="171" fontId="32" fillId="4" borderId="19" xfId="2" applyNumberFormat="1" applyFont="1" applyFill="1" applyBorder="1" applyAlignment="1">
      <alignment vertical="center" wrapText="1"/>
    </xf>
    <xf numFmtId="171" fontId="32" fillId="4" borderId="16" xfId="2" applyNumberFormat="1" applyFont="1" applyFill="1" applyBorder="1" applyAlignment="1">
      <alignment vertical="center" wrapText="1"/>
    </xf>
    <xf numFmtId="171" fontId="50" fillId="4" borderId="19" xfId="2" applyNumberFormat="1" applyFont="1" applyFill="1" applyBorder="1" applyAlignment="1">
      <alignment vertical="center" wrapText="1"/>
    </xf>
    <xf numFmtId="171" fontId="50" fillId="4" borderId="16" xfId="2" applyNumberFormat="1" applyFont="1" applyFill="1" applyBorder="1" applyAlignment="1">
      <alignment vertical="center" wrapText="1"/>
    </xf>
    <xf numFmtId="0" fontId="12" fillId="4" borderId="2" xfId="0" applyFont="1" applyFill="1" applyBorder="1" applyAlignment="1">
      <alignment horizontal="center" vertical="center" wrapText="1"/>
    </xf>
    <xf numFmtId="4" fontId="49" fillId="4" borderId="2" xfId="5" applyNumberFormat="1" applyFont="1" applyFill="1" applyBorder="1" applyAlignment="1">
      <alignment horizontal="right"/>
    </xf>
    <xf numFmtId="0" fontId="12" fillId="4" borderId="17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167" fontId="12" fillId="7" borderId="16" xfId="0" applyNumberFormat="1" applyFont="1" applyFill="1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4" borderId="0" xfId="0" applyFont="1" applyFill="1" applyBorder="1" applyAlignment="1">
      <alignment horizontal="center"/>
    </xf>
    <xf numFmtId="0" fontId="15" fillId="4" borderId="0" xfId="0" applyFont="1" applyFill="1" applyBorder="1"/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/>
    <xf numFmtId="4" fontId="16" fillId="4" borderId="0" xfId="0" applyNumberFormat="1" applyFont="1" applyFill="1" applyBorder="1" applyAlignment="1">
      <alignment horizontal="right" vertical="center" wrapText="1"/>
    </xf>
    <xf numFmtId="0" fontId="12" fillId="4" borderId="0" xfId="0" applyFont="1" applyFill="1" applyBorder="1" applyAlignment="1">
      <alignment horizontal="center" vertical="center" wrapText="1"/>
    </xf>
    <xf numFmtId="4" fontId="47" fillId="4" borderId="0" xfId="0" applyNumberFormat="1" applyFont="1" applyFill="1" applyBorder="1" applyAlignment="1" applyProtection="1">
      <alignment horizontal="right" vertical="center" wrapText="1"/>
      <protection locked="0"/>
    </xf>
    <xf numFmtId="0" fontId="15" fillId="4" borderId="0" xfId="0" applyFont="1" applyFill="1" applyBorder="1"/>
    <xf numFmtId="0" fontId="15" fillId="0" borderId="0" xfId="0" applyFont="1" applyAlignment="1">
      <alignment horizontal="center"/>
    </xf>
    <xf numFmtId="0" fontId="15" fillId="4" borderId="0" xfId="0" applyFont="1" applyFill="1" applyBorder="1" applyAlignment="1">
      <alignment horizontal="center" vertical="center" wrapText="1"/>
    </xf>
    <xf numFmtId="166" fontId="46" fillId="7" borderId="16" xfId="0" applyNumberFormat="1" applyFont="1" applyFill="1" applyBorder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55" fillId="4" borderId="0" xfId="0" applyFont="1" applyFill="1" applyAlignment="1">
      <alignment horizontal="center"/>
    </xf>
    <xf numFmtId="166" fontId="56" fillId="4" borderId="0" xfId="2" applyNumberFormat="1" applyFont="1" applyFill="1" applyBorder="1" applyProtection="1"/>
    <xf numFmtId="0" fontId="56" fillId="4" borderId="0" xfId="0" applyFont="1" applyFill="1"/>
    <xf numFmtId="0" fontId="55" fillId="4" borderId="0" xfId="0" applyFont="1" applyFill="1" applyBorder="1"/>
    <xf numFmtId="0" fontId="55" fillId="0" borderId="0" xfId="0" applyFont="1"/>
    <xf numFmtId="166" fontId="57" fillId="4" borderId="0" xfId="0" applyNumberFormat="1" applyFont="1" applyFill="1" applyBorder="1"/>
    <xf numFmtId="0" fontId="31" fillId="4" borderId="16" xfId="0" applyFont="1" applyFill="1" applyBorder="1" applyAlignment="1">
      <alignment vertical="center"/>
    </xf>
    <xf numFmtId="43" fontId="31" fillId="4" borderId="16" xfId="2" applyFont="1" applyFill="1" applyBorder="1" applyAlignment="1">
      <alignment horizontal="center" vertical="center"/>
    </xf>
    <xf numFmtId="3" fontId="55" fillId="4" borderId="0" xfId="0" applyNumberFormat="1" applyFont="1" applyFill="1" applyBorder="1" applyAlignment="1">
      <alignment horizontal="center"/>
    </xf>
    <xf numFmtId="0" fontId="55" fillId="0" borderId="0" xfId="0" applyFont="1" applyBorder="1"/>
    <xf numFmtId="0" fontId="55" fillId="0" borderId="0" xfId="0" applyFont="1" applyAlignment="1">
      <alignment horizontal="center"/>
    </xf>
    <xf numFmtId="0" fontId="55" fillId="0" borderId="0" xfId="0" applyFont="1" applyAlignment="1"/>
    <xf numFmtId="0" fontId="55" fillId="0" borderId="0" xfId="0" applyFont="1" applyBorder="1" applyAlignment="1"/>
    <xf numFmtId="0" fontId="56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0" fillId="8" borderId="16" xfId="0" applyNumberFormat="1" applyFont="1" applyFill="1" applyBorder="1"/>
    <xf numFmtId="0" fontId="15" fillId="4" borderId="0" xfId="0" applyFont="1" applyFill="1" applyBorder="1"/>
    <xf numFmtId="49" fontId="12" fillId="4" borderId="16" xfId="0" applyNumberFormat="1" applyFont="1" applyFill="1" applyBorder="1" applyAlignment="1">
      <alignment horizontal="left"/>
    </xf>
    <xf numFmtId="167" fontId="12" fillId="4" borderId="16" xfId="0" applyNumberFormat="1" applyFont="1" applyFill="1" applyBorder="1"/>
    <xf numFmtId="167" fontId="15" fillId="4" borderId="16" xfId="0" applyNumberFormat="1" applyFont="1" applyFill="1" applyBorder="1"/>
    <xf numFmtId="0" fontId="15" fillId="4" borderId="0" xfId="0" applyFont="1" applyFill="1" applyBorder="1"/>
    <xf numFmtId="172" fontId="3" fillId="4" borderId="0" xfId="2" applyNumberFormat="1" applyFont="1" applyFill="1" applyBorder="1" applyAlignment="1" applyProtection="1">
      <alignment vertical="top"/>
      <protection locked="0"/>
    </xf>
    <xf numFmtId="0" fontId="3" fillId="4" borderId="0" xfId="3" quotePrefix="1" applyNumberFormat="1" applyFont="1" applyFill="1" applyBorder="1" applyAlignment="1" applyProtection="1">
      <alignment vertical="top"/>
      <protection locked="0"/>
    </xf>
    <xf numFmtId="49" fontId="46" fillId="8" borderId="16" xfId="0" applyNumberFormat="1" applyFont="1" applyFill="1" applyBorder="1" applyAlignment="1">
      <alignment horizontal="left"/>
    </xf>
    <xf numFmtId="167" fontId="0" fillId="8" borderId="16" xfId="0" applyNumberFormat="1" applyFill="1" applyBorder="1"/>
    <xf numFmtId="0" fontId="0" fillId="0" borderId="18" xfId="0" applyBorder="1"/>
    <xf numFmtId="0" fontId="12" fillId="4" borderId="0" xfId="0" applyFont="1" applyFill="1" applyBorder="1" applyAlignment="1">
      <alignment vertical="top" wrapText="1"/>
    </xf>
    <xf numFmtId="4" fontId="58" fillId="0" borderId="18" xfId="0" applyNumberFormat="1" applyFont="1" applyBorder="1"/>
    <xf numFmtId="0" fontId="58" fillId="0" borderId="18" xfId="0" applyFont="1" applyBorder="1"/>
    <xf numFmtId="4" fontId="58" fillId="0" borderId="18" xfId="0" applyNumberFormat="1" applyFont="1" applyBorder="1" applyAlignment="1">
      <alignment horizontal="right" vertical="center"/>
    </xf>
    <xf numFmtId="0" fontId="51" fillId="0" borderId="2" xfId="0" applyFont="1" applyBorder="1"/>
    <xf numFmtId="4" fontId="58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0" fontId="58" fillId="0" borderId="1" xfId="0" applyFont="1" applyBorder="1"/>
    <xf numFmtId="4" fontId="58" fillId="0" borderId="1" xfId="0" applyNumberFormat="1" applyFont="1" applyBorder="1" applyAlignment="1">
      <alignment horizontal="right" vertical="center"/>
    </xf>
    <xf numFmtId="0" fontId="0" fillId="0" borderId="18" xfId="0" applyFont="1" applyBorder="1"/>
    <xf numFmtId="4" fontId="0" fillId="0" borderId="18" xfId="0" applyNumberFormat="1" applyFont="1" applyBorder="1"/>
    <xf numFmtId="4" fontId="24" fillId="4" borderId="0" xfId="0" applyNumberFormat="1" applyFont="1" applyFill="1" applyAlignment="1">
      <alignment horizontal="center"/>
    </xf>
    <xf numFmtId="0" fontId="15" fillId="4" borderId="7" xfId="0" applyFont="1" applyFill="1" applyBorder="1" applyAlignment="1">
      <alignment vertical="top"/>
    </xf>
    <xf numFmtId="0" fontId="12" fillId="4" borderId="7" xfId="0" applyFont="1" applyFill="1" applyBorder="1" applyAlignment="1">
      <alignment vertical="top" wrapText="1"/>
    </xf>
    <xf numFmtId="43" fontId="3" fillId="4" borderId="0" xfId="2" applyNumberFormat="1" applyFont="1" applyFill="1" applyBorder="1" applyAlignment="1">
      <alignment horizontal="center"/>
    </xf>
    <xf numFmtId="4" fontId="58" fillId="0" borderId="3" xfId="0" applyNumberFormat="1" applyFont="1" applyBorder="1"/>
    <xf numFmtId="3" fontId="15" fillId="4" borderId="18" xfId="0" applyNumberFormat="1" applyFont="1" applyFill="1" applyBorder="1" applyAlignment="1">
      <alignment horizontal="right" vertical="top"/>
    </xf>
    <xf numFmtId="0" fontId="15" fillId="4" borderId="0" xfId="0" applyFont="1" applyFill="1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9" fillId="4" borderId="0" xfId="0" applyFont="1" applyFill="1" applyBorder="1" applyAlignment="1">
      <alignment vertical="top" wrapText="1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9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left" vertical="top" wrapText="1"/>
    </xf>
    <xf numFmtId="0" fontId="12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justify" vertical="top" wrapText="1"/>
    </xf>
    <xf numFmtId="0" fontId="12" fillId="4" borderId="0" xfId="0" applyFont="1" applyFill="1" applyBorder="1" applyAlignment="1">
      <alignment vertical="top" wrapText="1"/>
    </xf>
    <xf numFmtId="0" fontId="12" fillId="7" borderId="6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/>
    </xf>
    <xf numFmtId="0" fontId="12" fillId="4" borderId="4" xfId="0" applyNumberFormat="1" applyFont="1" applyFill="1" applyBorder="1" applyAlignment="1" applyProtection="1">
      <alignment horizontal="center"/>
      <protection locked="0"/>
    </xf>
    <xf numFmtId="0" fontId="17" fillId="7" borderId="11" xfId="3" applyFont="1" applyFill="1" applyBorder="1" applyAlignment="1">
      <alignment horizontal="center" vertical="center"/>
    </xf>
    <xf numFmtId="0" fontId="17" fillId="7" borderId="1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right" vertical="top"/>
    </xf>
    <xf numFmtId="0" fontId="12" fillId="7" borderId="0" xfId="3" applyFont="1" applyFill="1" applyBorder="1" applyAlignment="1">
      <alignment horizontal="right" vertical="top"/>
    </xf>
    <xf numFmtId="0" fontId="17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vertical="distributed" wrapText="1"/>
    </xf>
    <xf numFmtId="0" fontId="1" fillId="3" borderId="0" xfId="0" applyFont="1" applyFill="1" applyBorder="1" applyAlignment="1">
      <alignment horizontal="center" vertical="center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56" fillId="4" borderId="0" xfId="0" applyFont="1" applyFill="1" applyBorder="1" applyAlignment="1" applyProtection="1">
      <alignment horizontal="right" vertical="top" wrapText="1"/>
      <protection locked="0"/>
    </xf>
    <xf numFmtId="0" fontId="15" fillId="4" borderId="0" xfId="0" applyFont="1" applyFill="1" applyBorder="1" applyAlignment="1">
      <alignment horizontal="left" vertical="top"/>
    </xf>
    <xf numFmtId="0" fontId="15" fillId="4" borderId="3" xfId="0" applyFont="1" applyFill="1" applyBorder="1" applyAlignment="1">
      <alignment horizontal="center" vertical="top"/>
    </xf>
    <xf numFmtId="0" fontId="15" fillId="4" borderId="4" xfId="0" applyFont="1" applyFill="1" applyBorder="1" applyAlignment="1">
      <alignment horizontal="center" vertical="top"/>
    </xf>
    <xf numFmtId="0" fontId="15" fillId="4" borderId="5" xfId="0" applyFont="1" applyFill="1" applyBorder="1" applyAlignment="1">
      <alignment horizontal="center" vertical="top"/>
    </xf>
    <xf numFmtId="0" fontId="1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left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7" borderId="0" xfId="0" applyFont="1" applyFill="1" applyBorder="1" applyAlignment="1">
      <alignment horizontal="center"/>
    </xf>
    <xf numFmtId="0" fontId="12" fillId="4" borderId="0" xfId="1" applyNumberFormat="1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" vertical="center"/>
    </xf>
    <xf numFmtId="0" fontId="12" fillId="4" borderId="2" xfId="1" applyNumberFormat="1" applyFont="1" applyFill="1" applyBorder="1" applyAlignment="1">
      <alignment horizontal="center" vertical="center"/>
    </xf>
    <xf numFmtId="0" fontId="12" fillId="4" borderId="1" xfId="1" applyNumberFormat="1" applyFont="1" applyFill="1" applyBorder="1" applyAlignment="1">
      <alignment horizontal="center" vertical="top"/>
    </xf>
    <xf numFmtId="0" fontId="12" fillId="4" borderId="0" xfId="1" applyNumberFormat="1" applyFont="1" applyFill="1" applyBorder="1" applyAlignment="1">
      <alignment horizontal="center" vertical="top"/>
    </xf>
    <xf numFmtId="0" fontId="12" fillId="4" borderId="2" xfId="1" applyNumberFormat="1" applyFont="1" applyFill="1" applyBorder="1" applyAlignment="1">
      <alignment horizontal="center" vertical="top"/>
    </xf>
    <xf numFmtId="0" fontId="16" fillId="4" borderId="0" xfId="0" applyFont="1" applyFill="1" applyBorder="1" applyAlignment="1">
      <alignment horizontal="left" vertical="top"/>
    </xf>
    <xf numFmtId="0" fontId="19" fillId="4" borderId="4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center" vertical="top"/>
    </xf>
    <xf numFmtId="0" fontId="1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left" vertical="top"/>
    </xf>
    <xf numFmtId="0" fontId="3" fillId="4" borderId="0" xfId="0" applyFont="1" applyFill="1" applyBorder="1" applyAlignment="1" applyProtection="1">
      <alignment horizontal="left" vertical="top"/>
    </xf>
    <xf numFmtId="0" fontId="19" fillId="4" borderId="0" xfId="0" applyFont="1" applyFill="1" applyBorder="1" applyAlignment="1" applyProtection="1">
      <alignment horizontal="left" vertical="top"/>
    </xf>
    <xf numFmtId="0" fontId="12" fillId="4" borderId="0" xfId="1" applyNumberFormat="1" applyFont="1" applyFill="1" applyBorder="1" applyAlignment="1" applyProtection="1">
      <alignment horizontal="center" vertical="top"/>
    </xf>
    <xf numFmtId="0" fontId="12" fillId="4" borderId="2" xfId="1" applyNumberFormat="1" applyFont="1" applyFill="1" applyBorder="1" applyAlignment="1" applyProtection="1">
      <alignment horizontal="center" vertical="top"/>
    </xf>
    <xf numFmtId="0" fontId="12" fillId="7" borderId="0" xfId="3" applyFont="1" applyFill="1" applyBorder="1" applyAlignment="1" applyProtection="1">
      <alignment horizontal="center"/>
    </xf>
    <xf numFmtId="0" fontId="12" fillId="7" borderId="0" xfId="0" applyFont="1" applyFill="1" applyBorder="1" applyAlignment="1" applyProtection="1">
      <alignment horizontal="right"/>
    </xf>
    <xf numFmtId="0" fontId="3" fillId="7" borderId="0" xfId="0" applyNumberFormat="1" applyFont="1" applyFill="1" applyBorder="1" applyAlignment="1" applyProtection="1">
      <alignment horizontal="left"/>
    </xf>
    <xf numFmtId="0" fontId="12" fillId="4" borderId="0" xfId="1" applyNumberFormat="1" applyFont="1" applyFill="1" applyBorder="1" applyAlignment="1" applyProtection="1">
      <alignment horizontal="center" vertical="center"/>
    </xf>
    <xf numFmtId="0" fontId="12" fillId="7" borderId="6" xfId="3" applyFont="1" applyFill="1" applyBorder="1" applyAlignment="1" applyProtection="1">
      <alignment horizontal="center" vertical="center"/>
    </xf>
    <xf numFmtId="0" fontId="12" fillId="4" borderId="2" xfId="1" applyNumberFormat="1" applyFont="1" applyFill="1" applyBorder="1" applyAlignment="1" applyProtection="1">
      <alignment horizontal="center" vertical="center"/>
    </xf>
    <xf numFmtId="0" fontId="59" fillId="0" borderId="0" xfId="6" applyFont="1" applyBorder="1" applyAlignment="1">
      <alignment horizontal="left" vertical="top" wrapText="1"/>
    </xf>
    <xf numFmtId="0" fontId="59" fillId="0" borderId="0" xfId="6" applyFont="1" applyFill="1" applyBorder="1" applyAlignment="1">
      <alignment horizontal="left" vertical="top" wrapText="1"/>
    </xf>
    <xf numFmtId="0" fontId="46" fillId="0" borderId="0" xfId="6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46" fillId="0" borderId="0" xfId="6" applyFont="1" applyFill="1" applyBorder="1" applyAlignment="1">
      <alignment horizontal="left" vertical="center" wrapText="1"/>
    </xf>
    <xf numFmtId="0" fontId="3" fillId="4" borderId="0" xfId="0" applyFont="1" applyFill="1" applyBorder="1" applyAlignment="1" applyProtection="1">
      <alignment horizontal="center"/>
      <protection locked="0"/>
    </xf>
    <xf numFmtId="0" fontId="3" fillId="4" borderId="0" xfId="0" applyNumberFormat="1" applyFont="1" applyFill="1" applyBorder="1" applyAlignment="1" applyProtection="1">
      <alignment horizontal="left"/>
      <protection locked="0"/>
    </xf>
    <xf numFmtId="0" fontId="60" fillId="0" borderId="0" xfId="6" applyFont="1" applyFill="1" applyBorder="1" applyAlignment="1">
      <alignment horizontal="left" vertical="top" wrapText="1"/>
    </xf>
    <xf numFmtId="0" fontId="3" fillId="4" borderId="0" xfId="3" applyFont="1" applyFill="1" applyBorder="1" applyAlignment="1">
      <alignment horizontal="left" vertical="top" wrapText="1"/>
    </xf>
    <xf numFmtId="0" fontId="12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 wrapText="1"/>
    </xf>
    <xf numFmtId="0" fontId="15" fillId="4" borderId="0" xfId="0" applyFont="1" applyFill="1" applyBorder="1" applyAlignment="1" applyProtection="1">
      <alignment horizontal="left"/>
      <protection locked="0"/>
    </xf>
    <xf numFmtId="0" fontId="3" fillId="4" borderId="0" xfId="3" applyFont="1" applyFill="1" applyBorder="1" applyAlignment="1">
      <alignment horizontal="left" vertical="top"/>
    </xf>
    <xf numFmtId="0" fontId="12" fillId="7" borderId="6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16" fillId="7" borderId="6" xfId="0" applyFont="1" applyFill="1" applyBorder="1" applyAlignment="1">
      <alignment horizontal="center"/>
    </xf>
    <xf numFmtId="0" fontId="16" fillId="7" borderId="10" xfId="0" applyFont="1" applyFill="1" applyBorder="1" applyAlignment="1">
      <alignment horizontal="center"/>
    </xf>
    <xf numFmtId="0" fontId="12" fillId="4" borderId="0" xfId="0" applyNumberFormat="1" applyFont="1" applyFill="1" applyBorder="1" applyAlignment="1" applyProtection="1">
      <alignment horizontal="center"/>
      <protection locked="0"/>
    </xf>
    <xf numFmtId="0" fontId="12" fillId="7" borderId="0" xfId="0" applyFont="1" applyFill="1" applyBorder="1" applyAlignment="1">
      <alignment horizontal="center" vertical="center"/>
    </xf>
    <xf numFmtId="0" fontId="31" fillId="7" borderId="11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31" fillId="7" borderId="8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/>
    </xf>
    <xf numFmtId="0" fontId="31" fillId="7" borderId="0" xfId="0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/>
    </xf>
    <xf numFmtId="0" fontId="31" fillId="7" borderId="9" xfId="0" applyFont="1" applyFill="1" applyBorder="1" applyAlignment="1">
      <alignment vertical="center"/>
    </xf>
    <xf numFmtId="0" fontId="31" fillId="7" borderId="10" xfId="0" applyFont="1" applyFill="1" applyBorder="1" applyAlignment="1">
      <alignment vertical="center"/>
    </xf>
    <xf numFmtId="0" fontId="15" fillId="4" borderId="0" xfId="0" applyFont="1" applyFill="1" applyBorder="1"/>
    <xf numFmtId="0" fontId="31" fillId="0" borderId="16" xfId="0" applyFont="1" applyBorder="1" applyAlignment="1">
      <alignment vertical="center" wrapText="1"/>
    </xf>
    <xf numFmtId="0" fontId="33" fillId="0" borderId="16" xfId="0" applyFont="1" applyBorder="1" applyAlignment="1">
      <alignment horizontal="left" vertical="center" wrapText="1"/>
    </xf>
    <xf numFmtId="0" fontId="31" fillId="0" borderId="16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10" xfId="0" applyFont="1" applyBorder="1" applyAlignment="1">
      <alignment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1" fillId="7" borderId="16" xfId="0" applyFont="1" applyFill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33" fillId="0" borderId="9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/>
    </xf>
    <xf numFmtId="0" fontId="33" fillId="0" borderId="10" xfId="0" applyFont="1" applyBorder="1" applyAlignment="1">
      <alignment horizontal="left" vertical="center"/>
    </xf>
    <xf numFmtId="0" fontId="41" fillId="0" borderId="0" xfId="0" applyFont="1" applyBorder="1" applyAlignment="1">
      <alignment horizontal="center"/>
    </xf>
    <xf numFmtId="0" fontId="15" fillId="8" borderId="9" xfId="0" applyFont="1" applyFill="1" applyBorder="1" applyAlignment="1">
      <alignment horizontal="center"/>
    </xf>
    <xf numFmtId="0" fontId="15" fillId="8" borderId="10" xfId="0" applyFont="1" applyFill="1" applyBorder="1" applyAlignment="1">
      <alignment horizontal="center"/>
    </xf>
    <xf numFmtId="49" fontId="12" fillId="7" borderId="9" xfId="0" applyNumberFormat="1" applyFont="1" applyFill="1" applyBorder="1" applyAlignment="1">
      <alignment horizontal="center" vertical="center"/>
    </xf>
    <xf numFmtId="49" fontId="12" fillId="7" borderId="10" xfId="0" applyNumberFormat="1" applyFont="1" applyFill="1" applyBorder="1" applyAlignment="1">
      <alignment horizontal="center" vertical="center"/>
    </xf>
    <xf numFmtId="0" fontId="32" fillId="4" borderId="0" xfId="0" applyFont="1" applyFill="1" applyBorder="1" applyAlignment="1">
      <alignment horizontal="left" vertical="center" wrapText="1"/>
    </xf>
    <xf numFmtId="0" fontId="32" fillId="4" borderId="2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/>
    </xf>
    <xf numFmtId="0" fontId="1" fillId="4" borderId="0" xfId="0" applyFont="1" applyFill="1" applyAlignment="1">
      <alignment horizontal="left" vertical="top" wrapText="1"/>
    </xf>
    <xf numFmtId="43" fontId="4" fillId="0" borderId="9" xfId="2" applyFont="1" applyBorder="1" applyAlignment="1">
      <alignment horizontal="center" vertical="top" wrapText="1"/>
    </xf>
    <xf numFmtId="43" fontId="4" fillId="0" borderId="10" xfId="2" applyFont="1" applyBorder="1" applyAlignment="1">
      <alignment horizontal="center" vertical="top" wrapText="1"/>
    </xf>
    <xf numFmtId="0" fontId="32" fillId="4" borderId="1" xfId="0" applyFont="1" applyFill="1" applyBorder="1" applyAlignment="1">
      <alignment horizontal="left" vertical="center" wrapText="1"/>
    </xf>
    <xf numFmtId="37" fontId="12" fillId="7" borderId="16" xfId="4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vertical="center" wrapText="1"/>
    </xf>
    <xf numFmtId="43" fontId="12" fillId="0" borderId="9" xfId="2" applyFont="1" applyBorder="1" applyAlignment="1">
      <alignment horizontal="center" vertical="top" wrapText="1"/>
    </xf>
    <xf numFmtId="43" fontId="12" fillId="0" borderId="10" xfId="2" applyFont="1" applyBorder="1" applyAlignment="1">
      <alignment horizontal="center" vertical="top" wrapText="1"/>
    </xf>
    <xf numFmtId="0" fontId="12" fillId="7" borderId="16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 applyProtection="1">
      <alignment horizontal="center" wrapText="1"/>
      <protection locked="0"/>
    </xf>
    <xf numFmtId="0" fontId="12" fillId="7" borderId="11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4" borderId="1" xfId="0" applyFont="1" applyFill="1" applyBorder="1" applyAlignment="1">
      <alignment horizontal="left" vertical="top" wrapText="1"/>
    </xf>
    <xf numFmtId="0" fontId="16" fillId="4" borderId="2" xfId="0" applyFont="1" applyFill="1" applyBorder="1" applyAlignment="1">
      <alignment horizontal="left" vertical="top" wrapText="1"/>
    </xf>
    <xf numFmtId="0" fontId="15" fillId="4" borderId="16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5" fillId="4" borderId="9" xfId="0" applyFont="1" applyFill="1" applyBorder="1" applyAlignment="1">
      <alignment horizontal="right"/>
    </xf>
    <xf numFmtId="0" fontId="15" fillId="4" borderId="10" xfId="0" applyFont="1" applyFill="1" applyBorder="1" applyAlignment="1">
      <alignment horizontal="right"/>
    </xf>
    <xf numFmtId="0" fontId="15" fillId="4" borderId="9" xfId="0" applyFont="1" applyFill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2" fillId="7" borderId="16" xfId="3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8" borderId="9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  <xf numFmtId="0" fontId="12" fillId="8" borderId="10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/>
    </xf>
    <xf numFmtId="0" fontId="16" fillId="4" borderId="2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16" fillId="4" borderId="32" xfId="0" applyFont="1" applyFill="1" applyBorder="1" applyAlignment="1">
      <alignment horizontal="left" vertical="center" wrapText="1"/>
    </xf>
    <xf numFmtId="0" fontId="16" fillId="4" borderId="37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center"/>
    </xf>
    <xf numFmtId="0" fontId="12" fillId="8" borderId="27" xfId="0" applyFont="1" applyFill="1" applyBorder="1" applyAlignment="1">
      <alignment horizontal="center" vertical="center"/>
    </xf>
    <xf numFmtId="0" fontId="12" fillId="8" borderId="24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left" vertical="center" wrapText="1"/>
    </xf>
    <xf numFmtId="0" fontId="15" fillId="4" borderId="29" xfId="0" applyFont="1" applyFill="1" applyBorder="1" applyAlignment="1">
      <alignment horizontal="left" vertical="center" wrapText="1"/>
    </xf>
    <xf numFmtId="0" fontId="15" fillId="4" borderId="2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left" vertical="center" wrapText="1"/>
    </xf>
    <xf numFmtId="0" fontId="15" fillId="4" borderId="25" xfId="0" applyFont="1" applyFill="1" applyBorder="1" applyAlignment="1">
      <alignment horizontal="left" vertical="top" wrapText="1" indent="1"/>
    </xf>
    <xf numFmtId="0" fontId="15" fillId="4" borderId="29" xfId="0" applyFont="1" applyFill="1" applyBorder="1" applyAlignment="1">
      <alignment horizontal="left" vertical="top" wrapText="1" indent="1"/>
    </xf>
    <xf numFmtId="0" fontId="15" fillId="4" borderId="32" xfId="0" applyFont="1" applyFill="1" applyBorder="1" applyAlignment="1">
      <alignment horizontal="left" vertical="center" wrapText="1"/>
    </xf>
    <xf numFmtId="0" fontId="15" fillId="4" borderId="37" xfId="0" applyFont="1" applyFill="1" applyBorder="1" applyAlignment="1">
      <alignment horizontal="left" vertical="center" wrapText="1"/>
    </xf>
    <xf numFmtId="0" fontId="12" fillId="8" borderId="39" xfId="0" applyFont="1" applyFill="1" applyBorder="1" applyAlignment="1">
      <alignment horizontal="center" vertical="center"/>
    </xf>
    <xf numFmtId="0" fontId="12" fillId="8" borderId="26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2" fillId="7" borderId="7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left" vertical="center" wrapText="1" indent="3"/>
    </xf>
    <xf numFmtId="0" fontId="16" fillId="4" borderId="10" xfId="0" applyFont="1" applyFill="1" applyBorder="1" applyAlignment="1">
      <alignment horizontal="left" vertical="center" wrapText="1" indent="3"/>
    </xf>
    <xf numFmtId="0" fontId="15" fillId="0" borderId="4" xfId="0" applyFont="1" applyBorder="1" applyAlignment="1">
      <alignment horizontal="center"/>
    </xf>
    <xf numFmtId="0" fontId="3" fillId="0" borderId="1" xfId="3" applyFont="1" applyBorder="1" applyAlignment="1">
      <alignment horizontal="justify" vertical="justify" wrapText="1"/>
    </xf>
    <xf numFmtId="0" fontId="3" fillId="0" borderId="0" xfId="3" applyFont="1" applyBorder="1" applyAlignment="1">
      <alignment horizontal="justify" vertical="justify" wrapText="1"/>
    </xf>
    <xf numFmtId="0" fontId="3" fillId="0" borderId="2" xfId="3" applyFont="1" applyBorder="1" applyAlignment="1">
      <alignment horizontal="justify" vertical="justify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8" xfId="21" applyFont="1" applyFill="1" applyBorder="1" applyAlignment="1">
      <alignment horizontal="center" vertical="center" wrapText="1"/>
    </xf>
    <xf numFmtId="0" fontId="12" fillId="7" borderId="9" xfId="21" applyFont="1" applyFill="1" applyBorder="1" applyAlignment="1">
      <alignment horizontal="center" vertical="center" wrapText="1"/>
    </xf>
    <xf numFmtId="0" fontId="12" fillId="7" borderId="10" xfId="21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2" fillId="7" borderId="16" xfId="21" applyFont="1" applyFill="1" applyBorder="1" applyAlignment="1">
      <alignment horizontal="center" vertical="center" wrapText="1"/>
    </xf>
    <xf numFmtId="0" fontId="12" fillId="7" borderId="19" xfId="21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left" vertical="center"/>
    </xf>
    <xf numFmtId="0" fontId="16" fillId="7" borderId="10" xfId="0" applyFont="1" applyFill="1" applyBorder="1" applyAlignment="1">
      <alignment horizontal="left" vertical="center"/>
    </xf>
    <xf numFmtId="0" fontId="12" fillId="7" borderId="9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6" fillId="7" borderId="17" xfId="0" applyFont="1" applyFill="1" applyBorder="1" applyAlignment="1">
      <alignment horizontal="center" vertical="center" wrapText="1"/>
    </xf>
    <xf numFmtId="0" fontId="16" fillId="7" borderId="19" xfId="0" applyFont="1" applyFill="1" applyBorder="1" applyAlignment="1">
      <alignment horizontal="center" vertical="center" wrapText="1"/>
    </xf>
    <xf numFmtId="0" fontId="16" fillId="3" borderId="43" xfId="0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0" fontId="16" fillId="3" borderId="45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7" xfId="0" applyFont="1" applyFill="1" applyBorder="1" applyAlignment="1">
      <alignment horizontal="center" vertical="center" wrapText="1"/>
    </xf>
    <xf numFmtId="0" fontId="16" fillId="3" borderId="48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</cellXfs>
  <cellStyles count="254">
    <cellStyle name="=C:\WINNT\SYSTEM32\COMMAND.COM" xfId="1"/>
    <cellStyle name="20% - Énfasis1 2" xfId="105"/>
    <cellStyle name="20% - Énfasis2 2" xfId="106"/>
    <cellStyle name="20% - Énfasis3 2" xfId="107"/>
    <cellStyle name="20% - Énfasis4 2" xfId="108"/>
    <cellStyle name="40% - Énfasis3 2" xfId="109"/>
    <cellStyle name="60% - Énfasis3 2" xfId="110"/>
    <cellStyle name="60% - Énfasis4 2" xfId="111"/>
    <cellStyle name="60% - Énfasis6 2" xfId="112"/>
    <cellStyle name="Euro" xfId="10"/>
    <cellStyle name="Fecha" xfId="22"/>
    <cellStyle name="Fijo" xfId="23"/>
    <cellStyle name="HEADING1" xfId="24"/>
    <cellStyle name="HEADING2" xfId="25"/>
    <cellStyle name="Millares" xfId="2" builtinId="3"/>
    <cellStyle name="Millares 10" xfId="126"/>
    <cellStyle name="Millares 12" xfId="26"/>
    <cellStyle name="Millares 13" xfId="27"/>
    <cellStyle name="Millares 14" xfId="28"/>
    <cellStyle name="Millares 15" xfId="29"/>
    <cellStyle name="Millares 2" xfId="5"/>
    <cellStyle name="Millares 2 10" xfId="31"/>
    <cellStyle name="Millares 2 11" xfId="32"/>
    <cellStyle name="Millares 2 12" xfId="33"/>
    <cellStyle name="Millares 2 13" xfId="34"/>
    <cellStyle name="Millares 2 14" xfId="35"/>
    <cellStyle name="Millares 2 15" xfId="36"/>
    <cellStyle name="Millares 2 16" xfId="116"/>
    <cellStyle name="Millares 2 17" xfId="121"/>
    <cellStyle name="Millares 2 18" xfId="30"/>
    <cellStyle name="Millares 2 2" xfId="11"/>
    <cellStyle name="Millares 2 2 2" xfId="127"/>
    <cellStyle name="Millares 2 2 3" xfId="37"/>
    <cellStyle name="Millares 2 3" xfId="12"/>
    <cellStyle name="Millares 2 3 2" xfId="38"/>
    <cellStyle name="Millares 2 4" xfId="39"/>
    <cellStyle name="Millares 2 5" xfId="40"/>
    <cellStyle name="Millares 2 6" xfId="41"/>
    <cellStyle name="Millares 2 7" xfId="42"/>
    <cellStyle name="Millares 2 8" xfId="43"/>
    <cellStyle name="Millares 2 9" xfId="44"/>
    <cellStyle name="Millares 3" xfId="13"/>
    <cellStyle name="Millares 3 2" xfId="45"/>
    <cellStyle name="Millares 3 3" xfId="46"/>
    <cellStyle name="Millares 3 4" xfId="47"/>
    <cellStyle name="Millares 3 5" xfId="48"/>
    <cellStyle name="Millares 3 6" xfId="113"/>
    <cellStyle name="Millares 4" xfId="49"/>
    <cellStyle name="Millares 4 2" xfId="104"/>
    <cellStyle name="Millares 4 3" xfId="128"/>
    <cellStyle name="Millares 5" xfId="129"/>
    <cellStyle name="Millares 6" xfId="50"/>
    <cellStyle name="Millares 7" xfId="51"/>
    <cellStyle name="Millares 8" xfId="52"/>
    <cellStyle name="Millares 8 2" xfId="130"/>
    <cellStyle name="Millares 9" xfId="131"/>
    <cellStyle name="Moneda 2" xfId="14"/>
    <cellStyle name="Normal" xfId="0" builtinId="0"/>
    <cellStyle name="Normal 10" xfId="132"/>
    <cellStyle name="Normal 10 2" xfId="53"/>
    <cellStyle name="Normal 10 3" xfId="54"/>
    <cellStyle name="Normal 10 4" xfId="55"/>
    <cellStyle name="Normal 10 5" xfId="56"/>
    <cellStyle name="Normal 11" xfId="133"/>
    <cellStyle name="Normal 12" xfId="57"/>
    <cellStyle name="Normal 12 2" xfId="134"/>
    <cellStyle name="Normal 13" xfId="135"/>
    <cellStyle name="Normal 14" xfId="58"/>
    <cellStyle name="Normal 2" xfId="3"/>
    <cellStyle name="Normal 2 10" xfId="59"/>
    <cellStyle name="Normal 2 10 2" xfId="136"/>
    <cellStyle name="Normal 2 10 3" xfId="137"/>
    <cellStyle name="Normal 2 11" xfId="60"/>
    <cellStyle name="Normal 2 11 2" xfId="138"/>
    <cellStyle name="Normal 2 11 3" xfId="139"/>
    <cellStyle name="Normal 2 12" xfId="61"/>
    <cellStyle name="Normal 2 12 2" xfId="140"/>
    <cellStyle name="Normal 2 12 3" xfId="141"/>
    <cellStyle name="Normal 2 13" xfId="62"/>
    <cellStyle name="Normal 2 13 2" xfId="142"/>
    <cellStyle name="Normal 2 13 3" xfId="143"/>
    <cellStyle name="Normal 2 14" xfId="63"/>
    <cellStyle name="Normal 2 14 2" xfId="144"/>
    <cellStyle name="Normal 2 14 3" xfId="145"/>
    <cellStyle name="Normal 2 15" xfId="64"/>
    <cellStyle name="Normal 2 15 2" xfId="146"/>
    <cellStyle name="Normal 2 15 3" xfId="147"/>
    <cellStyle name="Normal 2 16" xfId="65"/>
    <cellStyle name="Normal 2 16 2" xfId="148"/>
    <cellStyle name="Normal 2 16 3" xfId="149"/>
    <cellStyle name="Normal 2 17" xfId="66"/>
    <cellStyle name="Normal 2 17 2" xfId="150"/>
    <cellStyle name="Normal 2 17 3" xfId="151"/>
    <cellStyle name="Normal 2 18" xfId="67"/>
    <cellStyle name="Normal 2 18 2" xfId="152"/>
    <cellStyle name="Normal 2 19" xfId="114"/>
    <cellStyle name="Normal 2 2" xfId="6"/>
    <cellStyle name="Normal 2 2 10" xfId="154"/>
    <cellStyle name="Normal 2 2 11" xfId="155"/>
    <cellStyle name="Normal 2 2 12" xfId="156"/>
    <cellStyle name="Normal 2 2 13" xfId="157"/>
    <cellStyle name="Normal 2 2 14" xfId="158"/>
    <cellStyle name="Normal 2 2 15" xfId="159"/>
    <cellStyle name="Normal 2 2 16" xfId="160"/>
    <cellStyle name="Normal 2 2 17" xfId="161"/>
    <cellStyle name="Normal 2 2 18" xfId="162"/>
    <cellStyle name="Normal 2 2 19" xfId="163"/>
    <cellStyle name="Normal 2 2 2" xfId="164"/>
    <cellStyle name="Normal 2 2 2 2" xfId="165"/>
    <cellStyle name="Normal 2 2 2 3" xfId="166"/>
    <cellStyle name="Normal 2 2 2 4" xfId="167"/>
    <cellStyle name="Normal 2 2 2 5" xfId="168"/>
    <cellStyle name="Normal 2 2 2 6" xfId="169"/>
    <cellStyle name="Normal 2 2 2 7" xfId="170"/>
    <cellStyle name="Normal 2 2 20" xfId="171"/>
    <cellStyle name="Normal 2 2 21" xfId="172"/>
    <cellStyle name="Normal 2 2 22" xfId="173"/>
    <cellStyle name="Normal 2 2 23" xfId="153"/>
    <cellStyle name="Normal 2 2 3" xfId="174"/>
    <cellStyle name="Normal 2 2 4" xfId="175"/>
    <cellStyle name="Normal 2 2 5" xfId="176"/>
    <cellStyle name="Normal 2 2 6" xfId="177"/>
    <cellStyle name="Normal 2 2 7" xfId="178"/>
    <cellStyle name="Normal 2 2 8" xfId="179"/>
    <cellStyle name="Normal 2 2 9" xfId="180"/>
    <cellStyle name="Normal 2 20" xfId="181"/>
    <cellStyle name="Normal 2 21" xfId="182"/>
    <cellStyle name="Normal 2 22" xfId="183"/>
    <cellStyle name="Normal 2 23" xfId="184"/>
    <cellStyle name="Normal 2 24" xfId="185"/>
    <cellStyle name="Normal 2 25" xfId="186"/>
    <cellStyle name="Normal 2 26" xfId="187"/>
    <cellStyle name="Normal 2 27" xfId="188"/>
    <cellStyle name="Normal 2 28" xfId="189"/>
    <cellStyle name="Normal 2 29" xfId="190"/>
    <cellStyle name="Normal 2 3" xfId="68"/>
    <cellStyle name="Normal 2 3 2" xfId="192"/>
    <cellStyle name="Normal 2 3 3" xfId="193"/>
    <cellStyle name="Normal 2 3 4" xfId="194"/>
    <cellStyle name="Normal 2 3 5" xfId="195"/>
    <cellStyle name="Normal 2 3 6" xfId="196"/>
    <cellStyle name="Normal 2 3 7" xfId="197"/>
    <cellStyle name="Normal 2 3 8" xfId="191"/>
    <cellStyle name="Normal 2 30" xfId="198"/>
    <cellStyle name="Normal 2 4" xfId="69"/>
    <cellStyle name="Normal 2 4 2" xfId="199"/>
    <cellStyle name="Normal 2 4 3" xfId="200"/>
    <cellStyle name="Normal 2 5" xfId="70"/>
    <cellStyle name="Normal 2 5 2" xfId="201"/>
    <cellStyle name="Normal 2 5 3" xfId="202"/>
    <cellStyle name="Normal 2 6" xfId="71"/>
    <cellStyle name="Normal 2 6 2" xfId="203"/>
    <cellStyle name="Normal 2 6 3" xfId="204"/>
    <cellStyle name="Normal 2 7" xfId="72"/>
    <cellStyle name="Normal 2 7 2" xfId="205"/>
    <cellStyle name="Normal 2 7 3" xfId="206"/>
    <cellStyle name="Normal 2 8" xfId="73"/>
    <cellStyle name="Normal 2 8 2" xfId="207"/>
    <cellStyle name="Normal 2 8 3" xfId="208"/>
    <cellStyle name="Normal 2 82" xfId="209"/>
    <cellStyle name="Normal 2 83" xfId="210"/>
    <cellStyle name="Normal 2 86" xfId="211"/>
    <cellStyle name="Normal 2 9" xfId="74"/>
    <cellStyle name="Normal 2 9 2" xfId="212"/>
    <cellStyle name="Normal 2 9 3" xfId="213"/>
    <cellStyle name="Normal 3" xfId="7"/>
    <cellStyle name="Normal 3 10" xfId="246"/>
    <cellStyle name="Normal 3 11" xfId="247"/>
    <cellStyle name="Normal 3 12" xfId="248"/>
    <cellStyle name="Normal 3 13" xfId="249"/>
    <cellStyle name="Normal 3 14" xfId="250"/>
    <cellStyle name="Normal 3 15" xfId="251"/>
    <cellStyle name="Normal 3 16" xfId="252"/>
    <cellStyle name="Normal 3 2" xfId="76"/>
    <cellStyle name="Normal 3 3" xfId="77"/>
    <cellStyle name="Normal 3 4" xfId="78"/>
    <cellStyle name="Normal 3 5" xfId="79"/>
    <cellStyle name="Normal 3 6" xfId="80"/>
    <cellStyle name="Normal 3 7" xfId="81"/>
    <cellStyle name="Normal 3 8" xfId="82"/>
    <cellStyle name="Normal 3 9" xfId="75"/>
    <cellStyle name="Normal 4" xfId="15"/>
    <cellStyle name="Normal 4 2" xfId="8"/>
    <cellStyle name="Normal 4 2 2" xfId="117"/>
    <cellStyle name="Normal 4 3" xfId="122"/>
    <cellStyle name="Normal 4 4" xfId="125"/>
    <cellStyle name="Normal 4 5" xfId="83"/>
    <cellStyle name="Normal 5" xfId="16"/>
    <cellStyle name="Normal 5 10" xfId="214"/>
    <cellStyle name="Normal 5 11" xfId="215"/>
    <cellStyle name="Normal 5 12" xfId="216"/>
    <cellStyle name="Normal 5 13" xfId="217"/>
    <cellStyle name="Normal 5 14" xfId="218"/>
    <cellStyle name="Normal 5 15" xfId="219"/>
    <cellStyle name="Normal 5 16" xfId="220"/>
    <cellStyle name="Normal 5 17" xfId="221"/>
    <cellStyle name="Normal 5 2" xfId="17"/>
    <cellStyle name="Normal 5 2 2" xfId="222"/>
    <cellStyle name="Normal 5 3" xfId="84"/>
    <cellStyle name="Normal 5 3 2" xfId="223"/>
    <cellStyle name="Normal 5 4" xfId="85"/>
    <cellStyle name="Normal 5 4 2" xfId="224"/>
    <cellStyle name="Normal 5 5" xfId="86"/>
    <cellStyle name="Normal 5 5 2" xfId="225"/>
    <cellStyle name="Normal 5 6" xfId="118"/>
    <cellStyle name="Normal 5 7" xfId="123"/>
    <cellStyle name="Normal 5 7 2" xfId="226"/>
    <cellStyle name="Normal 5 8" xfId="227"/>
    <cellStyle name="Normal 5 9" xfId="228"/>
    <cellStyle name="Normal 56" xfId="119"/>
    <cellStyle name="Normal 6" xfId="18"/>
    <cellStyle name="Normal 6 2" xfId="19"/>
    <cellStyle name="Normal 6 3" xfId="87"/>
    <cellStyle name="Normal 7" xfId="88"/>
    <cellStyle name="Normal 7 10" xfId="230"/>
    <cellStyle name="Normal 7 11" xfId="231"/>
    <cellStyle name="Normal 7 12" xfId="232"/>
    <cellStyle name="Normal 7 13" xfId="233"/>
    <cellStyle name="Normal 7 14" xfId="234"/>
    <cellStyle name="Normal 7 15" xfId="235"/>
    <cellStyle name="Normal 7 16" xfId="236"/>
    <cellStyle name="Normal 7 17" xfId="237"/>
    <cellStyle name="Normal 7 18" xfId="229"/>
    <cellStyle name="Normal 7 2" xfId="238"/>
    <cellStyle name="Normal 7 3" xfId="239"/>
    <cellStyle name="Normal 7 4" xfId="240"/>
    <cellStyle name="Normal 7 5" xfId="241"/>
    <cellStyle name="Normal 7 6" xfId="242"/>
    <cellStyle name="Normal 7 7" xfId="243"/>
    <cellStyle name="Normal 7 8" xfId="244"/>
    <cellStyle name="Normal 7 9" xfId="245"/>
    <cellStyle name="Normal 8" xfId="89"/>
    <cellStyle name="Normal 9" xfId="4"/>
    <cellStyle name="Normal 9 2" xfId="124"/>
    <cellStyle name="Normal 9 3" xfId="115"/>
    <cellStyle name="Normal_141008Reportes Cuadros Institucionales-sectorialesADV" xfId="21"/>
    <cellStyle name="Notas 2" xfId="90"/>
    <cellStyle name="Porcentaje" xfId="20" builtinId="5"/>
    <cellStyle name="Porcentaje 2" xfId="120"/>
    <cellStyle name="Porcentual 2" xfId="9"/>
    <cellStyle name="SAPBEXstdItem" xfId="253"/>
    <cellStyle name="Total 10" xfId="91"/>
    <cellStyle name="Total 11" xfId="92"/>
    <cellStyle name="Total 12" xfId="93"/>
    <cellStyle name="Total 13" xfId="94"/>
    <cellStyle name="Total 14" xfId="95"/>
    <cellStyle name="Total 2" xfId="96"/>
    <cellStyle name="Total 3" xfId="97"/>
    <cellStyle name="Total 4" xfId="98"/>
    <cellStyle name="Total 5" xfId="99"/>
    <cellStyle name="Total 6" xfId="100"/>
    <cellStyle name="Total 7" xfId="101"/>
    <cellStyle name="Total 8" xfId="102"/>
    <cellStyle name="Total 9" xfId="103"/>
  </cellStyles>
  <dxfs count="2">
    <dxf>
      <font>
        <color rgb="FFCC0000"/>
      </font>
    </dxf>
    <dxf>
      <font>
        <color rgb="FFCC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204107</xdr:colOff>
      <xdr:row>1</xdr:row>
      <xdr:rowOff>54428</xdr:rowOff>
    </xdr:from>
    <xdr:ext cx="184731" cy="264560"/>
    <xdr:sp macro="" textlink="">
      <xdr:nvSpPr>
        <xdr:cNvPr id="2" name="1 CuadroTexto"/>
        <xdr:cNvSpPr txBox="1"/>
      </xdr:nvSpPr>
      <xdr:spPr>
        <a:xfrm>
          <a:off x="6871607" y="217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235323</xdr:colOff>
      <xdr:row>18</xdr:row>
      <xdr:rowOff>11206</xdr:rowOff>
    </xdr:from>
    <xdr:ext cx="1344920" cy="405432"/>
    <xdr:sp macro="" textlink="">
      <xdr:nvSpPr>
        <xdr:cNvPr id="2" name="1 Rectángulo"/>
        <xdr:cNvSpPr/>
      </xdr:nvSpPr>
      <xdr:spPr>
        <a:xfrm>
          <a:off x="7463117" y="30480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246530</xdr:colOff>
      <xdr:row>30</xdr:row>
      <xdr:rowOff>100853</xdr:rowOff>
    </xdr:from>
    <xdr:ext cx="1344920" cy="405432"/>
    <xdr:sp macro="" textlink="">
      <xdr:nvSpPr>
        <xdr:cNvPr id="3" name="2 Rectángulo"/>
        <xdr:cNvSpPr/>
      </xdr:nvSpPr>
      <xdr:spPr>
        <a:xfrm>
          <a:off x="7474324" y="50986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123264</xdr:colOff>
      <xdr:row>50</xdr:row>
      <xdr:rowOff>0</xdr:rowOff>
    </xdr:from>
    <xdr:ext cx="1344920" cy="405432"/>
    <xdr:sp macro="" textlink="">
      <xdr:nvSpPr>
        <xdr:cNvPr id="5" name="4 Rectángulo"/>
        <xdr:cNvSpPr/>
      </xdr:nvSpPr>
      <xdr:spPr>
        <a:xfrm>
          <a:off x="7351058" y="87966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168088</xdr:colOff>
      <xdr:row>61</xdr:row>
      <xdr:rowOff>11206</xdr:rowOff>
    </xdr:from>
    <xdr:ext cx="1344920" cy="405432"/>
    <xdr:sp macro="" textlink="">
      <xdr:nvSpPr>
        <xdr:cNvPr id="6" name="5 Rectángulo"/>
        <xdr:cNvSpPr/>
      </xdr:nvSpPr>
      <xdr:spPr>
        <a:xfrm>
          <a:off x="7395882" y="108921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201706</xdr:colOff>
      <xdr:row>70</xdr:row>
      <xdr:rowOff>11206</xdr:rowOff>
    </xdr:from>
    <xdr:ext cx="1344920" cy="405432"/>
    <xdr:sp macro="" textlink="">
      <xdr:nvSpPr>
        <xdr:cNvPr id="7" name="6 Rectángulo"/>
        <xdr:cNvSpPr/>
      </xdr:nvSpPr>
      <xdr:spPr>
        <a:xfrm>
          <a:off x="7429500" y="12427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257735</xdr:colOff>
      <xdr:row>107</xdr:row>
      <xdr:rowOff>112059</xdr:rowOff>
    </xdr:from>
    <xdr:ext cx="1344920" cy="405432"/>
    <xdr:sp macro="" textlink="">
      <xdr:nvSpPr>
        <xdr:cNvPr id="8" name="7 Rectángulo"/>
        <xdr:cNvSpPr/>
      </xdr:nvSpPr>
      <xdr:spPr>
        <a:xfrm>
          <a:off x="7485529" y="2010335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235324</xdr:colOff>
      <xdr:row>116</xdr:row>
      <xdr:rowOff>22411</xdr:rowOff>
    </xdr:from>
    <xdr:ext cx="1344920" cy="405432"/>
    <xdr:sp macro="" textlink="">
      <xdr:nvSpPr>
        <xdr:cNvPr id="9" name="8 Rectángulo"/>
        <xdr:cNvSpPr/>
      </xdr:nvSpPr>
      <xdr:spPr>
        <a:xfrm>
          <a:off x="5681383" y="2170579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302558</xdr:colOff>
      <xdr:row>156</xdr:row>
      <xdr:rowOff>56029</xdr:rowOff>
    </xdr:from>
    <xdr:ext cx="1344920" cy="405432"/>
    <xdr:sp macro="" textlink="">
      <xdr:nvSpPr>
        <xdr:cNvPr id="11" name="10 Rectángulo"/>
        <xdr:cNvSpPr/>
      </xdr:nvSpPr>
      <xdr:spPr>
        <a:xfrm>
          <a:off x="5748617" y="2847414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286870</xdr:colOff>
      <xdr:row>161</xdr:row>
      <xdr:rowOff>29136</xdr:rowOff>
    </xdr:from>
    <xdr:ext cx="1344920" cy="405432"/>
    <xdr:sp macro="" textlink="">
      <xdr:nvSpPr>
        <xdr:cNvPr id="12" name="11 Rectángulo"/>
        <xdr:cNvSpPr/>
      </xdr:nvSpPr>
      <xdr:spPr>
        <a:xfrm>
          <a:off x="5732929" y="298255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246529</xdr:colOff>
      <xdr:row>167</xdr:row>
      <xdr:rowOff>56030</xdr:rowOff>
    </xdr:from>
    <xdr:ext cx="1344920" cy="405432"/>
    <xdr:sp macro="" textlink="">
      <xdr:nvSpPr>
        <xdr:cNvPr id="13" name="12 Rectángulo"/>
        <xdr:cNvSpPr/>
      </xdr:nvSpPr>
      <xdr:spPr>
        <a:xfrm>
          <a:off x="5692588" y="31163559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324971</xdr:colOff>
      <xdr:row>173</xdr:row>
      <xdr:rowOff>33618</xdr:rowOff>
    </xdr:from>
    <xdr:ext cx="1344920" cy="405432"/>
    <xdr:sp macro="" textlink="">
      <xdr:nvSpPr>
        <xdr:cNvPr id="14" name="13 Rectángulo"/>
        <xdr:cNvSpPr/>
      </xdr:nvSpPr>
      <xdr:spPr>
        <a:xfrm>
          <a:off x="5771030" y="3244103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257735</xdr:colOff>
      <xdr:row>298</xdr:row>
      <xdr:rowOff>112059</xdr:rowOff>
    </xdr:from>
    <xdr:ext cx="1344920" cy="405432"/>
    <xdr:sp macro="" textlink="">
      <xdr:nvSpPr>
        <xdr:cNvPr id="15" name="14 Rectángulo"/>
        <xdr:cNvSpPr/>
      </xdr:nvSpPr>
      <xdr:spPr>
        <a:xfrm>
          <a:off x="5703794" y="52051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257736</xdr:colOff>
      <xdr:row>383</xdr:row>
      <xdr:rowOff>33618</xdr:rowOff>
    </xdr:from>
    <xdr:ext cx="1344920" cy="405432"/>
    <xdr:sp macro="" textlink="">
      <xdr:nvSpPr>
        <xdr:cNvPr id="16" name="15 Rectángulo"/>
        <xdr:cNvSpPr/>
      </xdr:nvSpPr>
      <xdr:spPr>
        <a:xfrm>
          <a:off x="5703795" y="645795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14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3457575" y="25050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2981325</xdr:colOff>
      <xdr:row>15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2981325" y="22764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1971096</xdr:colOff>
      <xdr:row>12</xdr:row>
      <xdr:rowOff>44823</xdr:rowOff>
    </xdr:from>
    <xdr:ext cx="5058308" cy="468013"/>
    <xdr:sp macro="" textlink="">
      <xdr:nvSpPr>
        <xdr:cNvPr id="2" name="1 Rectángulo"/>
        <xdr:cNvSpPr/>
      </xdr:nvSpPr>
      <xdr:spPr>
        <a:xfrm>
          <a:off x="1971096" y="1983441"/>
          <a:ext cx="5058308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SIN</a:t>
          </a:r>
          <a:r>
            <a:rPr lang="es-ES" sz="2400" b="1" cap="none" spc="150" baseline="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 INFORMACIÓN QUE REVELAR </a:t>
          </a:r>
          <a:endParaRPr lang="es-ES" sz="2400" b="1" cap="none" spc="150">
            <a:ln w="11430">
              <a:solidFill>
                <a:schemeClr val="bg1">
                  <a:lumMod val="65000"/>
                </a:schemeClr>
              </a:solidFill>
            </a:ln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3" name="2 Rectángulo"/>
        <xdr:cNvSpPr/>
      </xdr:nvSpPr>
      <xdr:spPr>
        <a:xfrm>
          <a:off x="3409950" y="20955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33593</xdr:colOff>
      <xdr:row>10</xdr:row>
      <xdr:rowOff>85009</xdr:rowOff>
    </xdr:from>
    <xdr:ext cx="1750287" cy="468013"/>
    <xdr:sp macro="" textlink="">
      <xdr:nvSpPr>
        <xdr:cNvPr id="2" name="1 Rectángulo"/>
        <xdr:cNvSpPr/>
      </xdr:nvSpPr>
      <xdr:spPr>
        <a:xfrm>
          <a:off x="2716980" y="2307509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2" name="1 Rectángulo"/>
        <xdr:cNvSpPr/>
      </xdr:nvSpPr>
      <xdr:spPr>
        <a:xfrm>
          <a:off x="3409950" y="23241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624417</xdr:colOff>
      <xdr:row>9</xdr:row>
      <xdr:rowOff>31750</xdr:rowOff>
    </xdr:from>
    <xdr:ext cx="1750287" cy="468013"/>
    <xdr:sp macro="" textlink="">
      <xdr:nvSpPr>
        <xdr:cNvPr id="2" name="1 Rectángulo"/>
        <xdr:cNvSpPr/>
      </xdr:nvSpPr>
      <xdr:spPr>
        <a:xfrm>
          <a:off x="2338917" y="1566333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gcg/CECILIA/PARAESTATAL/ESTADOS%20FINANCIEROS/FORMATOS%20ESTADOS%20FINANCIEROS/2014/2014/Estados%20Fros%20y%20Pptales%20GTO%20Vincul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EAI"/>
      <sheetName val="CAdmon"/>
      <sheetName val="CTG"/>
      <sheetName val="COG"/>
      <sheetName val="CFG"/>
      <sheetName val="End Neto"/>
      <sheetName val="Int"/>
      <sheetName val="Post Fiscal"/>
      <sheetName val="CProg"/>
      <sheetName val="BMu"/>
      <sheetName val="BInmu"/>
      <sheetName val="Rel Cta Ba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3">
          <cell r="E33">
            <v>0</v>
          </cell>
        </row>
        <row r="51">
          <cell r="H51">
            <v>0</v>
          </cell>
        </row>
        <row r="52">
          <cell r="E52">
            <v>0</v>
          </cell>
        </row>
        <row r="54">
          <cell r="I5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65"/>
  <sheetViews>
    <sheetView showRuler="0" topLeftCell="C34" zoomScale="90" zoomScaleNormal="90" zoomScalePageLayoutView="70" workbookViewId="0">
      <selection activeCell="K51" sqref="K51"/>
    </sheetView>
  </sheetViews>
  <sheetFormatPr baseColWidth="10" defaultColWidth="11.42578125" defaultRowHeight="12.75"/>
  <cols>
    <col min="1" max="1" width="3" style="26" customWidth="1"/>
    <col min="2" max="2" width="3.85546875" style="26" customWidth="1"/>
    <col min="3" max="3" width="4.28515625" style="26" customWidth="1"/>
    <col min="4" max="4" width="24.28515625" style="26" customWidth="1"/>
    <col min="5" max="5" width="23.7109375" style="26" customWidth="1"/>
    <col min="6" max="7" width="20.5703125" style="26" customWidth="1"/>
    <col min="8" max="8" width="7.7109375" style="26" customWidth="1"/>
    <col min="9" max="9" width="27.140625" style="50" customWidth="1"/>
    <col min="10" max="10" width="33.85546875" style="50" customWidth="1"/>
    <col min="11" max="12" width="20.5703125" style="26" customWidth="1"/>
    <col min="13" max="13" width="4.28515625" style="26" customWidth="1"/>
    <col min="14" max="16384" width="11.42578125" style="26"/>
  </cols>
  <sheetData>
    <row r="3" spans="1:13">
      <c r="C3" s="24"/>
      <c r="D3" s="25"/>
      <c r="E3" s="781" t="s">
        <v>433</v>
      </c>
      <c r="F3" s="781"/>
      <c r="G3" s="781"/>
      <c r="H3" s="781"/>
      <c r="I3" s="781"/>
      <c r="J3" s="781"/>
      <c r="K3" s="781"/>
      <c r="L3" s="25"/>
      <c r="M3" s="25"/>
    </row>
    <row r="4" spans="1:13">
      <c r="C4" s="24"/>
      <c r="D4" s="25"/>
      <c r="E4" s="781" t="s">
        <v>766</v>
      </c>
      <c r="F4" s="781"/>
      <c r="G4" s="781"/>
      <c r="H4" s="781"/>
      <c r="I4" s="781"/>
      <c r="J4" s="781"/>
      <c r="K4" s="781"/>
      <c r="L4" s="25"/>
      <c r="M4" s="25"/>
    </row>
    <row r="5" spans="1:13">
      <c r="C5" s="24"/>
      <c r="D5" s="25"/>
      <c r="E5" s="781" t="s">
        <v>0</v>
      </c>
      <c r="F5" s="781"/>
      <c r="G5" s="781"/>
      <c r="H5" s="781"/>
      <c r="I5" s="781"/>
      <c r="J5" s="781"/>
      <c r="K5" s="781"/>
      <c r="L5" s="25"/>
      <c r="M5" s="25"/>
    </row>
    <row r="6" spans="1:13" ht="34.5" customHeight="1">
      <c r="C6" s="27"/>
      <c r="G6" s="28" t="s">
        <v>3</v>
      </c>
      <c r="H6" s="782" t="s">
        <v>526</v>
      </c>
      <c r="I6" s="782"/>
      <c r="J6" s="782"/>
      <c r="K6" s="29"/>
      <c r="L6" s="29"/>
      <c r="M6" s="30"/>
    </row>
    <row r="7" spans="1:13" s="30" customFormat="1" ht="3" customHeight="1">
      <c r="A7" s="702"/>
      <c r="B7" s="702"/>
      <c r="C7" s="27"/>
      <c r="D7" s="31"/>
      <c r="E7" s="31"/>
      <c r="F7" s="31"/>
      <c r="G7" s="31"/>
      <c r="H7" s="32"/>
      <c r="I7" s="33"/>
      <c r="J7" s="33"/>
    </row>
    <row r="8" spans="1:13" s="30" customFormat="1" ht="3" customHeight="1">
      <c r="A8" s="702"/>
      <c r="B8" s="702"/>
      <c r="C8" s="34"/>
      <c r="D8" s="34"/>
      <c r="E8" s="34"/>
      <c r="F8" s="35"/>
      <c r="G8" s="35"/>
      <c r="H8" s="36"/>
      <c r="I8" s="33"/>
      <c r="J8" s="33"/>
    </row>
    <row r="9" spans="1:13" s="41" customFormat="1" ht="20.100000000000001" customHeight="1">
      <c r="C9" s="37"/>
      <c r="D9" s="780" t="s">
        <v>74</v>
      </c>
      <c r="E9" s="780"/>
      <c r="F9" s="38">
        <v>2018</v>
      </c>
      <c r="G9" s="38">
        <v>2017</v>
      </c>
      <c r="H9" s="39"/>
      <c r="I9" s="780" t="s">
        <v>74</v>
      </c>
      <c r="J9" s="780"/>
      <c r="K9" s="38">
        <v>2018</v>
      </c>
      <c r="L9" s="38">
        <v>2017</v>
      </c>
      <c r="M9" s="40"/>
    </row>
    <row r="10" spans="1:13" s="30" customFormat="1" ht="3" customHeight="1">
      <c r="A10" s="702"/>
      <c r="B10" s="702"/>
      <c r="C10" s="42"/>
      <c r="D10" s="43"/>
      <c r="E10" s="43"/>
      <c r="F10" s="44"/>
      <c r="G10" s="44"/>
      <c r="H10" s="33"/>
      <c r="I10" s="33"/>
      <c r="J10" s="33"/>
      <c r="M10" s="45"/>
    </row>
    <row r="11" spans="1:13" s="50" customFormat="1">
      <c r="C11" s="46"/>
      <c r="D11" s="779" t="s">
        <v>78</v>
      </c>
      <c r="E11" s="779"/>
      <c r="F11" s="47"/>
      <c r="G11" s="47"/>
      <c r="H11" s="48"/>
      <c r="I11" s="779" t="s">
        <v>79</v>
      </c>
      <c r="J11" s="779"/>
      <c r="K11" s="47"/>
      <c r="L11" s="47"/>
      <c r="M11" s="49"/>
    </row>
    <row r="12" spans="1:13">
      <c r="C12" s="51"/>
      <c r="D12" s="777" t="s">
        <v>80</v>
      </c>
      <c r="E12" s="777"/>
      <c r="F12" s="52">
        <f>SUM(F13:F20)</f>
        <v>0</v>
      </c>
      <c r="G12" s="52">
        <f>SUM(G13:G20)</f>
        <v>0</v>
      </c>
      <c r="H12" s="48"/>
      <c r="I12" s="779" t="s">
        <v>81</v>
      </c>
      <c r="J12" s="779"/>
      <c r="K12" s="529">
        <f>SUM(K13:K15)</f>
        <v>4282464.42</v>
      </c>
      <c r="L12" s="529">
        <f>SUM(L13:L15)</f>
        <v>9233893.5800000001</v>
      </c>
      <c r="M12" s="53"/>
    </row>
    <row r="13" spans="1:13">
      <c r="C13" s="54"/>
      <c r="D13" s="776" t="s">
        <v>82</v>
      </c>
      <c r="E13" s="776"/>
      <c r="F13" s="55">
        <v>0</v>
      </c>
      <c r="G13" s="55">
        <v>0</v>
      </c>
      <c r="H13" s="48"/>
      <c r="I13" s="776" t="s">
        <v>83</v>
      </c>
      <c r="J13" s="776"/>
      <c r="K13" s="528">
        <v>3557130.03</v>
      </c>
      <c r="L13" s="528">
        <v>7402750.2800000003</v>
      </c>
      <c r="M13" s="53"/>
    </row>
    <row r="14" spans="1:13">
      <c r="C14" s="54"/>
      <c r="D14" s="776" t="s">
        <v>84</v>
      </c>
      <c r="E14" s="776"/>
      <c r="F14" s="55">
        <v>0</v>
      </c>
      <c r="G14" s="55">
        <v>0</v>
      </c>
      <c r="H14" s="48"/>
      <c r="I14" s="776" t="s">
        <v>85</v>
      </c>
      <c r="J14" s="776"/>
      <c r="K14" s="528">
        <v>155251.92000000001</v>
      </c>
      <c r="L14" s="528">
        <v>407467.53</v>
      </c>
      <c r="M14" s="53"/>
    </row>
    <row r="15" spans="1:13" ht="12" customHeight="1">
      <c r="C15" s="54"/>
      <c r="D15" s="776" t="s">
        <v>86</v>
      </c>
      <c r="E15" s="776"/>
      <c r="F15" s="55">
        <v>0</v>
      </c>
      <c r="G15" s="55">
        <v>0</v>
      </c>
      <c r="H15" s="48"/>
      <c r="I15" s="776" t="s">
        <v>87</v>
      </c>
      <c r="J15" s="776"/>
      <c r="K15" s="528">
        <v>570082.47</v>
      </c>
      <c r="L15" s="528">
        <v>1423675.77</v>
      </c>
      <c r="M15" s="53"/>
    </row>
    <row r="16" spans="1:13">
      <c r="C16" s="54"/>
      <c r="D16" s="776" t="s">
        <v>88</v>
      </c>
      <c r="E16" s="776"/>
      <c r="F16" s="55">
        <v>0</v>
      </c>
      <c r="G16" s="55">
        <v>0</v>
      </c>
      <c r="H16" s="48"/>
      <c r="I16" s="56"/>
      <c r="J16" s="57"/>
      <c r="K16" s="58"/>
      <c r="L16" s="58"/>
      <c r="M16" s="53"/>
    </row>
    <row r="17" spans="3:13">
      <c r="C17" s="54"/>
      <c r="D17" s="776" t="s">
        <v>89</v>
      </c>
      <c r="E17" s="776"/>
      <c r="F17" s="55">
        <v>0</v>
      </c>
      <c r="G17" s="55">
        <v>0</v>
      </c>
      <c r="H17" s="48"/>
      <c r="I17" s="779" t="s">
        <v>184</v>
      </c>
      <c r="J17" s="779"/>
      <c r="K17" s="529">
        <f>SUM(K18:K26)</f>
        <v>29264.78</v>
      </c>
      <c r="L17" s="529">
        <f>SUM(L18:L26)</f>
        <v>56410.09</v>
      </c>
      <c r="M17" s="53"/>
    </row>
    <row r="18" spans="3:13">
      <c r="C18" s="54"/>
      <c r="D18" s="776" t="s">
        <v>90</v>
      </c>
      <c r="E18" s="776"/>
      <c r="F18" s="55">
        <v>0</v>
      </c>
      <c r="G18" s="55">
        <v>0</v>
      </c>
      <c r="H18" s="48"/>
      <c r="I18" s="776" t="s">
        <v>91</v>
      </c>
      <c r="J18" s="776"/>
      <c r="K18" s="55">
        <v>0</v>
      </c>
      <c r="L18" s="55">
        <v>0</v>
      </c>
      <c r="M18" s="53"/>
    </row>
    <row r="19" spans="3:13">
      <c r="C19" s="54"/>
      <c r="D19" s="776" t="s">
        <v>92</v>
      </c>
      <c r="E19" s="776"/>
      <c r="F19" s="55">
        <v>0</v>
      </c>
      <c r="G19" s="55">
        <v>0</v>
      </c>
      <c r="H19" s="48"/>
      <c r="I19" s="776" t="s">
        <v>93</v>
      </c>
      <c r="J19" s="776"/>
      <c r="K19" s="55">
        <v>0</v>
      </c>
      <c r="L19" s="55">
        <v>0</v>
      </c>
      <c r="M19" s="53"/>
    </row>
    <row r="20" spans="3:13" ht="52.5" customHeight="1">
      <c r="C20" s="54"/>
      <c r="D20" s="778" t="s">
        <v>94</v>
      </c>
      <c r="E20" s="778"/>
      <c r="F20" s="55">
        <v>0</v>
      </c>
      <c r="G20" s="55">
        <v>0</v>
      </c>
      <c r="H20" s="48"/>
      <c r="I20" s="776" t="s">
        <v>95</v>
      </c>
      <c r="J20" s="776"/>
      <c r="K20" s="55">
        <v>0</v>
      </c>
      <c r="L20" s="55">
        <v>0</v>
      </c>
      <c r="M20" s="53"/>
    </row>
    <row r="21" spans="3:13">
      <c r="C21" s="51"/>
      <c r="D21" s="56"/>
      <c r="E21" s="57"/>
      <c r="F21" s="58"/>
      <c r="G21" s="58"/>
      <c r="H21" s="48"/>
      <c r="I21" s="776" t="s">
        <v>96</v>
      </c>
      <c r="J21" s="776"/>
      <c r="K21" s="55">
        <v>0</v>
      </c>
      <c r="L21" s="55">
        <v>0</v>
      </c>
      <c r="M21" s="53"/>
    </row>
    <row r="22" spans="3:13" ht="29.25" customHeight="1">
      <c r="C22" s="51"/>
      <c r="D22" s="777" t="s">
        <v>97</v>
      </c>
      <c r="E22" s="777"/>
      <c r="F22" s="529">
        <f>SUM(F23:F24)</f>
        <v>4810951.75</v>
      </c>
      <c r="G22" s="529">
        <f>SUM(G23:G24)</f>
        <v>9290303.6699999999</v>
      </c>
      <c r="H22" s="48"/>
      <c r="I22" s="776" t="s">
        <v>98</v>
      </c>
      <c r="J22" s="776"/>
      <c r="K22" s="528">
        <v>29264.78</v>
      </c>
      <c r="L22" s="528">
        <v>56410.09</v>
      </c>
      <c r="M22" s="53"/>
    </row>
    <row r="23" spans="3:13">
      <c r="C23" s="54"/>
      <c r="D23" s="776" t="s">
        <v>99</v>
      </c>
      <c r="E23" s="776"/>
      <c r="F23" s="59">
        <v>0</v>
      </c>
      <c r="G23" s="59">
        <v>0</v>
      </c>
      <c r="H23" s="48"/>
      <c r="I23" s="776" t="s">
        <v>100</v>
      </c>
      <c r="J23" s="776"/>
      <c r="K23" s="55">
        <v>0</v>
      </c>
      <c r="L23" s="55">
        <v>0</v>
      </c>
      <c r="M23" s="53"/>
    </row>
    <row r="24" spans="3:13">
      <c r="C24" s="54"/>
      <c r="D24" s="776" t="s">
        <v>183</v>
      </c>
      <c r="E24" s="776"/>
      <c r="F24" s="528">
        <v>4810951.75</v>
      </c>
      <c r="G24" s="528">
        <v>9290303.6699999999</v>
      </c>
      <c r="H24" s="48"/>
      <c r="I24" s="776" t="s">
        <v>101</v>
      </c>
      <c r="J24" s="776"/>
      <c r="K24" s="55">
        <v>0</v>
      </c>
      <c r="L24" s="55">
        <v>0</v>
      </c>
      <c r="M24" s="53"/>
    </row>
    <row r="25" spans="3:13">
      <c r="C25" s="51"/>
      <c r="D25" s="56"/>
      <c r="E25" s="57"/>
      <c r="F25" s="58"/>
      <c r="G25" s="58"/>
      <c r="H25" s="48"/>
      <c r="I25" s="776" t="s">
        <v>102</v>
      </c>
      <c r="J25" s="776"/>
      <c r="K25" s="55">
        <v>0</v>
      </c>
      <c r="L25" s="55">
        <v>0</v>
      </c>
      <c r="M25" s="53"/>
    </row>
    <row r="26" spans="3:13">
      <c r="C26" s="54"/>
      <c r="D26" s="777" t="s">
        <v>103</v>
      </c>
      <c r="E26" s="777"/>
      <c r="F26" s="529">
        <f>SUM(F27:F31)</f>
        <v>0</v>
      </c>
      <c r="G26" s="529">
        <f>SUM(G27:G31)</f>
        <v>-3.42</v>
      </c>
      <c r="H26" s="48"/>
      <c r="I26" s="776" t="s">
        <v>104</v>
      </c>
      <c r="J26" s="776"/>
      <c r="K26" s="55">
        <v>0</v>
      </c>
      <c r="L26" s="55">
        <v>0</v>
      </c>
      <c r="M26" s="53"/>
    </row>
    <row r="27" spans="3:13">
      <c r="C27" s="54"/>
      <c r="D27" s="776" t="s">
        <v>105</v>
      </c>
      <c r="E27" s="776"/>
      <c r="F27" s="55">
        <v>0</v>
      </c>
      <c r="G27" s="55">
        <v>0</v>
      </c>
      <c r="H27" s="48"/>
      <c r="I27" s="56"/>
      <c r="J27" s="57"/>
      <c r="K27" s="58"/>
      <c r="L27" s="58"/>
      <c r="M27" s="53"/>
    </row>
    <row r="28" spans="3:13">
      <c r="C28" s="54"/>
      <c r="D28" s="776" t="s">
        <v>106</v>
      </c>
      <c r="E28" s="776"/>
      <c r="F28" s="55">
        <v>0</v>
      </c>
      <c r="G28" s="55">
        <v>0</v>
      </c>
      <c r="H28" s="48"/>
      <c r="I28" s="777" t="s">
        <v>99</v>
      </c>
      <c r="J28" s="777"/>
      <c r="K28" s="52">
        <f>SUM(K29:K31)</f>
        <v>0</v>
      </c>
      <c r="L28" s="52">
        <f>SUM(L29:L31)</f>
        <v>0</v>
      </c>
      <c r="M28" s="53"/>
    </row>
    <row r="29" spans="3:13" ht="26.25" customHeight="1">
      <c r="C29" s="54"/>
      <c r="D29" s="778" t="s">
        <v>107</v>
      </c>
      <c r="E29" s="778"/>
      <c r="F29" s="55">
        <v>0</v>
      </c>
      <c r="G29" s="55">
        <v>0</v>
      </c>
      <c r="H29" s="48"/>
      <c r="I29" s="776" t="s">
        <v>108</v>
      </c>
      <c r="J29" s="776"/>
      <c r="K29" s="55">
        <v>0</v>
      </c>
      <c r="L29" s="55">
        <v>0</v>
      </c>
      <c r="M29" s="53"/>
    </row>
    <row r="30" spans="3:13">
      <c r="C30" s="54"/>
      <c r="D30" s="776" t="s">
        <v>109</v>
      </c>
      <c r="E30" s="776"/>
      <c r="F30" s="55">
        <v>0</v>
      </c>
      <c r="G30" s="55">
        <v>0</v>
      </c>
      <c r="H30" s="48"/>
      <c r="I30" s="776" t="s">
        <v>49</v>
      </c>
      <c r="J30" s="776"/>
      <c r="K30" s="55">
        <v>0</v>
      </c>
      <c r="L30" s="55">
        <v>0</v>
      </c>
      <c r="M30" s="53"/>
    </row>
    <row r="31" spans="3:13">
      <c r="C31" s="54"/>
      <c r="D31" s="776" t="s">
        <v>110</v>
      </c>
      <c r="E31" s="776"/>
      <c r="F31" s="528">
        <v>0</v>
      </c>
      <c r="G31" s="528">
        <v>-3.42</v>
      </c>
      <c r="H31" s="48"/>
      <c r="I31" s="776" t="s">
        <v>111</v>
      </c>
      <c r="J31" s="776"/>
      <c r="K31" s="55">
        <v>0</v>
      </c>
      <c r="L31" s="55">
        <v>0</v>
      </c>
      <c r="M31" s="53"/>
    </row>
    <row r="32" spans="3:13">
      <c r="C32" s="51"/>
      <c r="D32" s="56"/>
      <c r="E32" s="60"/>
      <c r="F32" s="47"/>
      <c r="G32" s="47"/>
      <c r="H32" s="48"/>
      <c r="I32" s="56"/>
      <c r="J32" s="57"/>
      <c r="K32" s="58"/>
      <c r="L32" s="58"/>
      <c r="M32" s="53"/>
    </row>
    <row r="33" spans="3:13">
      <c r="C33" s="61"/>
      <c r="D33" s="775" t="s">
        <v>112</v>
      </c>
      <c r="E33" s="775"/>
      <c r="F33" s="530">
        <f>F12+F22+F26</f>
        <v>4810951.75</v>
      </c>
      <c r="G33" s="530">
        <f>G12+G22+G26</f>
        <v>9290300.25</v>
      </c>
      <c r="H33" s="62"/>
      <c r="I33" s="779" t="s">
        <v>113</v>
      </c>
      <c r="J33" s="779"/>
      <c r="K33" s="63">
        <f>SUM(K34:K38)</f>
        <v>0</v>
      </c>
      <c r="L33" s="63">
        <f>SUM(L34:L38)</f>
        <v>0</v>
      </c>
      <c r="M33" s="53"/>
    </row>
    <row r="34" spans="3:13">
      <c r="C34" s="51"/>
      <c r="D34" s="775"/>
      <c r="E34" s="775"/>
      <c r="F34" s="47"/>
      <c r="G34" s="47"/>
      <c r="H34" s="48"/>
      <c r="I34" s="776" t="s">
        <v>114</v>
      </c>
      <c r="J34" s="776"/>
      <c r="K34" s="55">
        <v>0</v>
      </c>
      <c r="L34" s="55">
        <v>0</v>
      </c>
      <c r="M34" s="53"/>
    </row>
    <row r="35" spans="3:13">
      <c r="C35" s="64"/>
      <c r="D35" s="48"/>
      <c r="E35" s="48"/>
      <c r="F35" s="48"/>
      <c r="G35" s="48"/>
      <c r="H35" s="48"/>
      <c r="I35" s="776" t="s">
        <v>115</v>
      </c>
      <c r="J35" s="776"/>
      <c r="K35" s="55">
        <v>0</v>
      </c>
      <c r="L35" s="55">
        <v>0</v>
      </c>
      <c r="M35" s="53"/>
    </row>
    <row r="36" spans="3:13">
      <c r="C36" s="64"/>
      <c r="D36" s="48"/>
      <c r="E36" s="48"/>
      <c r="F36" s="48"/>
      <c r="G36" s="48"/>
      <c r="H36" s="48"/>
      <c r="I36" s="776" t="s">
        <v>116</v>
      </c>
      <c r="J36" s="776"/>
      <c r="K36" s="55">
        <v>0</v>
      </c>
      <c r="L36" s="55">
        <v>0</v>
      </c>
      <c r="M36" s="53"/>
    </row>
    <row r="37" spans="3:13">
      <c r="C37" s="64"/>
      <c r="D37" s="48"/>
      <c r="E37" s="48"/>
      <c r="F37" s="48"/>
      <c r="G37" s="48"/>
      <c r="H37" s="48"/>
      <c r="I37" s="776" t="s">
        <v>117</v>
      </c>
      <c r="J37" s="776"/>
      <c r="K37" s="55">
        <v>0</v>
      </c>
      <c r="L37" s="55">
        <v>0</v>
      </c>
      <c r="M37" s="53"/>
    </row>
    <row r="38" spans="3:13">
      <c r="C38" s="64"/>
      <c r="D38" s="48"/>
      <c r="E38" s="48"/>
      <c r="F38" s="48"/>
      <c r="G38" s="48"/>
      <c r="H38" s="48"/>
      <c r="I38" s="776" t="s">
        <v>118</v>
      </c>
      <c r="J38" s="776"/>
      <c r="K38" s="55">
        <v>0</v>
      </c>
      <c r="L38" s="55">
        <v>0</v>
      </c>
      <c r="M38" s="53"/>
    </row>
    <row r="39" spans="3:13">
      <c r="C39" s="64"/>
      <c r="D39" s="48"/>
      <c r="E39" s="48"/>
      <c r="F39" s="48"/>
      <c r="G39" s="48"/>
      <c r="H39" s="48"/>
      <c r="I39" s="56"/>
      <c r="J39" s="57"/>
      <c r="K39" s="58"/>
      <c r="L39" s="58"/>
      <c r="M39" s="53"/>
    </row>
    <row r="40" spans="3:13">
      <c r="C40" s="64"/>
      <c r="D40" s="48"/>
      <c r="E40" s="48"/>
      <c r="F40" s="48"/>
      <c r="G40" s="48"/>
      <c r="H40" s="48"/>
      <c r="I40" s="777" t="s">
        <v>119</v>
      </c>
      <c r="J40" s="777"/>
      <c r="K40" s="531">
        <f>SUM(K41:K46)</f>
        <v>0</v>
      </c>
      <c r="L40" s="531">
        <f>SUM(L41:L46)</f>
        <v>221665.79</v>
      </c>
      <c r="M40" s="53"/>
    </row>
    <row r="41" spans="3:13" ht="26.25" customHeight="1">
      <c r="C41" s="64"/>
      <c r="D41" s="48"/>
      <c r="E41" s="48"/>
      <c r="F41" s="48"/>
      <c r="G41" s="48"/>
      <c r="H41" s="48"/>
      <c r="I41" s="778" t="s">
        <v>120</v>
      </c>
      <c r="J41" s="778"/>
      <c r="K41" s="528">
        <v>0</v>
      </c>
      <c r="L41" s="528">
        <v>221665.79</v>
      </c>
      <c r="M41" s="53"/>
    </row>
    <row r="42" spans="3:13">
      <c r="C42" s="64"/>
      <c r="D42" s="48"/>
      <c r="E42" s="48"/>
      <c r="F42" s="48"/>
      <c r="G42" s="48"/>
      <c r="H42" s="48"/>
      <c r="I42" s="776" t="s">
        <v>121</v>
      </c>
      <c r="J42" s="776"/>
      <c r="K42" s="55">
        <v>0</v>
      </c>
      <c r="L42" s="55">
        <v>0</v>
      </c>
      <c r="M42" s="53"/>
    </row>
    <row r="43" spans="3:13" ht="12" customHeight="1">
      <c r="C43" s="64"/>
      <c r="D43" s="48"/>
      <c r="E43" s="48"/>
      <c r="F43" s="48"/>
      <c r="G43" s="48"/>
      <c r="H43" s="48"/>
      <c r="I43" s="776" t="s">
        <v>122</v>
      </c>
      <c r="J43" s="776"/>
      <c r="K43" s="55">
        <v>0</v>
      </c>
      <c r="L43" s="55">
        <v>0</v>
      </c>
      <c r="M43" s="53"/>
    </row>
    <row r="44" spans="3:13" ht="25.5" customHeight="1">
      <c r="C44" s="64"/>
      <c r="D44" s="48"/>
      <c r="E44" s="48"/>
      <c r="F44" s="48"/>
      <c r="G44" s="48"/>
      <c r="H44" s="48"/>
      <c r="I44" s="778" t="s">
        <v>185</v>
      </c>
      <c r="J44" s="778"/>
      <c r="K44" s="55">
        <v>0</v>
      </c>
      <c r="L44" s="55">
        <v>0</v>
      </c>
      <c r="M44" s="53"/>
    </row>
    <row r="45" spans="3:13">
      <c r="C45" s="64"/>
      <c r="D45" s="48"/>
      <c r="E45" s="48"/>
      <c r="F45" s="48"/>
      <c r="G45" s="48"/>
      <c r="H45" s="48"/>
      <c r="I45" s="776" t="s">
        <v>123</v>
      </c>
      <c r="J45" s="776"/>
      <c r="K45" s="55">
        <v>0</v>
      </c>
      <c r="L45" s="55">
        <v>0</v>
      </c>
      <c r="M45" s="53"/>
    </row>
    <row r="46" spans="3:13">
      <c r="C46" s="64"/>
      <c r="D46" s="48"/>
      <c r="E46" s="48"/>
      <c r="F46" s="48"/>
      <c r="G46" s="48"/>
      <c r="H46" s="48"/>
      <c r="I46" s="776" t="s">
        <v>124</v>
      </c>
      <c r="J46" s="776"/>
      <c r="K46" s="55">
        <v>0</v>
      </c>
      <c r="L46" s="55">
        <v>0</v>
      </c>
      <c r="M46" s="53"/>
    </row>
    <row r="47" spans="3:13">
      <c r="C47" s="64"/>
      <c r="D47" s="48"/>
      <c r="E47" s="48"/>
      <c r="F47" s="48"/>
      <c r="G47" s="48"/>
      <c r="H47" s="48"/>
      <c r="I47" s="56"/>
      <c r="J47" s="57"/>
      <c r="K47" s="58"/>
      <c r="L47" s="58"/>
      <c r="M47" s="53"/>
    </row>
    <row r="48" spans="3:13">
      <c r="C48" s="64"/>
      <c r="D48" s="48"/>
      <c r="E48" s="48"/>
      <c r="F48" s="48"/>
      <c r="G48" s="48"/>
      <c r="H48" s="48"/>
      <c r="I48" s="777" t="s">
        <v>125</v>
      </c>
      <c r="J48" s="777"/>
      <c r="K48" s="63">
        <f>SUM(K49)</f>
        <v>0</v>
      </c>
      <c r="L48" s="63">
        <f>SUM(L49)</f>
        <v>0</v>
      </c>
      <c r="M48" s="53"/>
    </row>
    <row r="49" spans="3:13">
      <c r="C49" s="64"/>
      <c r="D49" s="48"/>
      <c r="E49" s="48"/>
      <c r="F49" s="48"/>
      <c r="G49" s="48"/>
      <c r="H49" s="48"/>
      <c r="I49" s="776" t="s">
        <v>126</v>
      </c>
      <c r="J49" s="776"/>
      <c r="K49" s="55">
        <v>0</v>
      </c>
      <c r="L49" s="55">
        <v>0</v>
      </c>
      <c r="M49" s="53"/>
    </row>
    <row r="50" spans="3:13">
      <c r="C50" s="64"/>
      <c r="D50" s="48"/>
      <c r="E50" s="48"/>
      <c r="F50" s="48"/>
      <c r="G50" s="48"/>
      <c r="H50" s="48"/>
      <c r="I50" s="56"/>
      <c r="J50" s="57"/>
      <c r="K50" s="58"/>
      <c r="L50" s="58"/>
      <c r="M50" s="53"/>
    </row>
    <row r="51" spans="3:13">
      <c r="C51" s="64"/>
      <c r="D51" s="48"/>
      <c r="E51" s="48"/>
      <c r="F51" s="48"/>
      <c r="G51" s="48"/>
      <c r="H51" s="48"/>
      <c r="I51" s="775" t="s">
        <v>127</v>
      </c>
      <c r="J51" s="775"/>
      <c r="K51" s="532">
        <f>K12+K17+K28+K33+K40+K48</f>
        <v>4311729.2</v>
      </c>
      <c r="L51" s="532">
        <f>L12+L17+L28+L33+L40+L48</f>
        <v>9511969.459999999</v>
      </c>
      <c r="M51" s="65"/>
    </row>
    <row r="52" spans="3:13">
      <c r="C52" s="64"/>
      <c r="D52" s="48"/>
      <c r="E52" s="48"/>
      <c r="F52" s="48"/>
      <c r="G52" s="48"/>
      <c r="H52" s="48"/>
      <c r="I52" s="66"/>
      <c r="J52" s="66"/>
      <c r="K52" s="533"/>
      <c r="L52" s="533"/>
      <c r="M52" s="65"/>
    </row>
    <row r="53" spans="3:13">
      <c r="C53" s="64"/>
      <c r="D53" s="48"/>
      <c r="E53" s="48"/>
      <c r="F53" s="48"/>
      <c r="G53" s="48"/>
      <c r="H53" s="48"/>
      <c r="I53" s="771" t="s">
        <v>128</v>
      </c>
      <c r="J53" s="771"/>
      <c r="K53" s="532">
        <f>F33-K51</f>
        <v>499222.54999999981</v>
      </c>
      <c r="L53" s="532">
        <f>G33-L51</f>
        <v>-221669.20999999903</v>
      </c>
      <c r="M53" s="65"/>
    </row>
    <row r="54" spans="3:13" ht="6" customHeight="1">
      <c r="C54" s="67"/>
      <c r="D54" s="68"/>
      <c r="E54" s="68"/>
      <c r="F54" s="68"/>
      <c r="G54" s="68"/>
      <c r="H54" s="68"/>
      <c r="I54" s="69"/>
      <c r="J54" s="69"/>
      <c r="K54" s="68"/>
      <c r="L54" s="68"/>
      <c r="M54" s="70"/>
    </row>
    <row r="55" spans="3:13" ht="6" customHeight="1">
      <c r="C55" s="30"/>
      <c r="D55" s="30"/>
      <c r="E55" s="30"/>
      <c r="F55" s="30"/>
      <c r="G55" s="30"/>
      <c r="H55" s="30"/>
      <c r="I55" s="33"/>
      <c r="J55" s="33"/>
      <c r="K55" s="30"/>
      <c r="L55" s="30"/>
      <c r="M55" s="30"/>
    </row>
    <row r="56" spans="3:13" ht="6" customHeight="1">
      <c r="C56" s="68"/>
      <c r="D56" s="71"/>
      <c r="E56" s="72"/>
      <c r="F56" s="73"/>
      <c r="G56" s="73"/>
      <c r="H56" s="68"/>
      <c r="I56" s="74"/>
      <c r="J56" s="75"/>
      <c r="K56" s="73"/>
      <c r="L56" s="73"/>
      <c r="M56" s="68"/>
    </row>
    <row r="57" spans="3:13" ht="6" customHeight="1">
      <c r="C57" s="30"/>
      <c r="D57" s="57"/>
      <c r="E57" s="76"/>
      <c r="F57" s="77"/>
      <c r="G57" s="77"/>
      <c r="H57" s="30"/>
      <c r="I57" s="78"/>
      <c r="J57" s="79"/>
      <c r="K57" s="77"/>
      <c r="L57" s="77"/>
      <c r="M57" s="30"/>
    </row>
    <row r="58" spans="3:13" ht="15" customHeight="1">
      <c r="C58" s="57" t="s">
        <v>76</v>
      </c>
      <c r="E58" s="57"/>
      <c r="F58" s="57"/>
      <c r="G58" s="57"/>
      <c r="H58" s="57"/>
      <c r="I58" s="57"/>
      <c r="J58" s="57"/>
      <c r="K58" s="57"/>
      <c r="L58" s="57"/>
    </row>
    <row r="59" spans="3:13" ht="9.75" customHeight="1">
      <c r="D59" s="57"/>
      <c r="E59" s="76"/>
      <c r="F59" s="77"/>
      <c r="G59" s="77"/>
      <c r="I59" s="78"/>
      <c r="J59" s="76"/>
      <c r="K59" s="77"/>
      <c r="L59" s="77"/>
    </row>
    <row r="60" spans="3:13" ht="30" customHeight="1">
      <c r="D60" s="57"/>
      <c r="E60" s="772"/>
      <c r="F60" s="772"/>
      <c r="G60" s="77"/>
      <c r="I60" s="773"/>
      <c r="J60" s="773"/>
      <c r="K60" s="77"/>
      <c r="L60" s="77"/>
    </row>
    <row r="61" spans="3:13" ht="14.1" customHeight="1">
      <c r="D61" s="80"/>
      <c r="E61" s="774" t="s">
        <v>741</v>
      </c>
      <c r="F61" s="774"/>
      <c r="G61" s="77"/>
      <c r="H61" s="77"/>
      <c r="I61" s="774" t="s">
        <v>659</v>
      </c>
      <c r="J61" s="774"/>
      <c r="K61" s="81"/>
      <c r="L61" s="77"/>
    </row>
    <row r="62" spans="3:13" ht="24.75" customHeight="1">
      <c r="D62" s="82"/>
      <c r="E62" s="770" t="s">
        <v>658</v>
      </c>
      <c r="F62" s="770"/>
      <c r="G62" s="83"/>
      <c r="H62" s="83"/>
      <c r="I62" s="770" t="s">
        <v>660</v>
      </c>
      <c r="J62" s="770"/>
      <c r="K62" s="81"/>
      <c r="L62" s="77"/>
      <c r="M62" s="723">
        <v>1</v>
      </c>
    </row>
    <row r="63" spans="3:13" ht="9.9499999999999993" customHeight="1">
      <c r="F63" s="84"/>
    </row>
    <row r="64" spans="3:13" ht="18">
      <c r="D64" s="30"/>
      <c r="E64" s="30"/>
      <c r="F64" s="84"/>
      <c r="G64" s="30"/>
      <c r="H64" s="30"/>
      <c r="I64" s="33"/>
      <c r="J64" s="33"/>
      <c r="K64" s="30"/>
      <c r="L64" s="615"/>
      <c r="M64" s="30"/>
    </row>
    <row r="65" spans="6:6">
      <c r="F65" s="84"/>
    </row>
  </sheetData>
  <sheetProtection formatCells="0" selectLockedCells="1"/>
  <mergeCells count="69">
    <mergeCell ref="D9:E9"/>
    <mergeCell ref="I9:J9"/>
    <mergeCell ref="E3:K3"/>
    <mergeCell ref="E4:K4"/>
    <mergeCell ref="E5:K5"/>
    <mergeCell ref="H6:J6"/>
    <mergeCell ref="D17:E17"/>
    <mergeCell ref="I17:J17"/>
    <mergeCell ref="D11:E11"/>
    <mergeCell ref="I11:J11"/>
    <mergeCell ref="D12:E12"/>
    <mergeCell ref="I12:J12"/>
    <mergeCell ref="D13:E13"/>
    <mergeCell ref="I13:J13"/>
    <mergeCell ref="D14:E14"/>
    <mergeCell ref="I14:J14"/>
    <mergeCell ref="D15:E15"/>
    <mergeCell ref="I15:J15"/>
    <mergeCell ref="D16:E16"/>
    <mergeCell ref="D24:E24"/>
    <mergeCell ref="I24:J24"/>
    <mergeCell ref="D18:E18"/>
    <mergeCell ref="I18:J18"/>
    <mergeCell ref="D19:E19"/>
    <mergeCell ref="I19:J19"/>
    <mergeCell ref="D20:E20"/>
    <mergeCell ref="I20:J20"/>
    <mergeCell ref="I21:J21"/>
    <mergeCell ref="D22:E22"/>
    <mergeCell ref="I22:J22"/>
    <mergeCell ref="D23:E23"/>
    <mergeCell ref="I23:J23"/>
    <mergeCell ref="I25:J25"/>
    <mergeCell ref="D26:E26"/>
    <mergeCell ref="I26:J26"/>
    <mergeCell ref="D27:E27"/>
    <mergeCell ref="D28:E28"/>
    <mergeCell ref="I28:J28"/>
    <mergeCell ref="I36:J36"/>
    <mergeCell ref="D29:E29"/>
    <mergeCell ref="I29:J29"/>
    <mergeCell ref="D30:E30"/>
    <mergeCell ref="I30:J30"/>
    <mergeCell ref="D31:E31"/>
    <mergeCell ref="I31:J31"/>
    <mergeCell ref="D33:E33"/>
    <mergeCell ref="I33:J33"/>
    <mergeCell ref="D34:E34"/>
    <mergeCell ref="I34:J34"/>
    <mergeCell ref="I35:J35"/>
    <mergeCell ref="I51:J51"/>
    <mergeCell ref="I37:J37"/>
    <mergeCell ref="I38:J38"/>
    <mergeCell ref="I40:J40"/>
    <mergeCell ref="I41:J41"/>
    <mergeCell ref="I42:J42"/>
    <mergeCell ref="I43:J43"/>
    <mergeCell ref="I44:J44"/>
    <mergeCell ref="I45:J45"/>
    <mergeCell ref="I46:J46"/>
    <mergeCell ref="I48:J48"/>
    <mergeCell ref="I49:J49"/>
    <mergeCell ref="E62:F62"/>
    <mergeCell ref="I62:J62"/>
    <mergeCell ref="I53:J53"/>
    <mergeCell ref="E60:F60"/>
    <mergeCell ref="I60:J60"/>
    <mergeCell ref="E61:F61"/>
    <mergeCell ref="I61:J61"/>
  </mergeCells>
  <printOptions verticalCentered="1"/>
  <pageMargins left="0.39370078740157483" right="0" top="0.43307086614173229" bottom="0.70866141732283472" header="0.39370078740157483" footer="0"/>
  <pageSetup scale="60" orientation="landscape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94"/>
  <sheetViews>
    <sheetView showGridLines="0" topLeftCell="A387" zoomScale="80" zoomScaleNormal="80" workbookViewId="0">
      <selection activeCell="K51" sqref="K51"/>
    </sheetView>
  </sheetViews>
  <sheetFormatPr baseColWidth="10" defaultColWidth="11.42578125" defaultRowHeight="12.75"/>
  <cols>
    <col min="1" max="1" width="4.140625" style="26" customWidth="1"/>
    <col min="2" max="2" width="11.42578125" style="26"/>
    <col min="3" max="3" width="74.7109375" style="26" customWidth="1"/>
    <col min="4" max="6" width="26.7109375" style="26" customWidth="1"/>
    <col min="7" max="7" width="27" style="26" customWidth="1"/>
    <col min="8" max="8" width="14.85546875" style="26" bestFit="1" customWidth="1"/>
    <col min="9" max="16384" width="11.42578125" style="26"/>
  </cols>
  <sheetData>
    <row r="2" spans="2:9" ht="4.5" customHeight="1">
      <c r="B2" s="856" t="s">
        <v>441</v>
      </c>
      <c r="C2" s="856"/>
      <c r="D2" s="856"/>
      <c r="E2" s="856"/>
      <c r="F2" s="856"/>
      <c r="G2" s="856"/>
      <c r="H2" s="549"/>
      <c r="I2" s="549"/>
    </row>
    <row r="3" spans="2:9" ht="15" customHeight="1">
      <c r="B3" s="856"/>
      <c r="C3" s="856"/>
      <c r="D3" s="856"/>
      <c r="E3" s="856"/>
      <c r="F3" s="856"/>
      <c r="G3" s="856"/>
      <c r="H3" s="549"/>
      <c r="I3" s="549"/>
    </row>
    <row r="4" spans="2:9" ht="24" customHeight="1">
      <c r="B4" s="856"/>
      <c r="C4" s="856"/>
      <c r="D4" s="856"/>
      <c r="E4" s="856"/>
      <c r="F4" s="856"/>
      <c r="G4" s="856"/>
      <c r="H4" s="549"/>
      <c r="I4" s="549"/>
    </row>
    <row r="5" spans="2:9">
      <c r="C5" s="262"/>
      <c r="D5" s="263"/>
      <c r="E5" s="264"/>
      <c r="F5" s="264"/>
      <c r="G5" s="264"/>
    </row>
    <row r="7" spans="2:9">
      <c r="C7" s="28"/>
      <c r="D7" s="28" t="s">
        <v>3</v>
      </c>
      <c r="E7" s="265" t="s">
        <v>526</v>
      </c>
      <c r="F7" s="68"/>
      <c r="G7" s="72"/>
    </row>
    <row r="9" spans="2:9" ht="15">
      <c r="B9" s="880" t="s">
        <v>393</v>
      </c>
      <c r="C9" s="880"/>
      <c r="D9" s="880"/>
      <c r="E9" s="880"/>
      <c r="F9" s="880"/>
      <c r="G9" s="880"/>
      <c r="H9" s="880"/>
      <c r="I9" s="880"/>
    </row>
    <row r="10" spans="2:9">
      <c r="C10" s="267"/>
      <c r="D10" s="134"/>
      <c r="E10" s="29"/>
      <c r="F10" s="30"/>
      <c r="G10" s="76"/>
    </row>
    <row r="11" spans="2:9">
      <c r="C11" s="19" t="s">
        <v>383</v>
      </c>
      <c r="D11" s="268"/>
      <c r="E11" s="264"/>
      <c r="F11" s="264"/>
      <c r="G11" s="264"/>
    </row>
    <row r="12" spans="2:9">
      <c r="C12" s="269"/>
      <c r="D12" s="263"/>
      <c r="E12" s="264"/>
      <c r="F12" s="264"/>
      <c r="G12" s="264"/>
    </row>
    <row r="13" spans="2:9">
      <c r="C13" s="20" t="s">
        <v>354</v>
      </c>
      <c r="D13" s="263"/>
      <c r="E13" s="264"/>
      <c r="F13" s="264"/>
      <c r="G13" s="264"/>
    </row>
    <row r="14" spans="2:9">
      <c r="D14" s="263"/>
    </row>
    <row r="15" spans="2:9">
      <c r="C15" s="270" t="s">
        <v>502</v>
      </c>
      <c r="D15" s="30"/>
      <c r="E15" s="30"/>
      <c r="F15" s="30"/>
    </row>
    <row r="16" spans="2:9">
      <c r="C16" s="271"/>
      <c r="D16" s="30"/>
      <c r="E16" s="30"/>
      <c r="F16" s="30"/>
    </row>
    <row r="17" spans="3:6" ht="20.25" customHeight="1">
      <c r="C17" s="272" t="s">
        <v>356</v>
      </c>
      <c r="D17" s="273" t="s">
        <v>292</v>
      </c>
      <c r="E17" s="273" t="s">
        <v>357</v>
      </c>
      <c r="F17" s="273" t="s">
        <v>358</v>
      </c>
    </row>
    <row r="18" spans="3:6">
      <c r="C18" s="274" t="s">
        <v>500</v>
      </c>
      <c r="D18" s="275"/>
      <c r="E18" s="275">
        <v>0</v>
      </c>
      <c r="F18" s="275">
        <v>0</v>
      </c>
    </row>
    <row r="19" spans="3:6">
      <c r="C19" s="276"/>
      <c r="D19" s="277"/>
      <c r="E19" s="277">
        <v>0</v>
      </c>
      <c r="F19" s="277">
        <v>0</v>
      </c>
    </row>
    <row r="20" spans="3:6">
      <c r="C20" s="276" t="s">
        <v>501</v>
      </c>
      <c r="D20" s="277"/>
      <c r="E20" s="277">
        <v>0</v>
      </c>
      <c r="F20" s="277">
        <v>0</v>
      </c>
    </row>
    <row r="21" spans="3:6">
      <c r="C21" s="276"/>
      <c r="D21" s="277"/>
      <c r="E21" s="277">
        <v>0</v>
      </c>
      <c r="F21" s="277">
        <v>0</v>
      </c>
    </row>
    <row r="22" spans="3:6">
      <c r="C22" s="17" t="s">
        <v>509</v>
      </c>
      <c r="D22" s="278"/>
      <c r="E22" s="278">
        <v>0</v>
      </c>
      <c r="F22" s="278">
        <v>0</v>
      </c>
    </row>
    <row r="23" spans="3:6" ht="15">
      <c r="C23" s="644" t="s">
        <v>706</v>
      </c>
      <c r="D23" s="273">
        <f>SUM(D18:D22)</f>
        <v>0</v>
      </c>
      <c r="E23" s="273"/>
      <c r="F23" s="273">
        <f t="shared" ref="F23" si="0">SUM(F18:F22)</f>
        <v>0</v>
      </c>
    </row>
    <row r="24" spans="3:6">
      <c r="C24" s="271"/>
      <c r="D24" s="30"/>
      <c r="E24" s="30"/>
      <c r="F24" s="30"/>
    </row>
    <row r="25" spans="3:6">
      <c r="C25" s="271"/>
      <c r="D25" s="30"/>
      <c r="E25" s="30"/>
      <c r="F25" s="30"/>
    </row>
    <row r="26" spans="3:6">
      <c r="C26" s="271"/>
      <c r="D26" s="30"/>
      <c r="E26" s="30"/>
      <c r="F26" s="30"/>
    </row>
    <row r="27" spans="3:6">
      <c r="C27" s="270" t="s">
        <v>359</v>
      </c>
      <c r="D27" s="279"/>
      <c r="E27" s="30"/>
      <c r="F27" s="30"/>
    </row>
    <row r="29" spans="3:6" ht="18.75" customHeight="1">
      <c r="C29" s="272" t="s">
        <v>360</v>
      </c>
      <c r="D29" s="273" t="s">
        <v>292</v>
      </c>
      <c r="E29" s="273" t="s">
        <v>531</v>
      </c>
      <c r="F29" s="273" t="s">
        <v>361</v>
      </c>
    </row>
    <row r="30" spans="3:6">
      <c r="C30" s="276" t="s">
        <v>508</v>
      </c>
      <c r="D30" s="280"/>
      <c r="E30" s="280"/>
      <c r="F30" s="280"/>
    </row>
    <row r="31" spans="3:6">
      <c r="C31" s="276"/>
      <c r="D31" s="280"/>
      <c r="E31" s="280"/>
      <c r="F31" s="280"/>
    </row>
    <row r="32" spans="3:6" ht="14.25" customHeight="1">
      <c r="C32" s="276" t="s">
        <v>507</v>
      </c>
      <c r="D32" s="280"/>
      <c r="E32" s="280"/>
      <c r="F32" s="280"/>
    </row>
    <row r="33" spans="3:7" ht="14.25" customHeight="1">
      <c r="C33" s="276"/>
      <c r="D33" s="280"/>
      <c r="E33" s="280"/>
      <c r="F33" s="280"/>
    </row>
    <row r="34" spans="3:7" ht="14.25" customHeight="1">
      <c r="C34" s="17"/>
      <c r="D34" s="281"/>
      <c r="E34" s="281"/>
      <c r="F34" s="281"/>
    </row>
    <row r="35" spans="3:7" ht="14.25" customHeight="1">
      <c r="C35" s="644" t="s">
        <v>707</v>
      </c>
      <c r="D35" s="273">
        <f>SUM(D30:D34)</f>
        <v>0</v>
      </c>
      <c r="E35" s="273">
        <f t="shared" ref="E35:F35" si="1">SUM(E30:E34)</f>
        <v>0</v>
      </c>
      <c r="F35" s="273">
        <f t="shared" si="1"/>
        <v>0</v>
      </c>
    </row>
    <row r="36" spans="3:7" ht="14.25" customHeight="1">
      <c r="D36" s="282"/>
      <c r="E36" s="282"/>
      <c r="F36" s="282"/>
    </row>
    <row r="37" spans="3:7" ht="14.25" customHeight="1"/>
    <row r="38" spans="3:7" ht="23.25" customHeight="1">
      <c r="C38" s="272" t="s">
        <v>398</v>
      </c>
      <c r="D38" s="273" t="s">
        <v>292</v>
      </c>
      <c r="E38" s="273" t="s">
        <v>374</v>
      </c>
      <c r="F38" s="273" t="s">
        <v>375</v>
      </c>
      <c r="G38" s="273" t="s">
        <v>376</v>
      </c>
    </row>
    <row r="39" spans="3:7" ht="14.25" customHeight="1">
      <c r="C39" s="276" t="s">
        <v>506</v>
      </c>
      <c r="D39" s="280"/>
      <c r="E39" s="280"/>
      <c r="F39" s="280"/>
      <c r="G39" s="280"/>
    </row>
    <row r="40" spans="3:7" ht="14.25" customHeight="1">
      <c r="C40" s="276"/>
      <c r="D40" s="280"/>
      <c r="E40" s="280"/>
      <c r="F40" s="280"/>
      <c r="G40" s="280"/>
    </row>
    <row r="41" spans="3:7" ht="14.25" customHeight="1">
      <c r="C41" s="276" t="s">
        <v>505</v>
      </c>
      <c r="D41" s="280"/>
      <c r="E41" s="280"/>
      <c r="F41" s="280"/>
      <c r="G41" s="280"/>
    </row>
    <row r="42" spans="3:7" ht="14.25" customHeight="1">
      <c r="C42" s="17"/>
      <c r="D42" s="281"/>
      <c r="E42" s="281"/>
      <c r="F42" s="281"/>
      <c r="G42" s="281"/>
    </row>
    <row r="43" spans="3:7" ht="14.25" customHeight="1">
      <c r="C43" s="644" t="s">
        <v>708</v>
      </c>
      <c r="D43" s="646">
        <f>SUM(D38:D42)</f>
        <v>0</v>
      </c>
      <c r="E43" s="273">
        <f t="shared" ref="E43" si="2">SUM(E38:E42)</f>
        <v>0</v>
      </c>
      <c r="F43" s="273">
        <f t="shared" ref="F43:G43" si="3">SUM(F38:F42)</f>
        <v>0</v>
      </c>
      <c r="G43" s="273">
        <f t="shared" si="3"/>
        <v>0</v>
      </c>
    </row>
    <row r="44" spans="3:7" ht="14.25" customHeight="1"/>
    <row r="45" spans="3:7" ht="14.25" customHeight="1"/>
    <row r="46" spans="3:7" ht="14.25" customHeight="1"/>
    <row r="47" spans="3:7" ht="14.25" customHeight="1">
      <c r="C47" s="270" t="s">
        <v>364</v>
      </c>
    </row>
    <row r="48" spans="3:7" ht="14.25" customHeight="1">
      <c r="C48" s="283"/>
    </row>
    <row r="49" spans="3:8" ht="24" customHeight="1">
      <c r="C49" s="272" t="s">
        <v>362</v>
      </c>
      <c r="D49" s="273" t="s">
        <v>292</v>
      </c>
      <c r="E49" s="273" t="s">
        <v>363</v>
      </c>
    </row>
    <row r="50" spans="3:8" ht="14.25" customHeight="1">
      <c r="C50" s="274" t="s">
        <v>503</v>
      </c>
      <c r="D50" s="275"/>
      <c r="E50" s="275">
        <v>0</v>
      </c>
    </row>
    <row r="51" spans="3:8" ht="14.25" customHeight="1">
      <c r="C51" s="276"/>
      <c r="D51" s="277"/>
      <c r="E51" s="277">
        <v>0</v>
      </c>
    </row>
    <row r="52" spans="3:8" ht="14.25" customHeight="1">
      <c r="C52" s="276" t="s">
        <v>504</v>
      </c>
      <c r="D52" s="277"/>
      <c r="E52" s="277"/>
    </row>
    <row r="53" spans="3:8" ht="14.25" customHeight="1">
      <c r="C53" s="17"/>
      <c r="D53" s="278"/>
      <c r="E53" s="278">
        <v>0</v>
      </c>
    </row>
    <row r="54" spans="3:8" ht="14.25" customHeight="1">
      <c r="C54" s="644" t="s">
        <v>709</v>
      </c>
      <c r="D54" s="273">
        <f>SUM(D49:D53)</f>
        <v>0</v>
      </c>
      <c r="E54" s="273"/>
    </row>
    <row r="55" spans="3:8" ht="14.25" customHeight="1">
      <c r="C55" s="284"/>
      <c r="D55" s="285"/>
      <c r="E55" s="285"/>
    </row>
    <row r="56" spans="3:8" ht="9.75" customHeight="1">
      <c r="C56" s="284"/>
      <c r="D56" s="285"/>
      <c r="E56" s="285"/>
    </row>
    <row r="57" spans="3:8" ht="14.25" customHeight="1"/>
    <row r="58" spans="3:8" ht="14.25" customHeight="1">
      <c r="C58" s="270" t="s">
        <v>365</v>
      </c>
    </row>
    <row r="59" spans="3:8" ht="14.25" customHeight="1">
      <c r="C59" s="283"/>
    </row>
    <row r="60" spans="3:8" ht="27.75" customHeight="1">
      <c r="C60" s="272" t="s">
        <v>368</v>
      </c>
      <c r="D60" s="273" t="s">
        <v>292</v>
      </c>
      <c r="E60" s="273" t="s">
        <v>357</v>
      </c>
      <c r="F60" s="273" t="s">
        <v>300</v>
      </c>
      <c r="G60" s="286" t="s">
        <v>366</v>
      </c>
      <c r="H60" s="273" t="s">
        <v>367</v>
      </c>
    </row>
    <row r="61" spans="3:8" ht="14.25" customHeight="1">
      <c r="C61" s="287" t="s">
        <v>510</v>
      </c>
      <c r="D61" s="285"/>
      <c r="E61" s="285">
        <v>0</v>
      </c>
      <c r="F61" s="285">
        <v>0</v>
      </c>
      <c r="G61" s="285">
        <v>0</v>
      </c>
      <c r="H61" s="288">
        <v>0</v>
      </c>
    </row>
    <row r="62" spans="3:8" ht="14.25" customHeight="1">
      <c r="C62" s="287"/>
      <c r="D62" s="285"/>
      <c r="E62" s="285">
        <v>0</v>
      </c>
      <c r="F62" s="285">
        <v>0</v>
      </c>
      <c r="G62" s="285">
        <v>0</v>
      </c>
      <c r="H62" s="288">
        <v>0</v>
      </c>
    </row>
    <row r="63" spans="3:8" ht="14.25" customHeight="1">
      <c r="C63" s="287"/>
      <c r="D63" s="285"/>
      <c r="E63" s="285">
        <v>0</v>
      </c>
      <c r="F63" s="285">
        <v>0</v>
      </c>
      <c r="G63" s="285">
        <v>0</v>
      </c>
      <c r="H63" s="288">
        <v>0</v>
      </c>
    </row>
    <row r="64" spans="3:8" ht="14.25" customHeight="1">
      <c r="C64" s="289"/>
      <c r="D64" s="290"/>
      <c r="E64" s="290">
        <v>0</v>
      </c>
      <c r="F64" s="290">
        <v>0</v>
      </c>
      <c r="G64" s="290">
        <v>0</v>
      </c>
      <c r="H64" s="291">
        <v>0</v>
      </c>
    </row>
    <row r="65" spans="3:8" ht="15" customHeight="1">
      <c r="C65" s="644" t="s">
        <v>710</v>
      </c>
      <c r="D65" s="273">
        <f>SUM(D60:D64)</f>
        <v>0</v>
      </c>
      <c r="E65" s="292">
        <v>0</v>
      </c>
      <c r="F65" s="293">
        <v>0</v>
      </c>
      <c r="G65" s="293">
        <v>0</v>
      </c>
      <c r="H65" s="294">
        <v>0</v>
      </c>
    </row>
    <row r="66" spans="3:8">
      <c r="C66" s="284"/>
      <c r="D66" s="295"/>
      <c r="E66" s="295"/>
      <c r="F66" s="295"/>
      <c r="G66" s="295"/>
      <c r="H66" s="295"/>
    </row>
    <row r="67" spans="3:8" ht="48.75" customHeight="1">
      <c r="C67" s="284"/>
      <c r="D67" s="295"/>
      <c r="E67" s="295"/>
      <c r="F67" s="295"/>
      <c r="G67" s="295"/>
      <c r="H67" s="728">
        <v>9</v>
      </c>
    </row>
    <row r="68" spans="3:8" ht="13.5" customHeight="1">
      <c r="C68" s="284"/>
      <c r="D68" s="295"/>
      <c r="E68" s="295"/>
      <c r="F68" s="295"/>
      <c r="G68" s="295"/>
      <c r="H68" s="295"/>
    </row>
    <row r="69" spans="3:8" ht="21" customHeight="1">
      <c r="C69" s="284"/>
      <c r="D69" s="295"/>
      <c r="E69" s="295"/>
      <c r="F69" s="295"/>
      <c r="G69" s="295"/>
      <c r="H69" s="295"/>
    </row>
    <row r="70" spans="3:8" ht="26.25" customHeight="1">
      <c r="C70" s="272" t="s">
        <v>512</v>
      </c>
      <c r="D70" s="273" t="s">
        <v>292</v>
      </c>
      <c r="E70" s="273" t="s">
        <v>357</v>
      </c>
      <c r="F70" s="273" t="s">
        <v>369</v>
      </c>
      <c r="G70" s="295"/>
      <c r="H70" s="295"/>
    </row>
    <row r="71" spans="3:8">
      <c r="C71" s="274" t="s">
        <v>511</v>
      </c>
      <c r="D71" s="288"/>
      <c r="E71" s="277">
        <v>0</v>
      </c>
      <c r="F71" s="277">
        <v>0</v>
      </c>
      <c r="G71" s="295"/>
      <c r="H71" s="295"/>
    </row>
    <row r="72" spans="3:8" ht="21" customHeight="1">
      <c r="C72" s="17"/>
      <c r="D72" s="288"/>
      <c r="E72" s="277">
        <v>0</v>
      </c>
      <c r="F72" s="277">
        <v>0</v>
      </c>
      <c r="G72" s="295"/>
      <c r="H72" s="295"/>
    </row>
    <row r="73" spans="3:8" ht="16.5" customHeight="1">
      <c r="C73" s="644" t="s">
        <v>711</v>
      </c>
      <c r="D73" s="273">
        <f>SUM(D71:D72)</f>
        <v>0</v>
      </c>
      <c r="E73" s="883"/>
      <c r="F73" s="884"/>
      <c r="G73" s="295"/>
      <c r="H73" s="295"/>
    </row>
    <row r="75" spans="3:8">
      <c r="C75" s="270" t="s">
        <v>355</v>
      </c>
    </row>
    <row r="77" spans="3:8" ht="24" customHeight="1">
      <c r="C77" s="272" t="s">
        <v>293</v>
      </c>
      <c r="D77" s="273" t="s">
        <v>294</v>
      </c>
      <c r="E77" s="273" t="s">
        <v>295</v>
      </c>
      <c r="F77" s="273" t="s">
        <v>296</v>
      </c>
      <c r="G77" s="273" t="s">
        <v>297</v>
      </c>
    </row>
    <row r="78" spans="3:8">
      <c r="C78" s="274"/>
      <c r="D78" s="296"/>
      <c r="E78" s="297"/>
      <c r="F78" s="297"/>
      <c r="G78" s="297">
        <v>0</v>
      </c>
    </row>
    <row r="79" spans="3:8" ht="15">
      <c r="C79" s="601" t="s">
        <v>532</v>
      </c>
      <c r="D79" s="556">
        <v>1182450.6200000001</v>
      </c>
      <c r="E79" s="556">
        <v>1182450.6200000001</v>
      </c>
      <c r="F79" s="639">
        <v>0</v>
      </c>
      <c r="G79" s="280"/>
    </row>
    <row r="80" spans="3:8" ht="15">
      <c r="C80" s="601" t="s">
        <v>533</v>
      </c>
      <c r="D80" s="556">
        <v>1182450.6200000001</v>
      </c>
      <c r="E80" s="556">
        <v>1182450.6200000001</v>
      </c>
      <c r="F80" s="639">
        <v>0</v>
      </c>
      <c r="G80" s="280"/>
    </row>
    <row r="81" spans="3:7" ht="15">
      <c r="C81" s="601" t="s">
        <v>534</v>
      </c>
      <c r="D81" s="556">
        <v>18942.8</v>
      </c>
      <c r="E81" s="556">
        <v>18942.8</v>
      </c>
      <c r="F81" s="639">
        <v>0</v>
      </c>
      <c r="G81" s="280"/>
    </row>
    <row r="82" spans="3:7" ht="15">
      <c r="C82" s="601" t="s">
        <v>535</v>
      </c>
      <c r="D82" s="556">
        <v>229298.19</v>
      </c>
      <c r="E82" s="556">
        <v>229298.19</v>
      </c>
      <c r="F82" s="639">
        <v>0</v>
      </c>
      <c r="G82" s="280"/>
    </row>
    <row r="83" spans="3:7" ht="15">
      <c r="C83" s="601" t="s">
        <v>536</v>
      </c>
      <c r="D83" s="556">
        <v>82471.360000000001</v>
      </c>
      <c r="E83" s="556">
        <v>82471.360000000001</v>
      </c>
      <c r="F83" s="639">
        <v>0</v>
      </c>
      <c r="G83" s="280"/>
    </row>
    <row r="84" spans="3:7" ht="15">
      <c r="C84" s="601" t="s">
        <v>537</v>
      </c>
      <c r="D84" s="556">
        <v>369811.53</v>
      </c>
      <c r="E84" s="556">
        <v>369811.53</v>
      </c>
      <c r="F84" s="639">
        <v>0</v>
      </c>
      <c r="G84" s="280"/>
    </row>
    <row r="85" spans="3:7" ht="15">
      <c r="C85" s="601" t="s">
        <v>538</v>
      </c>
      <c r="D85" s="556">
        <v>5600</v>
      </c>
      <c r="E85" s="556">
        <v>5600</v>
      </c>
      <c r="F85" s="639">
        <v>0</v>
      </c>
      <c r="G85" s="280"/>
    </row>
    <row r="86" spans="3:7" ht="15">
      <c r="C86" s="601" t="s">
        <v>539</v>
      </c>
      <c r="D86" s="556">
        <v>72781.679999999993</v>
      </c>
      <c r="E86" s="556">
        <v>72781.679999999993</v>
      </c>
      <c r="F86" s="639">
        <v>0</v>
      </c>
      <c r="G86" s="280"/>
    </row>
    <row r="87" spans="3:7" ht="15">
      <c r="C87" s="601" t="s">
        <v>540</v>
      </c>
      <c r="D87" s="556">
        <v>88743.85</v>
      </c>
      <c r="E87" s="556">
        <v>88743.85</v>
      </c>
      <c r="F87" s="639">
        <v>0</v>
      </c>
      <c r="G87" s="280"/>
    </row>
    <row r="88" spans="3:7" ht="15">
      <c r="C88" s="601" t="s">
        <v>541</v>
      </c>
      <c r="D88" s="556">
        <v>1500</v>
      </c>
      <c r="E88" s="556">
        <v>1500</v>
      </c>
      <c r="F88" s="639">
        <v>0</v>
      </c>
      <c r="G88" s="280"/>
    </row>
    <row r="89" spans="3:7" ht="15">
      <c r="C89" s="601" t="s">
        <v>542</v>
      </c>
      <c r="D89" s="556">
        <v>972890</v>
      </c>
      <c r="E89" s="556">
        <v>972890</v>
      </c>
      <c r="F89" s="639">
        <v>0</v>
      </c>
      <c r="G89" s="280"/>
    </row>
    <row r="90" spans="3:7" ht="15">
      <c r="C90" s="601" t="s">
        <v>543</v>
      </c>
      <c r="D90" s="556">
        <v>599411.25</v>
      </c>
      <c r="E90" s="556">
        <v>599411.25</v>
      </c>
      <c r="F90" s="639">
        <v>0</v>
      </c>
      <c r="G90" s="280"/>
    </row>
    <row r="91" spans="3:7" ht="15">
      <c r="C91" s="601" t="s">
        <v>544</v>
      </c>
      <c r="D91" s="556">
        <v>22736</v>
      </c>
      <c r="E91" s="556">
        <v>22736</v>
      </c>
      <c r="F91" s="639">
        <v>0</v>
      </c>
      <c r="G91" s="280"/>
    </row>
    <row r="92" spans="3:7" ht="15">
      <c r="C92" s="601" t="s">
        <v>545</v>
      </c>
      <c r="D92" s="556">
        <v>36123.58</v>
      </c>
      <c r="E92" s="556">
        <v>36123.58</v>
      </c>
      <c r="F92" s="639">
        <v>0</v>
      </c>
      <c r="G92" s="280"/>
    </row>
    <row r="93" spans="3:7" ht="15">
      <c r="C93" s="601" t="s">
        <v>546</v>
      </c>
      <c r="D93" s="556">
        <v>21010.71</v>
      </c>
      <c r="E93" s="556">
        <v>21010.71</v>
      </c>
      <c r="F93" s="639">
        <v>0</v>
      </c>
      <c r="G93" s="280"/>
    </row>
    <row r="94" spans="3:7" ht="15">
      <c r="C94" s="601" t="s">
        <v>547</v>
      </c>
      <c r="D94" s="556">
        <v>2521320.9500000002</v>
      </c>
      <c r="E94" s="556">
        <v>2521320.9500000002</v>
      </c>
      <c r="F94" s="639">
        <v>0</v>
      </c>
      <c r="G94" s="280"/>
    </row>
    <row r="95" spans="3:7" ht="15">
      <c r="C95" s="601" t="s">
        <v>548</v>
      </c>
      <c r="D95" s="556">
        <v>-10308.379999999999</v>
      </c>
      <c r="E95" s="556">
        <v>-10308.379999999999</v>
      </c>
      <c r="F95" s="639"/>
      <c r="G95" s="280"/>
    </row>
    <row r="96" spans="3:7" ht="15">
      <c r="C96" s="601" t="s">
        <v>549</v>
      </c>
      <c r="D96" s="556">
        <v>-176531.24</v>
      </c>
      <c r="E96" s="556">
        <v>-176531.24</v>
      </c>
      <c r="F96" s="639"/>
      <c r="G96" s="280"/>
    </row>
    <row r="97" spans="3:7" ht="15">
      <c r="C97" s="601" t="s">
        <v>550</v>
      </c>
      <c r="D97" s="556">
        <v>-24670.03</v>
      </c>
      <c r="E97" s="556">
        <v>-24670.03</v>
      </c>
      <c r="F97" s="639"/>
      <c r="G97" s="280"/>
    </row>
    <row r="98" spans="3:7" ht="15">
      <c r="C98" s="601" t="s">
        <v>551</v>
      </c>
      <c r="D98" s="556">
        <v>-1500</v>
      </c>
      <c r="E98" s="556">
        <v>-1500</v>
      </c>
      <c r="F98" s="639"/>
      <c r="G98" s="280"/>
    </row>
    <row r="99" spans="3:7" ht="15">
      <c r="C99" s="601" t="s">
        <v>552</v>
      </c>
      <c r="D99" s="556">
        <v>-1057966.1200000001</v>
      </c>
      <c r="E99" s="556">
        <v>-1057966.1200000001</v>
      </c>
      <c r="F99" s="639"/>
      <c r="G99" s="280"/>
    </row>
    <row r="100" spans="3:7" ht="15">
      <c r="C100" s="601" t="s">
        <v>553</v>
      </c>
      <c r="D100" s="556">
        <v>-13966.32</v>
      </c>
      <c r="E100" s="556">
        <v>-13966.32</v>
      </c>
      <c r="F100" s="639"/>
      <c r="G100" s="280"/>
    </row>
    <row r="101" spans="3:7" ht="15">
      <c r="C101" s="601" t="s">
        <v>554</v>
      </c>
      <c r="D101" s="556">
        <v>-4988.7</v>
      </c>
      <c r="E101" s="556">
        <v>-4988.7</v>
      </c>
      <c r="F101" s="639"/>
      <c r="G101" s="280"/>
    </row>
    <row r="102" spans="3:7" ht="15">
      <c r="C102" s="601" t="s">
        <v>555</v>
      </c>
      <c r="D102" s="556">
        <v>-1289930.79</v>
      </c>
      <c r="E102" s="556">
        <v>-1289930.79</v>
      </c>
      <c r="F102" s="639"/>
      <c r="G102" s="280"/>
    </row>
    <row r="103" spans="3:7" ht="16.5" customHeight="1">
      <c r="C103" s="552" t="s">
        <v>556</v>
      </c>
      <c r="D103" s="553">
        <v>2413840.7799999998</v>
      </c>
      <c r="E103" s="553">
        <v>2413840.7799999998</v>
      </c>
      <c r="F103" s="697"/>
      <c r="G103" s="551"/>
    </row>
    <row r="106" spans="3:7" ht="21.75" customHeight="1">
      <c r="C106" s="272" t="s">
        <v>370</v>
      </c>
      <c r="D106" s="273" t="s">
        <v>294</v>
      </c>
      <c r="E106" s="273" t="s">
        <v>295</v>
      </c>
      <c r="F106" s="273" t="s">
        <v>296</v>
      </c>
      <c r="G106" s="273" t="s">
        <v>297</v>
      </c>
    </row>
    <row r="107" spans="3:7">
      <c r="C107" s="274" t="s">
        <v>515</v>
      </c>
      <c r="D107" s="275"/>
      <c r="E107" s="275"/>
      <c r="F107" s="275"/>
      <c r="G107" s="275"/>
    </row>
    <row r="108" spans="3:7">
      <c r="C108" s="276"/>
      <c r="D108" s="277"/>
      <c r="E108" s="277"/>
      <c r="F108" s="277"/>
      <c r="G108" s="277"/>
    </row>
    <row r="109" spans="3:7">
      <c r="C109" s="276" t="s">
        <v>516</v>
      </c>
      <c r="D109" s="277"/>
      <c r="E109" s="277"/>
      <c r="F109" s="277"/>
      <c r="G109" s="277"/>
    </row>
    <row r="110" spans="3:7">
      <c r="C110" s="276"/>
      <c r="D110" s="277"/>
      <c r="E110" s="277"/>
      <c r="F110" s="277"/>
      <c r="G110" s="277"/>
    </row>
    <row r="111" spans="3:7">
      <c r="C111" s="276" t="s">
        <v>514</v>
      </c>
      <c r="D111" s="277"/>
      <c r="E111" s="277"/>
      <c r="F111" s="277"/>
      <c r="G111" s="277"/>
    </row>
    <row r="112" spans="3:7" ht="15">
      <c r="C112" s="517"/>
      <c r="D112" s="278"/>
      <c r="E112" s="278"/>
      <c r="F112" s="278"/>
      <c r="G112" s="278"/>
    </row>
    <row r="113" spans="3:7" ht="16.5" customHeight="1">
      <c r="C113" s="644" t="s">
        <v>712</v>
      </c>
      <c r="D113" s="273">
        <f>SUM(D111:D112)</f>
        <v>0</v>
      </c>
      <c r="E113" s="273">
        <f t="shared" ref="E113" si="4">SUM(E111:E112)</f>
        <v>0</v>
      </c>
      <c r="F113" s="273">
        <f t="shared" ref="F113" si="5">SUM(F111:F112)</f>
        <v>0</v>
      </c>
      <c r="G113" s="298"/>
    </row>
    <row r="116" spans="3:7" ht="27" customHeight="1">
      <c r="C116" s="272" t="s">
        <v>371</v>
      </c>
      <c r="D116" s="273" t="s">
        <v>292</v>
      </c>
    </row>
    <row r="117" spans="3:7">
      <c r="C117" s="274" t="s">
        <v>517</v>
      </c>
      <c r="D117" s="275"/>
    </row>
    <row r="118" spans="3:7">
      <c r="C118" s="276"/>
      <c r="D118" s="277"/>
    </row>
    <row r="119" spans="3:7">
      <c r="C119" s="17"/>
      <c r="D119" s="278"/>
    </row>
    <row r="120" spans="3:7" ht="15" customHeight="1">
      <c r="C120" s="644" t="s">
        <v>713</v>
      </c>
      <c r="D120" s="273">
        <f>SUM(D118:D119)</f>
        <v>0</v>
      </c>
    </row>
    <row r="121" spans="3:7" ht="15">
      <c r="C121"/>
    </row>
    <row r="123" spans="3:7" ht="22.5" customHeight="1">
      <c r="C123" s="299" t="s">
        <v>373</v>
      </c>
      <c r="D123" s="300" t="s">
        <v>292</v>
      </c>
      <c r="E123" s="301" t="s">
        <v>372</v>
      </c>
    </row>
    <row r="124" spans="3:7">
      <c r="C124" s="302" t="s">
        <v>702</v>
      </c>
      <c r="D124" s="638">
        <v>791</v>
      </c>
      <c r="E124" s="303"/>
    </row>
    <row r="125" spans="3:7">
      <c r="C125" s="304"/>
      <c r="D125" s="305"/>
      <c r="E125" s="306"/>
    </row>
    <row r="126" spans="3:7">
      <c r="C126" s="67"/>
      <c r="D126" s="308"/>
      <c r="E126" s="308"/>
    </row>
    <row r="127" spans="3:7" ht="14.25" customHeight="1">
      <c r="C127" s="644" t="s">
        <v>714</v>
      </c>
      <c r="D127" s="273" t="s">
        <v>704</v>
      </c>
      <c r="E127" s="273"/>
    </row>
    <row r="128" spans="3:7" ht="14.25" customHeight="1">
      <c r="D128" s="282"/>
      <c r="E128" s="282"/>
    </row>
    <row r="129" spans="3:8" ht="14.25" customHeight="1">
      <c r="D129" s="282"/>
      <c r="E129" s="282"/>
    </row>
    <row r="130" spans="3:8" ht="18">
      <c r="H130" s="681"/>
    </row>
    <row r="131" spans="3:8" ht="18">
      <c r="H131" s="681"/>
    </row>
    <row r="132" spans="3:8" ht="15">
      <c r="H132" s="723">
        <v>10</v>
      </c>
    </row>
    <row r="134" spans="3:8">
      <c r="C134" s="19" t="s">
        <v>6</v>
      </c>
    </row>
    <row r="136" spans="3:8" ht="20.25" customHeight="1">
      <c r="C136" s="299" t="s">
        <v>518</v>
      </c>
      <c r="D136" s="300" t="s">
        <v>292</v>
      </c>
      <c r="E136" s="273" t="s">
        <v>374</v>
      </c>
      <c r="F136" s="273" t="s">
        <v>375</v>
      </c>
      <c r="G136" s="273" t="s">
        <v>376</v>
      </c>
    </row>
    <row r="137" spans="3:8">
      <c r="C137" s="274"/>
      <c r="D137" s="297"/>
      <c r="E137" s="297"/>
      <c r="F137" s="297"/>
      <c r="G137" s="297"/>
    </row>
    <row r="138" spans="3:8" ht="15">
      <c r="C138" s="601" t="s">
        <v>557</v>
      </c>
      <c r="D138" s="639">
        <v>-288484.28999999998</v>
      </c>
      <c r="E138" s="280"/>
      <c r="F138" s="280"/>
      <c r="G138" s="280"/>
    </row>
    <row r="139" spans="3:8" ht="15">
      <c r="C139" s="601" t="s">
        <v>558</v>
      </c>
      <c r="D139" s="639">
        <v>-1139.44</v>
      </c>
      <c r="E139" s="280"/>
      <c r="F139" s="280"/>
      <c r="G139" s="280"/>
    </row>
    <row r="140" spans="3:8" ht="15">
      <c r="C140" s="601" t="s">
        <v>559</v>
      </c>
      <c r="D140" s="639">
        <v>-5528.84</v>
      </c>
      <c r="E140" s="280"/>
      <c r="F140" s="280"/>
      <c r="G140" s="280"/>
    </row>
    <row r="141" spans="3:8" ht="15">
      <c r="C141" s="601" t="s">
        <v>560</v>
      </c>
      <c r="D141" s="639">
        <v>-281.56</v>
      </c>
      <c r="E141" s="280"/>
      <c r="F141" s="280"/>
      <c r="G141" s="280"/>
    </row>
    <row r="142" spans="3:8" ht="15">
      <c r="C142" s="601" t="s">
        <v>561</v>
      </c>
      <c r="D142" s="639">
        <v>-93377.42</v>
      </c>
      <c r="E142" s="280"/>
      <c r="F142" s="280"/>
      <c r="G142" s="280"/>
    </row>
    <row r="143" spans="3:8" ht="15">
      <c r="C143" s="601" t="s">
        <v>701</v>
      </c>
      <c r="D143" s="639">
        <v>5100</v>
      </c>
      <c r="E143" s="280"/>
      <c r="F143" s="280"/>
      <c r="G143" s="280"/>
    </row>
    <row r="144" spans="3:8" ht="15">
      <c r="C144" s="601" t="s">
        <v>562</v>
      </c>
      <c r="D144" s="639">
        <v>-850.81</v>
      </c>
      <c r="E144" s="280"/>
      <c r="F144" s="280"/>
      <c r="G144" s="280"/>
    </row>
    <row r="145" spans="3:7" ht="15">
      <c r="C145" s="601" t="s">
        <v>563</v>
      </c>
      <c r="D145" s="639">
        <v>-2287.5</v>
      </c>
      <c r="E145" s="280"/>
      <c r="F145" s="280"/>
      <c r="G145" s="280"/>
    </row>
    <row r="146" spans="3:7" ht="15">
      <c r="C146" s="601" t="s">
        <v>564</v>
      </c>
      <c r="D146" s="639">
        <v>-13167.06</v>
      </c>
      <c r="E146" s="280"/>
      <c r="F146" s="280"/>
      <c r="G146" s="280"/>
    </row>
    <row r="147" spans="3:7" ht="15">
      <c r="C147" s="601" t="s">
        <v>565</v>
      </c>
      <c r="D147" s="639">
        <v>5563.02</v>
      </c>
      <c r="E147" s="280"/>
      <c r="F147" s="280"/>
      <c r="G147" s="280"/>
    </row>
    <row r="148" spans="3:7" ht="15">
      <c r="C148" s="601" t="s">
        <v>566</v>
      </c>
      <c r="D148" s="639">
        <v>-1341.46</v>
      </c>
      <c r="E148" s="280"/>
      <c r="F148" s="280"/>
      <c r="G148" s="280"/>
    </row>
    <row r="149" spans="3:7" ht="15">
      <c r="C149" s="601" t="s">
        <v>567</v>
      </c>
      <c r="D149" s="639">
        <v>-6107.16</v>
      </c>
      <c r="E149" s="280"/>
      <c r="F149" s="280"/>
      <c r="G149" s="280"/>
    </row>
    <row r="150" spans="3:7" ht="15">
      <c r="C150" s="601" t="s">
        <v>745</v>
      </c>
      <c r="D150" s="639">
        <v>-883</v>
      </c>
      <c r="E150" s="280"/>
      <c r="F150" s="280"/>
      <c r="G150" s="280"/>
    </row>
    <row r="151" spans="3:7" ht="15">
      <c r="C151" s="601" t="s">
        <v>568</v>
      </c>
      <c r="D151" s="639">
        <v>638.13</v>
      </c>
      <c r="E151" s="280"/>
      <c r="F151" s="280"/>
      <c r="G151" s="280"/>
    </row>
    <row r="152" spans="3:7" ht="15">
      <c r="C152" s="601" t="s">
        <v>569</v>
      </c>
      <c r="D152" s="639">
        <v>579.1</v>
      </c>
      <c r="E152" s="280"/>
      <c r="F152" s="280"/>
      <c r="G152" s="280"/>
    </row>
    <row r="153" spans="3:7" ht="15">
      <c r="C153" s="601" t="s">
        <v>570</v>
      </c>
      <c r="D153" s="639">
        <v>-2695.04</v>
      </c>
      <c r="E153" s="280"/>
      <c r="F153" s="280"/>
      <c r="G153" s="280"/>
    </row>
    <row r="154" spans="3:7" ht="15">
      <c r="C154" s="748" t="s">
        <v>571</v>
      </c>
      <c r="D154" s="749">
        <v>-404263.33</v>
      </c>
      <c r="E154" s="633"/>
      <c r="F154" s="633"/>
      <c r="G154" s="633"/>
    </row>
    <row r="156" spans="3:7" ht="20.25" customHeight="1">
      <c r="C156" s="299" t="s">
        <v>378</v>
      </c>
      <c r="D156" s="300" t="s">
        <v>292</v>
      </c>
      <c r="E156" s="273" t="s">
        <v>377</v>
      </c>
      <c r="F156" s="273" t="s">
        <v>372</v>
      </c>
    </row>
    <row r="157" spans="3:7">
      <c r="C157" s="309" t="s">
        <v>519</v>
      </c>
      <c r="D157" s="310"/>
      <c r="E157" s="311"/>
      <c r="F157" s="312"/>
    </row>
    <row r="158" spans="3:7" ht="27.75" customHeight="1">
      <c r="C158" s="317"/>
      <c r="D158" s="318"/>
      <c r="E158" s="319"/>
      <c r="F158" s="320"/>
    </row>
    <row r="159" spans="3:7" ht="16.5" customHeight="1">
      <c r="C159" s="644" t="s">
        <v>715</v>
      </c>
      <c r="D159" s="649">
        <f>SUM(D158:D158)</f>
        <v>0</v>
      </c>
      <c r="E159" s="881"/>
      <c r="F159" s="882"/>
    </row>
    <row r="161" spans="3:6" ht="27.75" customHeight="1">
      <c r="C161" s="299" t="s">
        <v>379</v>
      </c>
      <c r="D161" s="300" t="s">
        <v>292</v>
      </c>
      <c r="E161" s="273" t="s">
        <v>377</v>
      </c>
      <c r="F161" s="273" t="s">
        <v>372</v>
      </c>
    </row>
    <row r="162" spans="3:6">
      <c r="C162" s="309" t="s">
        <v>520</v>
      </c>
      <c r="D162" s="310"/>
      <c r="E162" s="311"/>
      <c r="F162" s="312"/>
    </row>
    <row r="163" spans="3:6">
      <c r="C163" s="313"/>
      <c r="D163" s="314"/>
      <c r="E163" s="315"/>
      <c r="F163" s="316"/>
    </row>
    <row r="164" spans="3:6">
      <c r="C164" s="317"/>
      <c r="D164" s="318"/>
      <c r="E164" s="319"/>
      <c r="F164" s="320"/>
    </row>
    <row r="165" spans="3:6" ht="15" customHeight="1">
      <c r="C165" s="644" t="s">
        <v>715</v>
      </c>
      <c r="D165" s="649">
        <f>SUM(D163:D164)</f>
        <v>0</v>
      </c>
      <c r="E165" s="881"/>
      <c r="F165" s="882"/>
    </row>
    <row r="166" spans="3:6" ht="15">
      <c r="C166"/>
    </row>
    <row r="167" spans="3:6" ht="24" customHeight="1">
      <c r="C167" s="299" t="s">
        <v>380</v>
      </c>
      <c r="D167" s="300" t="s">
        <v>292</v>
      </c>
      <c r="E167" s="273" t="s">
        <v>377</v>
      </c>
      <c r="F167" s="273" t="s">
        <v>372</v>
      </c>
    </row>
    <row r="168" spans="3:6">
      <c r="C168" s="309" t="s">
        <v>521</v>
      </c>
      <c r="D168" s="310"/>
      <c r="E168" s="311"/>
      <c r="F168" s="312"/>
    </row>
    <row r="169" spans="3:6">
      <c r="C169" s="313"/>
      <c r="D169" s="314"/>
      <c r="E169" s="315"/>
      <c r="F169" s="316"/>
    </row>
    <row r="170" spans="3:6">
      <c r="C170" s="317"/>
      <c r="D170" s="318"/>
      <c r="E170" s="319"/>
      <c r="F170" s="320"/>
    </row>
    <row r="171" spans="3:6" ht="16.5" customHeight="1">
      <c r="C171" s="644" t="s">
        <v>715</v>
      </c>
      <c r="D171" s="649">
        <f>SUM(D169:D170)</f>
        <v>0</v>
      </c>
      <c r="E171" s="881"/>
      <c r="F171" s="882"/>
    </row>
    <row r="173" spans="3:6" ht="24" customHeight="1">
      <c r="C173" s="299" t="s">
        <v>381</v>
      </c>
      <c r="D173" s="300" t="s">
        <v>292</v>
      </c>
      <c r="E173" s="321" t="s">
        <v>377</v>
      </c>
      <c r="F173" s="321" t="s">
        <v>300</v>
      </c>
    </row>
    <row r="174" spans="3:6">
      <c r="C174" s="309" t="s">
        <v>522</v>
      </c>
      <c r="D174" s="275"/>
      <c r="E174" s="275">
        <v>0</v>
      </c>
      <c r="F174" s="275">
        <v>0</v>
      </c>
    </row>
    <row r="175" spans="3:6">
      <c r="C175" s="276"/>
      <c r="D175" s="277"/>
      <c r="E175" s="277">
        <v>0</v>
      </c>
      <c r="F175" s="277">
        <v>0</v>
      </c>
    </row>
    <row r="176" spans="3:6">
      <c r="C176" s="17"/>
      <c r="D176" s="18"/>
      <c r="E176" s="18">
        <v>0</v>
      </c>
      <c r="F176" s="18">
        <v>0</v>
      </c>
    </row>
    <row r="177" spans="3:6" ht="18.75" customHeight="1">
      <c r="C177" s="644" t="s">
        <v>716</v>
      </c>
      <c r="D177" s="649">
        <f>SUM(D175:D176)</f>
        <v>0</v>
      </c>
      <c r="E177" s="881"/>
      <c r="F177" s="882"/>
    </row>
    <row r="179" spans="3:6">
      <c r="C179" s="19" t="s">
        <v>384</v>
      </c>
    </row>
    <row r="180" spans="3:6">
      <c r="C180" s="19"/>
    </row>
    <row r="181" spans="3:6">
      <c r="C181" s="19" t="s">
        <v>382</v>
      </c>
    </row>
    <row r="183" spans="3:6" ht="24" customHeight="1">
      <c r="C183" s="322" t="s">
        <v>298</v>
      </c>
      <c r="D183" s="323" t="s">
        <v>292</v>
      </c>
      <c r="E183" s="273" t="s">
        <v>299</v>
      </c>
      <c r="F183" s="273" t="s">
        <v>300</v>
      </c>
    </row>
    <row r="184" spans="3:6">
      <c r="C184" s="274"/>
      <c r="D184" s="297"/>
      <c r="E184" s="297"/>
      <c r="F184" s="297"/>
    </row>
    <row r="185" spans="3:6" ht="15">
      <c r="C185" s="601" t="s">
        <v>572</v>
      </c>
      <c r="D185" s="639">
        <v>-3616177.67</v>
      </c>
      <c r="E185" s="280"/>
      <c r="F185" s="280"/>
    </row>
    <row r="186" spans="3:6" ht="15">
      <c r="C186" s="601" t="s">
        <v>573</v>
      </c>
      <c r="D186" s="639">
        <v>-191300</v>
      </c>
      <c r="E186" s="280"/>
      <c r="F186" s="280"/>
    </row>
    <row r="187" spans="3:6" ht="15">
      <c r="C187" s="601" t="s">
        <v>574</v>
      </c>
      <c r="D187" s="639">
        <v>-978424.08</v>
      </c>
      <c r="E187" s="280"/>
      <c r="F187" s="280"/>
    </row>
    <row r="188" spans="3:6" ht="15">
      <c r="C188" s="601" t="s">
        <v>575</v>
      </c>
      <c r="D188" s="639">
        <v>-25050</v>
      </c>
      <c r="E188" s="280"/>
      <c r="F188" s="280"/>
    </row>
    <row r="189" spans="3:6" ht="12" customHeight="1">
      <c r="C189" s="600"/>
      <c r="D189" s="556"/>
      <c r="E189" s="280"/>
      <c r="F189" s="280"/>
    </row>
    <row r="190" spans="3:6" ht="15">
      <c r="C190" s="552" t="s">
        <v>576</v>
      </c>
      <c r="D190" s="553">
        <f>SUM(D185:D188)</f>
        <v>-4810951.75</v>
      </c>
      <c r="E190" s="551"/>
      <c r="F190" s="551"/>
    </row>
    <row r="191" spans="3:6" ht="15">
      <c r="C191" s="619"/>
      <c r="D191" s="620"/>
      <c r="E191" s="621"/>
      <c r="F191" s="621"/>
    </row>
    <row r="192" spans="3:6" ht="24.75" customHeight="1">
      <c r="C192" s="322" t="s">
        <v>399</v>
      </c>
      <c r="D192" s="323" t="s">
        <v>292</v>
      </c>
      <c r="E192" s="273" t="s">
        <v>299</v>
      </c>
      <c r="F192" s="273" t="s">
        <v>300</v>
      </c>
    </row>
    <row r="193" spans="3:8" ht="15">
      <c r="C193" s="550" t="s">
        <v>577</v>
      </c>
      <c r="D193" s="639">
        <v>0</v>
      </c>
      <c r="E193" s="280"/>
      <c r="F193" s="280"/>
    </row>
    <row r="194" spans="3:8" ht="15">
      <c r="C194" s="550" t="s">
        <v>578</v>
      </c>
      <c r="D194" s="639">
        <v>0</v>
      </c>
      <c r="E194" s="280"/>
      <c r="F194" s="280"/>
    </row>
    <row r="195" spans="3:8" ht="17.25" customHeight="1">
      <c r="C195" s="552" t="s">
        <v>579</v>
      </c>
      <c r="D195" s="713">
        <v>0</v>
      </c>
      <c r="E195" s="551"/>
      <c r="F195" s="551"/>
    </row>
    <row r="196" spans="3:8" ht="17.25" customHeight="1">
      <c r="C196" s="619"/>
      <c r="D196" s="620"/>
      <c r="E196" s="621"/>
      <c r="F196" s="621"/>
      <c r="H196" s="723">
        <v>11</v>
      </c>
    </row>
    <row r="199" spans="3:8">
      <c r="C199" s="19" t="s">
        <v>79</v>
      </c>
    </row>
    <row r="201" spans="3:8" ht="26.25" customHeight="1">
      <c r="C201" s="322" t="s">
        <v>301</v>
      </c>
      <c r="D201" s="323" t="s">
        <v>292</v>
      </c>
      <c r="E201" s="273" t="s">
        <v>302</v>
      </c>
      <c r="F201" s="273" t="s">
        <v>303</v>
      </c>
    </row>
    <row r="202" spans="3:8" ht="15">
      <c r="C202" s="601" t="s">
        <v>580</v>
      </c>
      <c r="D202" s="639">
        <v>987888.22</v>
      </c>
      <c r="E202" s="639">
        <v>22.9116</v>
      </c>
      <c r="F202" s="280"/>
      <c r="G202" s="647"/>
      <c r="H202" s="645"/>
    </row>
    <row r="203" spans="3:8" ht="15">
      <c r="C203" s="601" t="s">
        <v>581</v>
      </c>
      <c r="D203" s="639">
        <v>2582.41</v>
      </c>
      <c r="E203" s="639">
        <v>5.9900000000000002E-2</v>
      </c>
      <c r="F203" s="280"/>
      <c r="G203" s="647"/>
      <c r="H203" s="645"/>
    </row>
    <row r="204" spans="3:8" ht="15">
      <c r="C204" s="601" t="s">
        <v>763</v>
      </c>
      <c r="D204" s="639">
        <v>111757.38</v>
      </c>
      <c r="E204" s="639">
        <v>2.5918999999999999</v>
      </c>
      <c r="F204" s="280"/>
      <c r="G204" s="647"/>
      <c r="H204" s="645"/>
    </row>
    <row r="205" spans="3:8" ht="15">
      <c r="C205" s="601" t="s">
        <v>582</v>
      </c>
      <c r="D205" s="639">
        <v>989464.82</v>
      </c>
      <c r="E205" s="639">
        <v>22.9482</v>
      </c>
      <c r="F205" s="280"/>
      <c r="G205" s="647"/>
      <c r="H205" s="680"/>
    </row>
    <row r="206" spans="3:8" ht="15">
      <c r="C206" s="601" t="s">
        <v>583</v>
      </c>
      <c r="D206" s="639">
        <v>301099.93</v>
      </c>
      <c r="E206" s="639">
        <v>6.9832999999999998</v>
      </c>
      <c r="F206" s="280"/>
      <c r="G206" s="647"/>
      <c r="H206" s="739"/>
    </row>
    <row r="207" spans="3:8" ht="15">
      <c r="C207" s="601" t="s">
        <v>779</v>
      </c>
      <c r="D207" s="639">
        <v>26751.01</v>
      </c>
      <c r="E207" s="639">
        <v>0.62039999999999995</v>
      </c>
      <c r="F207" s="280"/>
      <c r="G207" s="647"/>
      <c r="H207" s="739"/>
    </row>
    <row r="208" spans="3:8" ht="15">
      <c r="C208" s="601" t="s">
        <v>764</v>
      </c>
      <c r="D208" s="639">
        <v>9387.65</v>
      </c>
      <c r="E208" s="639">
        <v>0.2177</v>
      </c>
      <c r="F208" s="280"/>
      <c r="G208" s="647"/>
      <c r="H208" s="739"/>
    </row>
    <row r="209" spans="3:8" ht="15">
      <c r="C209" s="601" t="s">
        <v>584</v>
      </c>
      <c r="D209" s="639">
        <v>736675.52</v>
      </c>
      <c r="E209" s="639">
        <v>17.0854</v>
      </c>
      <c r="F209" s="280"/>
      <c r="G209" s="647"/>
      <c r="H209" s="739"/>
    </row>
    <row r="210" spans="3:8" ht="15">
      <c r="C210" s="601" t="s">
        <v>780</v>
      </c>
      <c r="D210" s="639">
        <v>9326</v>
      </c>
      <c r="E210" s="639">
        <v>0.21629999999999999</v>
      </c>
      <c r="F210" s="280"/>
      <c r="G210" s="647"/>
      <c r="H210" s="745"/>
    </row>
    <row r="211" spans="3:8" ht="15">
      <c r="C211" s="601" t="s">
        <v>585</v>
      </c>
      <c r="D211" s="639">
        <v>379242.21</v>
      </c>
      <c r="E211" s="639">
        <v>8.7956000000000003</v>
      </c>
      <c r="F211" s="280"/>
      <c r="G211" s="647"/>
      <c r="H211" s="745"/>
    </row>
    <row r="212" spans="3:8" ht="15">
      <c r="C212" s="601" t="s">
        <v>781</v>
      </c>
      <c r="D212" s="639">
        <v>2954.88</v>
      </c>
      <c r="E212" s="639">
        <v>6.8500000000000005E-2</v>
      </c>
      <c r="F212" s="280"/>
      <c r="G212" s="647"/>
      <c r="H212" s="745"/>
    </row>
    <row r="213" spans="3:8" ht="15">
      <c r="C213" s="601" t="s">
        <v>586</v>
      </c>
      <c r="D213" s="639">
        <v>12695.51</v>
      </c>
      <c r="E213" s="639">
        <v>0.2944</v>
      </c>
      <c r="F213" s="280"/>
      <c r="G213" s="647"/>
      <c r="H213" s="745"/>
    </row>
    <row r="214" spans="3:8" ht="15">
      <c r="C214" s="601" t="s">
        <v>749</v>
      </c>
      <c r="D214" s="639">
        <v>2650.2</v>
      </c>
      <c r="E214" s="639">
        <v>6.1499999999999999E-2</v>
      </c>
      <c r="F214" s="280"/>
      <c r="G214" s="647"/>
      <c r="H214" s="745"/>
    </row>
    <row r="215" spans="3:8" ht="15">
      <c r="C215" s="601" t="s">
        <v>587</v>
      </c>
      <c r="D215" s="639">
        <v>6922.77</v>
      </c>
      <c r="E215" s="639">
        <v>0.16059999999999999</v>
      </c>
      <c r="F215" s="280"/>
      <c r="G215" s="647"/>
      <c r="H215" s="745"/>
    </row>
    <row r="216" spans="3:8" ht="15">
      <c r="C216" s="601" t="s">
        <v>750</v>
      </c>
      <c r="D216" s="639">
        <v>9820.56</v>
      </c>
      <c r="E216" s="639">
        <v>0.2278</v>
      </c>
      <c r="F216" s="280"/>
      <c r="G216" s="647"/>
      <c r="H216" s="745"/>
    </row>
    <row r="217" spans="3:8" ht="15">
      <c r="C217" s="601" t="s">
        <v>782</v>
      </c>
      <c r="D217" s="639">
        <v>7211.72</v>
      </c>
      <c r="E217" s="639">
        <v>0.1673</v>
      </c>
      <c r="F217" s="280"/>
      <c r="G217" s="647"/>
      <c r="H217" s="745"/>
    </row>
    <row r="218" spans="3:8" ht="15">
      <c r="C218" s="601" t="s">
        <v>588</v>
      </c>
      <c r="D218" s="639">
        <v>91405.16</v>
      </c>
      <c r="E218" s="639">
        <v>2.1198999999999999</v>
      </c>
      <c r="F218" s="280"/>
      <c r="G218" s="647"/>
      <c r="H218" s="745"/>
    </row>
    <row r="219" spans="3:8" ht="15">
      <c r="C219" s="601" t="s">
        <v>783</v>
      </c>
      <c r="D219" s="639">
        <v>450</v>
      </c>
      <c r="E219" s="639">
        <v>1.04E-2</v>
      </c>
      <c r="F219" s="280"/>
      <c r="G219" s="647"/>
      <c r="H219" s="745"/>
    </row>
    <row r="220" spans="3:8" ht="15">
      <c r="C220" s="601" t="s">
        <v>700</v>
      </c>
      <c r="D220" s="639">
        <v>24096</v>
      </c>
      <c r="E220" s="639">
        <v>0.55879999999999996</v>
      </c>
      <c r="F220" s="280"/>
      <c r="G220" s="647"/>
      <c r="H220" s="745"/>
    </row>
    <row r="221" spans="3:8" ht="15">
      <c r="C221" s="601" t="s">
        <v>589</v>
      </c>
      <c r="D221" s="639">
        <v>13995</v>
      </c>
      <c r="E221" s="639">
        <v>0.3246</v>
      </c>
      <c r="F221" s="280"/>
      <c r="G221" s="647"/>
      <c r="H221" s="745"/>
    </row>
    <row r="222" spans="3:8" ht="15">
      <c r="C222" s="601" t="s">
        <v>590</v>
      </c>
      <c r="D222" s="639">
        <v>10479</v>
      </c>
      <c r="E222" s="639">
        <v>0.24299999999999999</v>
      </c>
      <c r="F222" s="280"/>
      <c r="G222" s="647"/>
      <c r="H222" s="745"/>
    </row>
    <row r="223" spans="3:8" ht="15">
      <c r="C223" s="601" t="s">
        <v>591</v>
      </c>
      <c r="D223" s="639">
        <v>9845</v>
      </c>
      <c r="E223" s="639">
        <v>0.2283</v>
      </c>
      <c r="F223" s="280"/>
      <c r="G223" s="647"/>
      <c r="H223" s="745"/>
    </row>
    <row r="224" spans="3:8" ht="15">
      <c r="C224" s="601" t="s">
        <v>751</v>
      </c>
      <c r="D224" s="639">
        <v>42021</v>
      </c>
      <c r="E224" s="639">
        <v>0.97460000000000002</v>
      </c>
      <c r="F224" s="280"/>
      <c r="G224" s="647"/>
      <c r="H224" s="745"/>
    </row>
    <row r="225" spans="3:8" ht="15">
      <c r="C225" s="601" t="s">
        <v>752</v>
      </c>
      <c r="D225" s="639">
        <v>10966.88</v>
      </c>
      <c r="E225" s="639">
        <v>0.25430000000000003</v>
      </c>
      <c r="F225" s="280"/>
      <c r="G225" s="647"/>
      <c r="H225" s="745"/>
    </row>
    <row r="226" spans="3:8" ht="15">
      <c r="C226" s="601" t="s">
        <v>753</v>
      </c>
      <c r="D226" s="639">
        <v>5588.78</v>
      </c>
      <c r="E226" s="639">
        <v>0.12959999999999999</v>
      </c>
      <c r="F226" s="280"/>
      <c r="G226" s="647"/>
      <c r="H226" s="745"/>
    </row>
    <row r="227" spans="3:8" ht="15">
      <c r="C227" s="601" t="s">
        <v>754</v>
      </c>
      <c r="D227" s="639">
        <v>4000</v>
      </c>
      <c r="E227" s="639">
        <v>9.2799999999999994E-2</v>
      </c>
      <c r="F227" s="280"/>
      <c r="G227" s="647"/>
      <c r="H227" s="745"/>
    </row>
    <row r="228" spans="3:8" ht="15">
      <c r="C228" s="601" t="s">
        <v>755</v>
      </c>
      <c r="D228" s="639">
        <v>24824</v>
      </c>
      <c r="E228" s="639">
        <v>0.57569999999999999</v>
      </c>
      <c r="F228" s="280"/>
      <c r="G228" s="647"/>
      <c r="H228" s="745"/>
    </row>
    <row r="229" spans="3:8" ht="15">
      <c r="C229" s="601" t="s">
        <v>737</v>
      </c>
      <c r="D229" s="639">
        <v>82647</v>
      </c>
      <c r="E229" s="639">
        <v>1.9168000000000001</v>
      </c>
      <c r="F229" s="280"/>
      <c r="G229" s="647"/>
      <c r="H229" s="745"/>
    </row>
    <row r="230" spans="3:8" ht="15">
      <c r="C230" s="601" t="s">
        <v>592</v>
      </c>
      <c r="D230" s="639">
        <v>1708.68</v>
      </c>
      <c r="E230" s="639">
        <v>3.9600000000000003E-2</v>
      </c>
      <c r="F230" s="280"/>
      <c r="G230" s="647"/>
      <c r="H230" s="745"/>
    </row>
    <row r="231" spans="3:8" ht="15">
      <c r="C231" s="601" t="s">
        <v>784</v>
      </c>
      <c r="D231" s="639">
        <v>8086.77</v>
      </c>
      <c r="E231" s="639">
        <v>0.18759999999999999</v>
      </c>
      <c r="F231" s="280"/>
      <c r="G231" s="647"/>
      <c r="H231" s="745"/>
    </row>
    <row r="232" spans="3:8" ht="15">
      <c r="C232" s="601" t="s">
        <v>785</v>
      </c>
      <c r="D232" s="639">
        <v>4744.3999999999996</v>
      </c>
      <c r="E232" s="639">
        <v>0.11</v>
      </c>
      <c r="F232" s="280"/>
      <c r="G232" s="647"/>
      <c r="H232" s="741"/>
    </row>
    <row r="233" spans="3:8" ht="15">
      <c r="C233" s="601" t="s">
        <v>756</v>
      </c>
      <c r="D233" s="639">
        <v>66535.98</v>
      </c>
      <c r="E233" s="639">
        <v>1.5430999999999999</v>
      </c>
      <c r="F233" s="280"/>
      <c r="G233" s="647"/>
      <c r="H233" s="741"/>
    </row>
    <row r="234" spans="3:8" ht="15">
      <c r="C234" s="601" t="s">
        <v>757</v>
      </c>
      <c r="D234" s="639">
        <v>27288</v>
      </c>
      <c r="E234" s="639">
        <v>0.63290000000000002</v>
      </c>
      <c r="F234" s="280"/>
      <c r="G234" s="647"/>
      <c r="H234" s="741"/>
    </row>
    <row r="235" spans="3:8" ht="15">
      <c r="C235" s="601" t="s">
        <v>758</v>
      </c>
      <c r="D235" s="639">
        <v>31552</v>
      </c>
      <c r="E235" s="639">
        <v>0.73180000000000001</v>
      </c>
      <c r="F235" s="280"/>
      <c r="G235" s="647"/>
      <c r="H235" s="739"/>
    </row>
    <row r="236" spans="3:8" ht="15">
      <c r="C236" s="601" t="s">
        <v>759</v>
      </c>
      <c r="D236" s="639">
        <v>8624</v>
      </c>
      <c r="E236" s="639">
        <v>0.2</v>
      </c>
      <c r="F236" s="280"/>
      <c r="G236" s="647"/>
      <c r="H236" s="739"/>
    </row>
    <row r="237" spans="3:8" ht="15">
      <c r="C237" s="601" t="s">
        <v>786</v>
      </c>
      <c r="D237" s="639">
        <v>115606.84</v>
      </c>
      <c r="E237" s="639">
        <v>2.6812</v>
      </c>
      <c r="F237" s="280"/>
      <c r="G237" s="647"/>
      <c r="H237" s="739"/>
    </row>
    <row r="238" spans="3:8" ht="15">
      <c r="C238" s="601" t="s">
        <v>787</v>
      </c>
      <c r="D238" s="639">
        <v>5034.3999999999996</v>
      </c>
      <c r="E238" s="639">
        <v>0.1168</v>
      </c>
      <c r="F238" s="280"/>
      <c r="G238" s="647"/>
      <c r="H238" s="739"/>
    </row>
    <row r="239" spans="3:8" ht="15">
      <c r="C239" s="601" t="s">
        <v>593</v>
      </c>
      <c r="D239" s="639">
        <v>5487</v>
      </c>
      <c r="E239" s="639">
        <v>0.1273</v>
      </c>
      <c r="F239" s="280"/>
      <c r="G239" s="647"/>
      <c r="H239" s="739"/>
    </row>
    <row r="240" spans="3:8" ht="15">
      <c r="C240" s="601" t="s">
        <v>760</v>
      </c>
      <c r="D240" s="639">
        <v>20004.37</v>
      </c>
      <c r="E240" s="639">
        <v>0.46400000000000002</v>
      </c>
      <c r="F240" s="280"/>
      <c r="G240" s="647"/>
      <c r="H240" s="739"/>
    </row>
    <row r="241" spans="3:9" ht="15">
      <c r="C241" s="601" t="s">
        <v>761</v>
      </c>
      <c r="D241" s="639">
        <v>8225</v>
      </c>
      <c r="E241" s="639">
        <v>0.1908</v>
      </c>
      <c r="F241" s="280"/>
      <c r="G241" s="647"/>
      <c r="H241" s="739"/>
    </row>
    <row r="242" spans="3:9" ht="15">
      <c r="C242" s="601" t="s">
        <v>739</v>
      </c>
      <c r="D242" s="639">
        <v>1350</v>
      </c>
      <c r="E242" s="639">
        <v>3.1300000000000001E-2</v>
      </c>
      <c r="F242" s="280"/>
      <c r="G242" s="647"/>
      <c r="H242" s="739"/>
    </row>
    <row r="243" spans="3:9" ht="15">
      <c r="C243" s="601" t="s">
        <v>788</v>
      </c>
      <c r="D243" s="639">
        <v>1231.99</v>
      </c>
      <c r="E243" s="639">
        <v>2.86E-2</v>
      </c>
      <c r="F243" s="280"/>
      <c r="G243" s="647"/>
      <c r="H243" s="739"/>
    </row>
    <row r="244" spans="3:9" ht="15">
      <c r="C244" s="601" t="s">
        <v>594</v>
      </c>
      <c r="D244" s="639">
        <v>60236.38</v>
      </c>
      <c r="E244" s="639">
        <v>1.397</v>
      </c>
      <c r="F244" s="280"/>
      <c r="G244" s="647"/>
      <c r="H244" s="739"/>
    </row>
    <row r="245" spans="3:9" ht="15">
      <c r="C245" s="601" t="s">
        <v>595</v>
      </c>
      <c r="D245" s="639">
        <v>29264.78</v>
      </c>
      <c r="E245" s="639">
        <v>0.67869999999999997</v>
      </c>
      <c r="F245" s="280"/>
      <c r="G245" s="647"/>
      <c r="H245" s="680"/>
    </row>
    <row r="246" spans="3:9" ht="15">
      <c r="C246" s="742" t="s">
        <v>596</v>
      </c>
      <c r="D246" s="743">
        <v>4311729.2</v>
      </c>
      <c r="E246" s="743">
        <v>100</v>
      </c>
      <c r="F246" s="744"/>
      <c r="G246" s="647"/>
      <c r="H246" s="680"/>
    </row>
    <row r="247" spans="3:9" ht="15">
      <c r="C247" s="284"/>
      <c r="D247" s="295"/>
      <c r="E247" s="295"/>
      <c r="F247" s="621"/>
      <c r="G247" s="619"/>
      <c r="H247" s="741"/>
    </row>
    <row r="248" spans="3:9" ht="15">
      <c r="C248" s="284"/>
      <c r="D248" s="295"/>
      <c r="E248" s="295"/>
      <c r="F248" s="621"/>
      <c r="G248" s="619"/>
      <c r="H248" s="706"/>
    </row>
    <row r="249" spans="3:9">
      <c r="C249" s="19" t="s">
        <v>385</v>
      </c>
    </row>
    <row r="250" spans="3:9" ht="28.5" customHeight="1">
      <c r="C250" s="299" t="s">
        <v>386</v>
      </c>
      <c r="D250" s="300" t="s">
        <v>294</v>
      </c>
      <c r="E250" s="321" t="s">
        <v>295</v>
      </c>
      <c r="F250" s="321" t="s">
        <v>304</v>
      </c>
      <c r="G250" s="324" t="s">
        <v>357</v>
      </c>
      <c r="H250" s="300" t="s">
        <v>377</v>
      </c>
    </row>
    <row r="251" spans="3:9" ht="15">
      <c r="C251" s="601" t="s">
        <v>597</v>
      </c>
      <c r="D251" s="639">
        <v>-2334050.2599999998</v>
      </c>
      <c r="E251" s="639">
        <v>-2334050.2599999998</v>
      </c>
      <c r="F251" s="277"/>
      <c r="G251" s="277"/>
      <c r="H251" s="288"/>
    </row>
    <row r="252" spans="3:9" ht="15">
      <c r="C252" s="601" t="s">
        <v>598</v>
      </c>
      <c r="D252" s="639">
        <v>37505.39</v>
      </c>
      <c r="E252" s="639">
        <v>37505.39</v>
      </c>
      <c r="F252" s="277"/>
      <c r="G252" s="277"/>
      <c r="H252" s="288"/>
    </row>
    <row r="253" spans="3:9" ht="15">
      <c r="C253" s="601" t="s">
        <v>599</v>
      </c>
      <c r="D253" s="639">
        <v>-369704.4</v>
      </c>
      <c r="E253" s="639">
        <v>-369704.4</v>
      </c>
      <c r="F253" s="277"/>
      <c r="G253" s="277"/>
      <c r="H253" s="288"/>
    </row>
    <row r="254" spans="3:9" ht="15">
      <c r="C254" s="601" t="s">
        <v>600</v>
      </c>
      <c r="D254" s="639">
        <v>-6993.05</v>
      </c>
      <c r="E254" s="639">
        <v>-6993.05</v>
      </c>
      <c r="F254" s="277"/>
      <c r="G254" s="277"/>
      <c r="H254" s="288"/>
    </row>
    <row r="255" spans="3:9" ht="18">
      <c r="C255" s="601" t="s">
        <v>601</v>
      </c>
      <c r="D255" s="639">
        <v>-852721.84</v>
      </c>
      <c r="E255" s="639">
        <v>-852721.84</v>
      </c>
      <c r="F255" s="277"/>
      <c r="G255" s="277"/>
      <c r="H255" s="288"/>
      <c r="I255" s="682"/>
    </row>
    <row r="256" spans="3:9" ht="21.75" customHeight="1">
      <c r="C256" s="552" t="s">
        <v>602</v>
      </c>
      <c r="D256" s="553">
        <f>SUM(D251:D255)</f>
        <v>-3525964.1599999992</v>
      </c>
      <c r="E256" s="553">
        <f>SUM(E251:E255)</f>
        <v>-3525964.1599999992</v>
      </c>
      <c r="F256" s="554"/>
      <c r="G256" s="554"/>
      <c r="H256" s="555"/>
    </row>
    <row r="257" spans="3:8" ht="21.75" customHeight="1">
      <c r="C257" s="619"/>
      <c r="D257" s="620"/>
      <c r="E257" s="620"/>
      <c r="F257" s="285"/>
      <c r="G257" s="285"/>
      <c r="H257" s="285"/>
    </row>
    <row r="258" spans="3:8" ht="21.75" customHeight="1">
      <c r="C258" s="619"/>
      <c r="D258" s="620"/>
      <c r="E258" s="620"/>
      <c r="F258" s="285"/>
      <c r="G258" s="285"/>
      <c r="H258" s="285"/>
    </row>
    <row r="259" spans="3:8" ht="21.75" customHeight="1">
      <c r="C259" s="619"/>
      <c r="D259" s="620"/>
      <c r="E259" s="620"/>
      <c r="F259" s="285"/>
      <c r="G259" s="285"/>
      <c r="H259" s="285"/>
    </row>
    <row r="260" spans="3:8" ht="21.75" customHeight="1">
      <c r="C260" s="619"/>
      <c r="D260" s="620"/>
      <c r="E260" s="620"/>
      <c r="F260" s="285"/>
      <c r="G260" s="285"/>
      <c r="H260" s="285"/>
    </row>
    <row r="261" spans="3:8" ht="21.75" customHeight="1">
      <c r="C261" s="619"/>
      <c r="D261" s="620"/>
      <c r="E261" s="620"/>
      <c r="F261" s="285"/>
      <c r="G261" s="285"/>
      <c r="H261" s="285"/>
    </row>
    <row r="262" spans="3:8" ht="21.75" customHeight="1">
      <c r="C262" s="619"/>
      <c r="D262" s="620"/>
      <c r="E262" s="620"/>
      <c r="F262" s="285"/>
      <c r="G262" s="285"/>
      <c r="H262" s="285"/>
    </row>
    <row r="263" spans="3:8" ht="21.75" customHeight="1">
      <c r="C263" s="619"/>
      <c r="D263" s="620"/>
      <c r="E263" s="620"/>
      <c r="F263" s="285"/>
      <c r="G263" s="285"/>
      <c r="H263" s="285"/>
    </row>
    <row r="264" spans="3:8" ht="21.75" customHeight="1">
      <c r="C264" s="619"/>
      <c r="D264" s="620"/>
      <c r="E264" s="620"/>
      <c r="F264" s="285"/>
      <c r="G264" s="285"/>
      <c r="H264" s="285"/>
    </row>
    <row r="265" spans="3:8" ht="21.75" customHeight="1">
      <c r="C265" s="619"/>
      <c r="D265" s="620"/>
      <c r="E265" s="620"/>
      <c r="F265" s="285"/>
      <c r="G265" s="285"/>
      <c r="H265" s="723">
        <v>12</v>
      </c>
    </row>
    <row r="266" spans="3:8" ht="21.75" customHeight="1">
      <c r="C266" s="619"/>
      <c r="D266" s="620"/>
      <c r="E266" s="620"/>
      <c r="F266" s="285"/>
      <c r="G266" s="285"/>
      <c r="H266" s="285"/>
    </row>
    <row r="267" spans="3:8">
      <c r="C267" s="326"/>
      <c r="D267" s="326"/>
      <c r="E267" s="326"/>
      <c r="F267" s="326"/>
      <c r="G267" s="326"/>
    </row>
    <row r="268" spans="3:8">
      <c r="C268" s="326"/>
      <c r="D268" s="326"/>
      <c r="E268" s="326"/>
      <c r="F268" s="326"/>
      <c r="G268" s="326"/>
    </row>
    <row r="269" spans="3:8" ht="27" customHeight="1">
      <c r="C269" s="322" t="s">
        <v>387</v>
      </c>
      <c r="D269" s="323" t="s">
        <v>294</v>
      </c>
      <c r="E269" s="273" t="s">
        <v>295</v>
      </c>
      <c r="F269" s="273" t="s">
        <v>304</v>
      </c>
      <c r="G269" s="327" t="s">
        <v>377</v>
      </c>
    </row>
    <row r="270" spans="3:8" ht="15">
      <c r="C270" s="601" t="s">
        <v>603</v>
      </c>
      <c r="D270" s="639">
        <v>221669.21</v>
      </c>
      <c r="E270" s="639">
        <v>-499222.55</v>
      </c>
      <c r="F270" s="639">
        <v>-720891.76</v>
      </c>
      <c r="G270" s="275"/>
    </row>
    <row r="271" spans="3:8" ht="15">
      <c r="C271" s="601" t="s">
        <v>604</v>
      </c>
      <c r="D271" s="639">
        <v>-18682.080000000002</v>
      </c>
      <c r="E271" s="639">
        <v>-18682.080000000002</v>
      </c>
      <c r="F271" s="639">
        <v>0</v>
      </c>
      <c r="G271" s="277"/>
    </row>
    <row r="272" spans="3:8" ht="15">
      <c r="C272" s="601" t="s">
        <v>605</v>
      </c>
      <c r="D272" s="639">
        <v>3228.91</v>
      </c>
      <c r="E272" s="639">
        <v>3228.91</v>
      </c>
      <c r="F272" s="639">
        <v>0</v>
      </c>
      <c r="G272" s="277"/>
    </row>
    <row r="273" spans="3:7" ht="15">
      <c r="C273" s="601" t="s">
        <v>606</v>
      </c>
      <c r="D273" s="639">
        <v>38027.99</v>
      </c>
      <c r="E273" s="639">
        <v>38027.99</v>
      </c>
      <c r="F273" s="639">
        <v>0</v>
      </c>
      <c r="G273" s="277"/>
    </row>
    <row r="274" spans="3:7" ht="15">
      <c r="C274" s="601" t="s">
        <v>607</v>
      </c>
      <c r="D274" s="639">
        <v>57057.4</v>
      </c>
      <c r="E274" s="639">
        <v>57057.4</v>
      </c>
      <c r="F274" s="639">
        <v>0</v>
      </c>
      <c r="G274" s="277"/>
    </row>
    <row r="275" spans="3:7" ht="15">
      <c r="C275" s="601" t="s">
        <v>608</v>
      </c>
      <c r="D275" s="639">
        <v>77495.820000000007</v>
      </c>
      <c r="E275" s="639">
        <v>77495.820000000007</v>
      </c>
      <c r="F275" s="639">
        <v>0</v>
      </c>
      <c r="G275" s="277"/>
    </row>
    <row r="276" spans="3:7" ht="15">
      <c r="C276" s="601" t="s">
        <v>609</v>
      </c>
      <c r="D276" s="639">
        <v>69191.47</v>
      </c>
      <c r="E276" s="639">
        <v>69191.47</v>
      </c>
      <c r="F276" s="639">
        <v>0</v>
      </c>
      <c r="G276" s="277"/>
    </row>
    <row r="277" spans="3:7" ht="15">
      <c r="C277" s="601" t="s">
        <v>610</v>
      </c>
      <c r="D277" s="639">
        <v>50513.77</v>
      </c>
      <c r="E277" s="639">
        <v>50513.77</v>
      </c>
      <c r="F277" s="639">
        <v>0</v>
      </c>
      <c r="G277" s="277"/>
    </row>
    <row r="278" spans="3:7" ht="15">
      <c r="C278" s="601" t="s">
        <v>611</v>
      </c>
      <c r="D278" s="639">
        <v>57614.41</v>
      </c>
      <c r="E278" s="639">
        <v>57614.41</v>
      </c>
      <c r="F278" s="639">
        <v>0</v>
      </c>
      <c r="G278" s="277"/>
    </row>
    <row r="279" spans="3:7" ht="15">
      <c r="C279" s="601" t="s">
        <v>612</v>
      </c>
      <c r="D279" s="639">
        <v>207543.32</v>
      </c>
      <c r="E279" s="639">
        <v>207543.32</v>
      </c>
      <c r="F279" s="639">
        <v>0</v>
      </c>
      <c r="G279" s="277"/>
    </row>
    <row r="280" spans="3:7" ht="15">
      <c r="C280" s="601" t="s">
        <v>613</v>
      </c>
      <c r="D280" s="639">
        <v>244853.94</v>
      </c>
      <c r="E280" s="639">
        <v>244853.94</v>
      </c>
      <c r="F280" s="639">
        <v>0</v>
      </c>
      <c r="G280" s="277"/>
    </row>
    <row r="281" spans="3:7" ht="15">
      <c r="C281" s="601" t="s">
        <v>718</v>
      </c>
      <c r="D281" s="639">
        <v>254263.15</v>
      </c>
      <c r="E281" s="639">
        <v>254263.15</v>
      </c>
      <c r="F281" s="639">
        <v>0</v>
      </c>
      <c r="G281" s="277"/>
    </row>
    <row r="282" spans="3:7" ht="15">
      <c r="C282" s="601" t="s">
        <v>765</v>
      </c>
      <c r="D282" s="639">
        <v>0</v>
      </c>
      <c r="E282" s="639">
        <v>221669.21</v>
      </c>
      <c r="F282" s="639">
        <v>221669.21</v>
      </c>
      <c r="G282" s="277"/>
    </row>
    <row r="283" spans="3:7" ht="15">
      <c r="C283" s="601" t="s">
        <v>614</v>
      </c>
      <c r="D283" s="639">
        <v>-180665</v>
      </c>
      <c r="E283" s="639">
        <v>-180665</v>
      </c>
      <c r="F283" s="639">
        <v>0</v>
      </c>
      <c r="G283" s="277"/>
    </row>
    <row r="284" spans="3:7" ht="15">
      <c r="C284" s="601" t="s">
        <v>615</v>
      </c>
      <c r="D284" s="639">
        <v>-912.66</v>
      </c>
      <c r="E284" s="639">
        <v>-912.66</v>
      </c>
      <c r="F284" s="639">
        <v>0</v>
      </c>
      <c r="G284" s="277"/>
    </row>
    <row r="285" spans="3:7" ht="15">
      <c r="C285" s="601" t="s">
        <v>705</v>
      </c>
      <c r="D285" s="639">
        <v>859530.44</v>
      </c>
      <c r="E285" s="639">
        <v>1081199.6499999999</v>
      </c>
      <c r="F285" s="639">
        <v>221669.21</v>
      </c>
      <c r="G285" s="277"/>
    </row>
    <row r="286" spans="3:7" ht="15">
      <c r="C286" s="650" t="s">
        <v>616</v>
      </c>
      <c r="D286" s="651">
        <v>1081199.6499999999</v>
      </c>
      <c r="E286" s="651">
        <v>581977.1</v>
      </c>
      <c r="F286" s="651">
        <v>-499222.55</v>
      </c>
      <c r="G286" s="740"/>
    </row>
    <row r="287" spans="3:7">
      <c r="D287" s="295"/>
      <c r="E287" s="295"/>
      <c r="F287" s="295"/>
    </row>
    <row r="288" spans="3:7">
      <c r="C288" s="19" t="s">
        <v>388</v>
      </c>
    </row>
    <row r="290" spans="3:8" ht="30.75" customHeight="1">
      <c r="C290" s="322" t="s">
        <v>389</v>
      </c>
      <c r="D290" s="323" t="s">
        <v>294</v>
      </c>
      <c r="E290" s="273" t="s">
        <v>295</v>
      </c>
      <c r="F290" s="273" t="s">
        <v>296</v>
      </c>
    </row>
    <row r="291" spans="3:8">
      <c r="C291" s="309"/>
      <c r="D291" s="275"/>
      <c r="E291" s="275"/>
      <c r="F291" s="275"/>
    </row>
    <row r="292" spans="3:8" ht="15">
      <c r="C292" s="601" t="s">
        <v>617</v>
      </c>
      <c r="D292" s="639">
        <v>952522.46</v>
      </c>
      <c r="E292" s="639">
        <v>933618.61</v>
      </c>
      <c r="F292" s="639">
        <v>-18903.849999999999</v>
      </c>
    </row>
    <row r="293" spans="3:8" ht="15">
      <c r="C293" s="601" t="s">
        <v>618</v>
      </c>
      <c r="D293" s="639">
        <v>952522.46</v>
      </c>
      <c r="E293" s="639">
        <v>933618.61</v>
      </c>
      <c r="F293" s="639">
        <v>-18903.849999999999</v>
      </c>
    </row>
    <row r="294" spans="3:8">
      <c r="C294" s="650" t="s">
        <v>619</v>
      </c>
      <c r="D294" s="651">
        <v>952522.46</v>
      </c>
      <c r="E294" s="651">
        <v>933618.61</v>
      </c>
      <c r="F294" s="651">
        <v>-18903.849999999999</v>
      </c>
    </row>
    <row r="295" spans="3:8" ht="15">
      <c r="C295" s="619"/>
      <c r="D295" s="620"/>
      <c r="E295" s="620"/>
      <c r="F295" s="620"/>
    </row>
    <row r="297" spans="3:8" ht="24" customHeight="1">
      <c r="C297" s="322" t="s">
        <v>390</v>
      </c>
      <c r="D297" s="323" t="s">
        <v>296</v>
      </c>
      <c r="E297" s="273" t="s">
        <v>305</v>
      </c>
      <c r="F297" s="30"/>
    </row>
    <row r="298" spans="3:8">
      <c r="C298" s="274" t="s">
        <v>523</v>
      </c>
      <c r="D298" s="325"/>
      <c r="E298" s="275"/>
      <c r="F298" s="285"/>
    </row>
    <row r="299" spans="3:8">
      <c r="C299" s="276"/>
      <c r="D299" s="288"/>
      <c r="E299" s="277"/>
      <c r="F299" s="285"/>
    </row>
    <row r="300" spans="3:8">
      <c r="C300" s="276" t="s">
        <v>524</v>
      </c>
      <c r="D300" s="288"/>
      <c r="E300" s="277"/>
      <c r="F300" s="285"/>
    </row>
    <row r="301" spans="3:8">
      <c r="C301" s="276"/>
      <c r="D301" s="288"/>
      <c r="E301" s="277"/>
      <c r="F301" s="285"/>
    </row>
    <row r="302" spans="3:8">
      <c r="C302" s="276" t="s">
        <v>513</v>
      </c>
      <c r="D302" s="288"/>
      <c r="E302" s="277"/>
      <c r="F302" s="285"/>
    </row>
    <row r="303" spans="3:8">
      <c r="C303" s="276"/>
      <c r="D303" s="288"/>
      <c r="E303" s="277"/>
      <c r="F303" s="285"/>
    </row>
    <row r="304" spans="3:8">
      <c r="C304" s="276" t="s">
        <v>515</v>
      </c>
      <c r="D304" s="288"/>
      <c r="E304" s="277"/>
      <c r="F304" s="285"/>
      <c r="G304" s="30"/>
      <c r="H304" s="30"/>
    </row>
    <row r="305" spans="3:8">
      <c r="C305" s="276"/>
      <c r="D305" s="288"/>
      <c r="E305" s="277"/>
      <c r="F305" s="285"/>
      <c r="G305" s="643"/>
      <c r="H305" s="643"/>
    </row>
    <row r="306" spans="3:8" ht="18" customHeight="1">
      <c r="C306" s="552" t="s">
        <v>717</v>
      </c>
      <c r="D306" s="273"/>
      <c r="E306" s="273"/>
      <c r="F306" s="30"/>
      <c r="G306" s="30"/>
      <c r="H306" s="30"/>
    </row>
    <row r="307" spans="3:8" ht="18" customHeight="1">
      <c r="C307" s="619"/>
      <c r="D307" s="282"/>
      <c r="E307" s="282"/>
      <c r="F307" s="710"/>
      <c r="G307" s="710"/>
      <c r="H307" s="710"/>
    </row>
    <row r="308" spans="3:8">
      <c r="G308" s="30"/>
      <c r="H308" s="30"/>
    </row>
    <row r="309" spans="3:8">
      <c r="C309" s="19" t="s">
        <v>391</v>
      </c>
      <c r="G309" s="30"/>
      <c r="H309" s="30"/>
    </row>
    <row r="310" spans="3:8" ht="12" customHeight="1">
      <c r="C310" s="19" t="s">
        <v>392</v>
      </c>
      <c r="G310" s="30"/>
      <c r="H310" s="30"/>
    </row>
    <row r="311" spans="3:8">
      <c r="C311" s="857" t="s">
        <v>311</v>
      </c>
      <c r="D311" s="858"/>
      <c r="E311" s="858"/>
      <c r="F311" s="859"/>
      <c r="G311" s="30"/>
      <c r="H311" s="30"/>
    </row>
    <row r="312" spans="3:8">
      <c r="C312" s="860" t="s">
        <v>769</v>
      </c>
      <c r="D312" s="861"/>
      <c r="E312" s="861"/>
      <c r="F312" s="862"/>
      <c r="G312" s="30"/>
      <c r="H312" s="328"/>
    </row>
    <row r="313" spans="3:8">
      <c r="C313" s="871" t="s">
        <v>312</v>
      </c>
      <c r="D313" s="872"/>
      <c r="E313" s="872"/>
      <c r="F313" s="873"/>
      <c r="G313" s="30"/>
      <c r="H313" s="328"/>
    </row>
    <row r="314" spans="3:8">
      <c r="C314" s="863" t="s">
        <v>313</v>
      </c>
      <c r="D314" s="864"/>
      <c r="F314" s="333">
        <v>4810951.75</v>
      </c>
      <c r="G314" s="30"/>
      <c r="H314" s="328"/>
    </row>
    <row r="315" spans="3:8">
      <c r="C315" s="865"/>
      <c r="D315" s="865"/>
      <c r="E315" s="30"/>
      <c r="G315" s="30"/>
      <c r="H315" s="328"/>
    </row>
    <row r="316" spans="3:8" ht="14.25">
      <c r="C316" s="866" t="s">
        <v>314</v>
      </c>
      <c r="D316" s="866"/>
      <c r="E316" s="329"/>
      <c r="F316" s="648">
        <f>E320</f>
        <v>0</v>
      </c>
      <c r="G316" s="30"/>
      <c r="H316" s="30"/>
    </row>
    <row r="317" spans="3:8">
      <c r="C317" s="867" t="s">
        <v>315</v>
      </c>
      <c r="D317" s="867"/>
      <c r="E317" s="338">
        <v>0</v>
      </c>
      <c r="F317" s="330"/>
      <c r="G317" s="30"/>
      <c r="H317" s="30"/>
    </row>
    <row r="318" spans="3:8">
      <c r="C318" s="867" t="s">
        <v>316</v>
      </c>
      <c r="D318" s="867"/>
      <c r="E318" s="338">
        <v>0</v>
      </c>
      <c r="F318" s="330"/>
      <c r="G318" s="30"/>
      <c r="H318" s="30"/>
    </row>
    <row r="319" spans="3:8">
      <c r="C319" s="867" t="s">
        <v>317</v>
      </c>
      <c r="D319" s="867"/>
      <c r="E319" s="338">
        <v>0</v>
      </c>
      <c r="F319" s="330"/>
      <c r="G319" s="30"/>
      <c r="H319" s="30"/>
    </row>
    <row r="320" spans="3:8">
      <c r="C320" s="867" t="s">
        <v>318</v>
      </c>
      <c r="D320" s="867"/>
      <c r="E320" s="338">
        <v>0</v>
      </c>
      <c r="F320" s="330"/>
      <c r="G320" s="30"/>
      <c r="H320" s="30"/>
    </row>
    <row r="321" spans="3:8">
      <c r="C321" s="876" t="s">
        <v>319</v>
      </c>
      <c r="D321" s="877"/>
      <c r="E321" s="338">
        <v>0</v>
      </c>
      <c r="F321" s="330"/>
      <c r="G321" s="30"/>
      <c r="H321" s="30"/>
    </row>
    <row r="322" spans="3:8">
      <c r="C322" s="865"/>
      <c r="D322" s="865"/>
      <c r="E322" s="30"/>
      <c r="G322" s="30"/>
      <c r="H322" s="30"/>
    </row>
    <row r="323" spans="3:8">
      <c r="C323" s="866" t="s">
        <v>320</v>
      </c>
      <c r="D323" s="866"/>
      <c r="E323" s="329"/>
      <c r="F323" s="338">
        <v>0</v>
      </c>
      <c r="G323" s="30"/>
      <c r="H323" s="30"/>
    </row>
    <row r="324" spans="3:8">
      <c r="C324" s="867" t="s">
        <v>321</v>
      </c>
      <c r="D324" s="867"/>
      <c r="E324" s="338">
        <v>0</v>
      </c>
      <c r="F324" s="330"/>
      <c r="G324" s="30"/>
      <c r="H324" s="30"/>
    </row>
    <row r="325" spans="3:8">
      <c r="C325" s="867" t="s">
        <v>322</v>
      </c>
      <c r="D325" s="867"/>
      <c r="E325" s="338">
        <v>0</v>
      </c>
      <c r="F325" s="330"/>
      <c r="G325" s="30"/>
      <c r="H325" s="30"/>
    </row>
    <row r="326" spans="3:8">
      <c r="C326" s="867" t="s">
        <v>323</v>
      </c>
      <c r="D326" s="867"/>
      <c r="E326" s="338">
        <v>0</v>
      </c>
      <c r="F326" s="330"/>
      <c r="G326" s="30"/>
      <c r="H326" s="30"/>
    </row>
    <row r="327" spans="3:8">
      <c r="C327" s="869" t="s">
        <v>324</v>
      </c>
      <c r="D327" s="870"/>
      <c r="E327" s="338">
        <v>0</v>
      </c>
      <c r="F327" s="331"/>
      <c r="G327" s="30"/>
      <c r="H327" s="30"/>
    </row>
    <row r="328" spans="3:8" ht="18">
      <c r="C328" s="865"/>
      <c r="D328" s="865"/>
      <c r="G328" s="30"/>
      <c r="H328" s="683"/>
    </row>
    <row r="329" spans="3:8">
      <c r="C329" s="874" t="s">
        <v>325</v>
      </c>
      <c r="D329" s="874"/>
      <c r="F329" s="332">
        <f>+F314+F316-F323</f>
        <v>4810951.75</v>
      </c>
      <c r="G329" s="30"/>
    </row>
    <row r="330" spans="3:8">
      <c r="C330" s="670"/>
      <c r="D330" s="670"/>
      <c r="F330" s="671"/>
      <c r="G330" s="655"/>
      <c r="H330" s="328"/>
    </row>
    <row r="331" spans="3:8">
      <c r="C331" s="670"/>
      <c r="D331" s="670"/>
      <c r="F331" s="671"/>
      <c r="G331" s="741"/>
      <c r="H331" s="328"/>
    </row>
    <row r="332" spans="3:8">
      <c r="C332" s="670"/>
      <c r="D332" s="670"/>
      <c r="F332" s="671"/>
      <c r="G332" s="741"/>
      <c r="H332" s="328"/>
    </row>
    <row r="333" spans="3:8">
      <c r="C333" s="670"/>
      <c r="D333" s="670"/>
      <c r="F333" s="671"/>
      <c r="G333" s="741"/>
      <c r="H333" s="328"/>
    </row>
    <row r="334" spans="3:8" ht="15">
      <c r="C334" s="670"/>
      <c r="D334" s="670"/>
      <c r="F334" s="671"/>
      <c r="G334" s="741"/>
      <c r="H334" s="731">
        <v>13</v>
      </c>
    </row>
    <row r="335" spans="3:8">
      <c r="C335" s="670"/>
      <c r="D335" s="670"/>
      <c r="F335" s="671"/>
      <c r="G335" s="741"/>
      <c r="H335" s="328"/>
    </row>
    <row r="336" spans="3:8">
      <c r="C336" s="670"/>
      <c r="D336" s="670"/>
      <c r="F336" s="671"/>
      <c r="G336" s="741"/>
      <c r="H336" s="328"/>
    </row>
    <row r="337" spans="3:8">
      <c r="C337" s="670"/>
      <c r="D337" s="670"/>
      <c r="F337" s="671"/>
      <c r="G337" s="741"/>
    </row>
    <row r="338" spans="3:8">
      <c r="C338" s="670"/>
      <c r="D338" s="670"/>
      <c r="F338" s="671"/>
      <c r="G338" s="655"/>
      <c r="H338" s="328"/>
    </row>
    <row r="339" spans="3:8">
      <c r="C339" s="253"/>
      <c r="D339" s="253"/>
      <c r="E339" s="253"/>
      <c r="F339" s="253"/>
      <c r="G339" s="30"/>
      <c r="H339" s="30"/>
    </row>
    <row r="340" spans="3:8">
      <c r="C340" s="857" t="s">
        <v>326</v>
      </c>
      <c r="D340" s="858"/>
      <c r="E340" s="858"/>
      <c r="F340" s="859"/>
      <c r="G340" s="30"/>
      <c r="H340" s="30"/>
    </row>
    <row r="341" spans="3:8">
      <c r="C341" s="860" t="s">
        <v>769</v>
      </c>
      <c r="D341" s="861"/>
      <c r="E341" s="861"/>
      <c r="F341" s="862"/>
      <c r="G341" s="30"/>
      <c r="H341" s="30"/>
    </row>
    <row r="342" spans="3:8">
      <c r="C342" s="871" t="s">
        <v>312</v>
      </c>
      <c r="D342" s="872"/>
      <c r="E342" s="872"/>
      <c r="F342" s="873"/>
      <c r="G342" s="30"/>
    </row>
    <row r="343" spans="3:8">
      <c r="C343" s="863" t="s">
        <v>327</v>
      </c>
      <c r="D343" s="864"/>
      <c r="F343" s="333">
        <v>4311729.2</v>
      </c>
      <c r="G343" s="30"/>
    </row>
    <row r="344" spans="3:8">
      <c r="C344" s="865"/>
      <c r="D344" s="865"/>
      <c r="G344" s="30"/>
      <c r="H344" s="30"/>
    </row>
    <row r="345" spans="3:8">
      <c r="C345" s="868" t="s">
        <v>328</v>
      </c>
      <c r="D345" s="868"/>
      <c r="E345" s="329"/>
      <c r="F345" s="334">
        <v>0</v>
      </c>
      <c r="G345" s="30"/>
      <c r="H345" s="30"/>
    </row>
    <row r="346" spans="3:8">
      <c r="C346" s="867" t="s">
        <v>329</v>
      </c>
      <c r="D346" s="867"/>
      <c r="E346" s="338">
        <v>0</v>
      </c>
      <c r="F346" s="335"/>
      <c r="G346" s="30"/>
      <c r="H346" s="30"/>
    </row>
    <row r="347" spans="3:8">
      <c r="C347" s="867" t="s">
        <v>330</v>
      </c>
      <c r="D347" s="867"/>
      <c r="E347" s="338">
        <v>0</v>
      </c>
      <c r="F347" s="335"/>
      <c r="G347" s="30"/>
      <c r="H347" s="30"/>
    </row>
    <row r="348" spans="3:8">
      <c r="C348" s="867" t="s">
        <v>331</v>
      </c>
      <c r="D348" s="867"/>
      <c r="E348" s="338">
        <v>0</v>
      </c>
      <c r="F348" s="335"/>
      <c r="G348" s="30"/>
      <c r="H348" s="30"/>
    </row>
    <row r="349" spans="3:8">
      <c r="C349" s="867" t="s">
        <v>332</v>
      </c>
      <c r="D349" s="867"/>
      <c r="E349" s="338">
        <v>0</v>
      </c>
      <c r="F349" s="335"/>
      <c r="G349" s="30"/>
    </row>
    <row r="350" spans="3:8">
      <c r="C350" s="867" t="s">
        <v>333</v>
      </c>
      <c r="D350" s="867"/>
      <c r="E350" s="338">
        <v>0</v>
      </c>
      <c r="F350" s="335"/>
      <c r="G350" s="30"/>
      <c r="H350" s="328"/>
    </row>
    <row r="351" spans="3:8">
      <c r="C351" s="867" t="s">
        <v>334</v>
      </c>
      <c r="D351" s="867"/>
      <c r="E351" s="338">
        <v>0</v>
      </c>
      <c r="F351" s="335"/>
      <c r="G351" s="30"/>
      <c r="H351" s="30"/>
    </row>
    <row r="352" spans="3:8">
      <c r="C352" s="867" t="s">
        <v>335</v>
      </c>
      <c r="D352" s="867"/>
      <c r="E352" s="338">
        <v>0</v>
      </c>
      <c r="F352" s="335"/>
      <c r="G352" s="30"/>
      <c r="H352" s="328"/>
    </row>
    <row r="353" spans="3:9">
      <c r="C353" s="867" t="s">
        <v>336</v>
      </c>
      <c r="D353" s="867"/>
      <c r="E353" s="338">
        <v>0</v>
      </c>
      <c r="F353" s="335"/>
      <c r="G353" s="30"/>
    </row>
    <row r="354" spans="3:9">
      <c r="C354" s="867" t="s">
        <v>337</v>
      </c>
      <c r="D354" s="867"/>
      <c r="E354" s="338">
        <v>0</v>
      </c>
      <c r="F354" s="335"/>
      <c r="G354" s="30"/>
      <c r="H354" s="328"/>
    </row>
    <row r="355" spans="3:9">
      <c r="C355" s="867" t="s">
        <v>338</v>
      </c>
      <c r="D355" s="867"/>
      <c r="E355" s="338">
        <v>0</v>
      </c>
      <c r="F355" s="335"/>
      <c r="G355" s="30"/>
      <c r="H355" s="328"/>
    </row>
    <row r="356" spans="3:9">
      <c r="C356" s="867" t="s">
        <v>339</v>
      </c>
      <c r="D356" s="867"/>
      <c r="E356" s="338">
        <v>0</v>
      </c>
      <c r="F356" s="335"/>
      <c r="G356" s="30"/>
      <c r="H356" s="328"/>
      <c r="I356" s="336"/>
    </row>
    <row r="357" spans="3:9">
      <c r="C357" s="867" t="s">
        <v>340</v>
      </c>
      <c r="D357" s="867"/>
      <c r="E357" s="338">
        <v>0</v>
      </c>
      <c r="F357" s="335"/>
      <c r="G357" s="30"/>
      <c r="H357" s="328"/>
    </row>
    <row r="358" spans="3:9">
      <c r="C358" s="867" t="s">
        <v>341</v>
      </c>
      <c r="D358" s="867"/>
      <c r="E358" s="338">
        <v>0</v>
      </c>
      <c r="F358" s="335"/>
      <c r="G358" s="30"/>
      <c r="H358" s="337"/>
    </row>
    <row r="359" spans="3:9">
      <c r="C359" s="867" t="s">
        <v>342</v>
      </c>
      <c r="D359" s="867"/>
      <c r="E359" s="338">
        <v>0</v>
      </c>
      <c r="F359" s="335"/>
      <c r="G359" s="30"/>
      <c r="H359" s="30"/>
    </row>
    <row r="360" spans="3:9">
      <c r="C360" s="867" t="s">
        <v>343</v>
      </c>
      <c r="D360" s="867"/>
      <c r="E360" s="338">
        <v>0</v>
      </c>
      <c r="F360" s="335"/>
      <c r="G360" s="30"/>
      <c r="H360" s="30"/>
    </row>
    <row r="361" spans="3:9" ht="12.75" customHeight="1">
      <c r="C361" s="867" t="s">
        <v>344</v>
      </c>
      <c r="D361" s="867"/>
      <c r="E361" s="338">
        <v>0</v>
      </c>
      <c r="F361" s="335"/>
      <c r="G361" s="30"/>
      <c r="H361" s="30"/>
    </row>
    <row r="362" spans="3:9">
      <c r="C362" s="878" t="s">
        <v>345</v>
      </c>
      <c r="D362" s="879"/>
      <c r="E362" s="338">
        <v>0</v>
      </c>
      <c r="F362" s="335"/>
      <c r="G362" s="30"/>
      <c r="H362" s="30"/>
    </row>
    <row r="363" spans="3:9">
      <c r="C363" s="865"/>
      <c r="D363" s="865"/>
      <c r="G363" s="30"/>
      <c r="H363" s="30"/>
    </row>
    <row r="364" spans="3:9">
      <c r="C364" s="868" t="s">
        <v>346</v>
      </c>
      <c r="D364" s="868"/>
      <c r="E364" s="329"/>
      <c r="F364" s="338">
        <f>SUM(E364:E371)</f>
        <v>0</v>
      </c>
      <c r="G364" s="30"/>
      <c r="H364" s="30"/>
    </row>
    <row r="365" spans="3:9">
      <c r="C365" s="867" t="s">
        <v>347</v>
      </c>
      <c r="D365" s="867"/>
      <c r="E365" s="338">
        <v>0</v>
      </c>
      <c r="F365" s="335"/>
      <c r="G365" s="30"/>
      <c r="H365" s="30"/>
    </row>
    <row r="366" spans="3:9">
      <c r="C366" s="867" t="s">
        <v>121</v>
      </c>
      <c r="D366" s="867"/>
      <c r="E366" s="338">
        <v>0</v>
      </c>
      <c r="F366" s="335"/>
      <c r="G366" s="30"/>
      <c r="H366" s="30"/>
    </row>
    <row r="367" spans="3:9">
      <c r="C367" s="867" t="s">
        <v>348</v>
      </c>
      <c r="D367" s="867"/>
      <c r="E367" s="338">
        <v>0</v>
      </c>
      <c r="F367" s="335"/>
      <c r="G367" s="30"/>
      <c r="H367" s="30"/>
    </row>
    <row r="368" spans="3:9">
      <c r="C368" s="867" t="s">
        <v>349</v>
      </c>
      <c r="D368" s="867"/>
      <c r="E368" s="338">
        <v>0</v>
      </c>
      <c r="F368" s="335"/>
      <c r="G368" s="30"/>
      <c r="H368" s="30"/>
    </row>
    <row r="369" spans="3:8">
      <c r="C369" s="867" t="s">
        <v>350</v>
      </c>
      <c r="D369" s="867"/>
      <c r="E369" s="338">
        <v>0</v>
      </c>
      <c r="F369" s="335"/>
      <c r="G369" s="30"/>
      <c r="H369" s="30"/>
    </row>
    <row r="370" spans="3:8">
      <c r="C370" s="867" t="s">
        <v>124</v>
      </c>
      <c r="D370" s="867"/>
      <c r="E370" s="338">
        <v>0</v>
      </c>
      <c r="F370" s="335"/>
      <c r="G370" s="30"/>
      <c r="H370" s="30"/>
    </row>
    <row r="371" spans="3:8">
      <c r="C371" s="878" t="s">
        <v>351</v>
      </c>
      <c r="D371" s="879"/>
      <c r="E371" s="338">
        <v>0</v>
      </c>
      <c r="F371" s="335"/>
      <c r="G371" s="30"/>
      <c r="H371" s="30"/>
    </row>
    <row r="372" spans="3:8">
      <c r="C372" s="865"/>
      <c r="D372" s="865"/>
      <c r="G372" s="30"/>
      <c r="H372" s="30"/>
    </row>
    <row r="373" spans="3:8">
      <c r="C373" s="729" t="s">
        <v>352</v>
      </c>
      <c r="F373" s="730">
        <f>+F343-F345+F364</f>
        <v>4311729.2</v>
      </c>
      <c r="G373" s="328"/>
      <c r="H373" s="328"/>
    </row>
    <row r="374" spans="3:8">
      <c r="C374" s="670"/>
      <c r="F374" s="671"/>
      <c r="G374" s="328"/>
      <c r="H374" s="328"/>
    </row>
    <row r="375" spans="3:8">
      <c r="C375" s="670"/>
      <c r="F375" s="671"/>
      <c r="G375" s="328"/>
      <c r="H375" s="328"/>
    </row>
    <row r="376" spans="3:8">
      <c r="C376" s="670"/>
      <c r="F376" s="671"/>
      <c r="G376" s="328"/>
      <c r="H376" s="328"/>
    </row>
    <row r="377" spans="3:8">
      <c r="C377" s="670"/>
      <c r="F377" s="671"/>
      <c r="G377" s="328"/>
    </row>
    <row r="378" spans="3:8">
      <c r="C378" s="670"/>
      <c r="F378" s="671"/>
      <c r="G378" s="328"/>
      <c r="H378" s="328"/>
    </row>
    <row r="379" spans="3:8">
      <c r="C379" s="670"/>
      <c r="F379" s="671"/>
      <c r="G379" s="328"/>
      <c r="H379" s="328"/>
    </row>
    <row r="380" spans="3:8">
      <c r="G380" s="30"/>
      <c r="H380" s="30"/>
    </row>
    <row r="381" spans="3:8">
      <c r="C381" s="875" t="s">
        <v>394</v>
      </c>
      <c r="D381" s="875"/>
      <c r="E381" s="875"/>
      <c r="F381" s="875"/>
      <c r="G381" s="875"/>
      <c r="H381" s="30"/>
    </row>
    <row r="382" spans="3:8">
      <c r="C382" s="23"/>
      <c r="D382" s="23"/>
      <c r="E382" s="23"/>
      <c r="F382" s="23"/>
      <c r="G382" s="23"/>
      <c r="H382" s="30"/>
    </row>
    <row r="383" spans="3:8" ht="21" customHeight="1">
      <c r="C383" s="299" t="s">
        <v>395</v>
      </c>
      <c r="D383" s="300" t="s">
        <v>294</v>
      </c>
      <c r="E383" s="321" t="s">
        <v>295</v>
      </c>
      <c r="F383" s="321" t="s">
        <v>296</v>
      </c>
      <c r="G383" s="30"/>
      <c r="H383" s="30"/>
    </row>
    <row r="384" spans="3:8">
      <c r="C384" s="274" t="s">
        <v>525</v>
      </c>
      <c r="D384" s="339">
        <v>0</v>
      </c>
      <c r="E384" s="325"/>
      <c r="F384" s="325"/>
      <c r="G384" s="30"/>
      <c r="H384" s="30"/>
    </row>
    <row r="385" spans="3:9">
      <c r="C385" s="276"/>
      <c r="D385" s="340">
        <v>0</v>
      </c>
      <c r="E385" s="288"/>
      <c r="F385" s="288"/>
      <c r="G385" s="30"/>
      <c r="H385" s="30"/>
    </row>
    <row r="386" spans="3:9">
      <c r="C386" s="17"/>
      <c r="D386" s="22">
        <v>0</v>
      </c>
      <c r="E386" s="21">
        <v>0</v>
      </c>
      <c r="F386" s="21">
        <v>0</v>
      </c>
      <c r="G386" s="30"/>
      <c r="H386" s="30"/>
    </row>
    <row r="387" spans="3:9" ht="21" customHeight="1">
      <c r="C387" s="298"/>
      <c r="D387" s="273">
        <f t="shared" ref="D387" si="6">SUM(D385:D386)</f>
        <v>0</v>
      </c>
      <c r="E387" s="273">
        <f t="shared" ref="E387" si="7">SUM(E385:E386)</f>
        <v>0</v>
      </c>
      <c r="F387" s="273">
        <f t="shared" ref="F387" si="8">SUM(F385:F386)</f>
        <v>0</v>
      </c>
      <c r="G387" s="30"/>
      <c r="H387" s="30"/>
    </row>
    <row r="388" spans="3:9">
      <c r="C388" s="16" t="s">
        <v>76</v>
      </c>
      <c r="G388" s="30"/>
      <c r="H388" s="30"/>
    </row>
    <row r="389" spans="3:9" ht="12" customHeight="1">
      <c r="G389" s="30"/>
      <c r="H389" s="30"/>
    </row>
    <row r="390" spans="3:9">
      <c r="D390" s="253"/>
      <c r="E390" s="253"/>
      <c r="F390" s="253"/>
    </row>
    <row r="391" spans="3:9">
      <c r="D391" s="253"/>
      <c r="E391" s="253"/>
      <c r="F391" s="253"/>
    </row>
    <row r="392" spans="3:9">
      <c r="C392" s="637" t="s">
        <v>661</v>
      </c>
      <c r="D392" s="253"/>
      <c r="E392" s="253"/>
      <c r="F392" s="253"/>
      <c r="G392" s="258"/>
    </row>
    <row r="393" spans="3:9" ht="18">
      <c r="C393" s="700" t="s">
        <v>742</v>
      </c>
      <c r="D393" s="636"/>
      <c r="F393" s="774" t="s">
        <v>659</v>
      </c>
      <c r="G393" s="774"/>
      <c r="H393" s="30"/>
      <c r="I393" s="684"/>
    </row>
    <row r="394" spans="3:9" ht="15">
      <c r="C394" s="635" t="s">
        <v>658</v>
      </c>
      <c r="D394" s="84"/>
      <c r="E394" s="258"/>
      <c r="F394" s="770" t="s">
        <v>660</v>
      </c>
      <c r="G394" s="770"/>
      <c r="H394" s="732">
        <v>14</v>
      </c>
    </row>
  </sheetData>
  <mergeCells count="62">
    <mergeCell ref="B9:I9"/>
    <mergeCell ref="E171:F171"/>
    <mergeCell ref="E177:F177"/>
    <mergeCell ref="E73:F73"/>
    <mergeCell ref="E159:F159"/>
    <mergeCell ref="E165:F165"/>
    <mergeCell ref="C313:F313"/>
    <mergeCell ref="C320:D320"/>
    <mergeCell ref="C329:D329"/>
    <mergeCell ref="C342:F342"/>
    <mergeCell ref="C381:G381"/>
    <mergeCell ref="C372:D372"/>
    <mergeCell ref="C321:D321"/>
    <mergeCell ref="C371:D371"/>
    <mergeCell ref="C362:D362"/>
    <mergeCell ref="C361:D361"/>
    <mergeCell ref="C370:D370"/>
    <mergeCell ref="C365:D365"/>
    <mergeCell ref="C358:D358"/>
    <mergeCell ref="C366:D366"/>
    <mergeCell ref="C367:D367"/>
    <mergeCell ref="C368:D368"/>
    <mergeCell ref="C369:D369"/>
    <mergeCell ref="C364:D364"/>
    <mergeCell ref="C326:D326"/>
    <mergeCell ref="C327:D327"/>
    <mergeCell ref="C328:D328"/>
    <mergeCell ref="C344:D344"/>
    <mergeCell ref="C354:D354"/>
    <mergeCell ref="C360:D360"/>
    <mergeCell ref="C363:D363"/>
    <mergeCell ref="C355:D355"/>
    <mergeCell ref="C356:D356"/>
    <mergeCell ref="C357:D357"/>
    <mergeCell ref="C352:D352"/>
    <mergeCell ref="C353:D353"/>
    <mergeCell ref="C359:D359"/>
    <mergeCell ref="C346:D346"/>
    <mergeCell ref="C349:D349"/>
    <mergeCell ref="C350:D350"/>
    <mergeCell ref="C351:D351"/>
    <mergeCell ref="C325:D325"/>
    <mergeCell ref="C340:F340"/>
    <mergeCell ref="C341:F341"/>
    <mergeCell ref="C343:D343"/>
    <mergeCell ref="C345:D345"/>
    <mergeCell ref="B2:G4"/>
    <mergeCell ref="F393:G393"/>
    <mergeCell ref="F394:G394"/>
    <mergeCell ref="C311:F311"/>
    <mergeCell ref="C312:F312"/>
    <mergeCell ref="C314:D314"/>
    <mergeCell ref="C315:D315"/>
    <mergeCell ref="C316:D316"/>
    <mergeCell ref="C317:D317"/>
    <mergeCell ref="C318:D318"/>
    <mergeCell ref="C319:D319"/>
    <mergeCell ref="C322:D322"/>
    <mergeCell ref="C323:D323"/>
    <mergeCell ref="C324:D324"/>
    <mergeCell ref="C347:D347"/>
    <mergeCell ref="C348:D348"/>
  </mergeCells>
  <dataValidations disablePrompts="1" count="4">
    <dataValidation allowBlank="1" showInputMessage="1" showErrorMessage="1" prompt="Saldo final del periodo que corresponde la cuenta pública presentada (mensual:  enero, febrero, marzo, etc.; trimestral: 1er, 2do, 3ro. o 4to.)." sqref="D167 D161 D123 D156"/>
    <dataValidation allowBlank="1" showInputMessage="1" showErrorMessage="1" prompt="Características cualitativas significativas que les impacten financieramente." sqref="F167 F161 E123:F123 F156"/>
    <dataValidation allowBlank="1" showInputMessage="1" showErrorMessage="1" prompt="Especificar origen de dicho recurso: Federal, Estatal, Municipal, Particulares." sqref="E167 E161 E156"/>
    <dataValidation allowBlank="1" showInputMessage="1" showErrorMessage="1" prompt="Corresponde al número de la cuenta de acuerdo al Plan de Cuentas emitido por el CONAC (DOF 22/11/2010)." sqref="C123"/>
  </dataValidations>
  <pageMargins left="0.47244094488188981" right="0.70866141732283472" top="0.39370078740157483" bottom="0.74803149606299213" header="0.31496062992125984" footer="0.31496062992125984"/>
  <pageSetup scale="55" fitToHeight="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K7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.140625" style="26" customWidth="1"/>
    <col min="2" max="3" width="3.7109375" style="253" customWidth="1"/>
    <col min="4" max="4" width="46.42578125" style="253" customWidth="1"/>
    <col min="5" max="10" width="15.7109375" style="253" customWidth="1"/>
    <col min="11" max="11" width="2" style="26" customWidth="1"/>
    <col min="12" max="16384" width="11.42578125" style="253"/>
  </cols>
  <sheetData>
    <row r="1" spans="1:10" ht="18.75" customHeight="1">
      <c r="B1" s="812" t="s">
        <v>442</v>
      </c>
      <c r="C1" s="812"/>
      <c r="D1" s="812"/>
      <c r="E1" s="812"/>
      <c r="F1" s="812"/>
      <c r="G1" s="812"/>
      <c r="H1" s="812"/>
      <c r="I1" s="812"/>
      <c r="J1" s="812"/>
    </row>
    <row r="2" spans="1:10" ht="15" customHeight="1">
      <c r="B2" s="343"/>
      <c r="C2" s="343"/>
      <c r="D2" s="812" t="s">
        <v>457</v>
      </c>
      <c r="E2" s="812"/>
      <c r="F2" s="812"/>
      <c r="G2" s="812"/>
      <c r="H2" s="812"/>
      <c r="I2" s="812"/>
      <c r="J2" s="812"/>
    </row>
    <row r="3" spans="1:10" ht="15" customHeight="1">
      <c r="B3" s="812" t="s">
        <v>770</v>
      </c>
      <c r="C3" s="812"/>
      <c r="D3" s="812"/>
      <c r="E3" s="812"/>
      <c r="F3" s="812"/>
      <c r="G3" s="812"/>
      <c r="H3" s="812"/>
      <c r="I3" s="812"/>
      <c r="J3" s="812"/>
    </row>
    <row r="4" spans="1:10" s="26" customFormat="1" ht="8.25" customHeight="1">
      <c r="A4" s="344"/>
      <c r="B4" s="345"/>
      <c r="C4" s="345"/>
      <c r="D4" s="345"/>
      <c r="E4" s="30"/>
      <c r="F4" s="346"/>
      <c r="G4" s="346"/>
      <c r="H4" s="346"/>
      <c r="I4" s="346"/>
      <c r="J4" s="346"/>
    </row>
    <row r="5" spans="1:10" s="26" customFormat="1" ht="13.5" customHeight="1">
      <c r="A5" s="344"/>
      <c r="B5" s="134"/>
      <c r="D5" s="28" t="s">
        <v>353</v>
      </c>
      <c r="E5" s="266" t="s">
        <v>526</v>
      </c>
      <c r="F5" s="266"/>
      <c r="G5" s="347"/>
      <c r="H5" s="347"/>
      <c r="I5" s="347"/>
      <c r="J5" s="348"/>
    </row>
    <row r="6" spans="1:10" s="26" customFormat="1" ht="11.25" customHeight="1">
      <c r="A6" s="344"/>
      <c r="B6" s="344"/>
      <c r="C6" s="344"/>
      <c r="D6" s="344"/>
      <c r="F6" s="348"/>
      <c r="G6" s="348"/>
      <c r="H6" s="348"/>
      <c r="I6" s="348"/>
      <c r="J6" s="348"/>
    </row>
    <row r="7" spans="1:10" ht="12" customHeight="1">
      <c r="A7" s="349"/>
      <c r="B7" s="892" t="s">
        <v>192</v>
      </c>
      <c r="C7" s="892"/>
      <c r="D7" s="892"/>
      <c r="E7" s="892" t="s">
        <v>193</v>
      </c>
      <c r="F7" s="892"/>
      <c r="G7" s="892"/>
      <c r="H7" s="892"/>
      <c r="I7" s="892"/>
      <c r="J7" s="893" t="s">
        <v>194</v>
      </c>
    </row>
    <row r="8" spans="1:10" ht="25.5">
      <c r="A8" s="344"/>
      <c r="B8" s="892"/>
      <c r="C8" s="892"/>
      <c r="D8" s="892"/>
      <c r="E8" s="350" t="s">
        <v>195</v>
      </c>
      <c r="F8" s="351" t="s">
        <v>196</v>
      </c>
      <c r="G8" s="350" t="s">
        <v>197</v>
      </c>
      <c r="H8" s="350" t="s">
        <v>198</v>
      </c>
      <c r="I8" s="350" t="s">
        <v>199</v>
      </c>
      <c r="J8" s="893"/>
    </row>
    <row r="9" spans="1:10" ht="12" customHeight="1">
      <c r="A9" s="344"/>
      <c r="B9" s="892"/>
      <c r="C9" s="892"/>
      <c r="D9" s="892"/>
      <c r="E9" s="350" t="s">
        <v>200</v>
      </c>
      <c r="F9" s="350" t="s">
        <v>201</v>
      </c>
      <c r="G9" s="350" t="s">
        <v>202</v>
      </c>
      <c r="H9" s="350" t="s">
        <v>203</v>
      </c>
      <c r="I9" s="350" t="s">
        <v>204</v>
      </c>
      <c r="J9" s="350" t="s">
        <v>215</v>
      </c>
    </row>
    <row r="10" spans="1:10" ht="12" customHeight="1">
      <c r="A10" s="352"/>
      <c r="B10" s="353"/>
      <c r="C10" s="354"/>
      <c r="D10" s="355"/>
      <c r="E10" s="356"/>
      <c r="F10" s="357"/>
      <c r="G10" s="357"/>
      <c r="H10" s="357"/>
      <c r="I10" s="357"/>
      <c r="J10" s="357"/>
    </row>
    <row r="11" spans="1:10" ht="12" customHeight="1">
      <c r="A11" s="352"/>
      <c r="B11" s="891" t="s">
        <v>82</v>
      </c>
      <c r="C11" s="885"/>
      <c r="D11" s="886"/>
      <c r="E11" s="358">
        <v>0</v>
      </c>
      <c r="F11" s="358">
        <v>0</v>
      </c>
      <c r="G11" s="358">
        <f>+E11+F11</f>
        <v>0</v>
      </c>
      <c r="H11" s="358">
        <v>0</v>
      </c>
      <c r="I11" s="358">
        <v>0</v>
      </c>
      <c r="J11" s="358">
        <f>+I11-E11</f>
        <v>0</v>
      </c>
    </row>
    <row r="12" spans="1:10" ht="12" customHeight="1">
      <c r="A12" s="352"/>
      <c r="B12" s="891" t="s">
        <v>186</v>
      </c>
      <c r="C12" s="885"/>
      <c r="D12" s="886"/>
      <c r="E12" s="358">
        <v>0</v>
      </c>
      <c r="F12" s="358">
        <v>0</v>
      </c>
      <c r="G12" s="358">
        <f t="shared" ref="G12:G13" si="0">+E12+F12</f>
        <v>0</v>
      </c>
      <c r="H12" s="358">
        <v>0</v>
      </c>
      <c r="I12" s="358">
        <v>0</v>
      </c>
      <c r="J12" s="358">
        <f t="shared" ref="J12:J13" si="1">+I12-E12</f>
        <v>0</v>
      </c>
    </row>
    <row r="13" spans="1:10" ht="12" customHeight="1">
      <c r="A13" s="352"/>
      <c r="B13" s="891" t="s">
        <v>86</v>
      </c>
      <c r="C13" s="885"/>
      <c r="D13" s="886"/>
      <c r="E13" s="358">
        <v>0</v>
      </c>
      <c r="F13" s="358">
        <v>0</v>
      </c>
      <c r="G13" s="358">
        <f t="shared" si="0"/>
        <v>0</v>
      </c>
      <c r="H13" s="358">
        <v>0</v>
      </c>
      <c r="I13" s="358">
        <v>0</v>
      </c>
      <c r="J13" s="358">
        <f t="shared" si="1"/>
        <v>0</v>
      </c>
    </row>
    <row r="14" spans="1:10" ht="12" customHeight="1">
      <c r="A14" s="352"/>
      <c r="B14" s="891" t="s">
        <v>88</v>
      </c>
      <c r="C14" s="885"/>
      <c r="D14" s="886"/>
      <c r="E14" s="358">
        <v>0</v>
      </c>
      <c r="F14" s="358">
        <v>0</v>
      </c>
      <c r="G14" s="358">
        <v>0</v>
      </c>
      <c r="H14" s="358"/>
      <c r="I14" s="358"/>
      <c r="J14" s="358">
        <f>+I14-E14</f>
        <v>0</v>
      </c>
    </row>
    <row r="15" spans="1:10" ht="12" customHeight="1">
      <c r="A15" s="352"/>
      <c r="B15" s="891" t="s">
        <v>205</v>
      </c>
      <c r="C15" s="885"/>
      <c r="D15" s="886"/>
      <c r="E15" s="358"/>
      <c r="F15" s="358"/>
      <c r="G15" s="358"/>
      <c r="H15" s="358"/>
      <c r="I15" s="358"/>
      <c r="J15" s="358"/>
    </row>
    <row r="16" spans="1:10" ht="12" customHeight="1">
      <c r="A16" s="352"/>
      <c r="B16" s="359"/>
      <c r="C16" s="885" t="s">
        <v>206</v>
      </c>
      <c r="D16" s="886"/>
      <c r="E16" s="358"/>
      <c r="F16" s="358"/>
      <c r="G16" s="358"/>
      <c r="H16" s="358"/>
      <c r="I16" s="358"/>
      <c r="J16" s="358"/>
    </row>
    <row r="17" spans="1:10" ht="12" customHeight="1">
      <c r="A17" s="352"/>
      <c r="B17" s="359"/>
      <c r="C17" s="885" t="s">
        <v>207</v>
      </c>
      <c r="D17" s="886"/>
      <c r="E17" s="358"/>
      <c r="F17" s="358"/>
      <c r="G17" s="358"/>
      <c r="H17" s="358"/>
      <c r="I17" s="358"/>
      <c r="J17" s="358"/>
    </row>
    <row r="18" spans="1:10" ht="12" customHeight="1">
      <c r="A18" s="352"/>
      <c r="B18" s="891" t="s">
        <v>208</v>
      </c>
      <c r="C18" s="885"/>
      <c r="D18" s="886"/>
      <c r="E18" s="358"/>
      <c r="F18" s="358"/>
      <c r="G18" s="358"/>
      <c r="H18" s="358"/>
      <c r="I18" s="358"/>
      <c r="J18" s="358"/>
    </row>
    <row r="19" spans="1:10" ht="12" customHeight="1">
      <c r="A19" s="352"/>
      <c r="B19" s="359"/>
      <c r="C19" s="885" t="s">
        <v>206</v>
      </c>
      <c r="D19" s="886"/>
      <c r="E19" s="358"/>
      <c r="F19" s="358"/>
      <c r="G19" s="358"/>
      <c r="H19" s="358"/>
      <c r="I19" s="358"/>
      <c r="J19" s="358"/>
    </row>
    <row r="20" spans="1:10" ht="12" customHeight="1">
      <c r="A20" s="352"/>
      <c r="B20" s="359"/>
      <c r="C20" s="885" t="s">
        <v>207</v>
      </c>
      <c r="D20" s="886"/>
      <c r="E20" s="358"/>
      <c r="F20" s="358"/>
      <c r="G20" s="358"/>
      <c r="H20" s="358"/>
      <c r="I20" s="358"/>
      <c r="J20" s="358"/>
    </row>
    <row r="21" spans="1:10" ht="12" customHeight="1">
      <c r="A21" s="352"/>
      <c r="B21" s="359"/>
      <c r="C21" s="885" t="s">
        <v>493</v>
      </c>
      <c r="D21" s="886"/>
      <c r="E21" s="358"/>
      <c r="F21" s="358"/>
      <c r="G21" s="358"/>
      <c r="H21" s="358"/>
      <c r="I21" s="358"/>
      <c r="J21" s="358"/>
    </row>
    <row r="22" spans="1:10" ht="12" customHeight="1">
      <c r="A22" s="352"/>
      <c r="B22" s="359"/>
      <c r="C22" s="885" t="s">
        <v>494</v>
      </c>
      <c r="D22" s="886"/>
      <c r="E22" s="358"/>
      <c r="F22" s="358"/>
      <c r="G22" s="358"/>
      <c r="H22" s="358"/>
      <c r="I22" s="358"/>
      <c r="J22" s="358"/>
    </row>
    <row r="23" spans="1:10" ht="12" customHeight="1">
      <c r="A23" s="352"/>
      <c r="B23" s="891" t="s">
        <v>209</v>
      </c>
      <c r="C23" s="885"/>
      <c r="D23" s="886"/>
      <c r="E23" s="358"/>
      <c r="F23" s="358"/>
      <c r="G23" s="358"/>
      <c r="H23" s="358"/>
      <c r="I23" s="358"/>
      <c r="J23" s="358"/>
    </row>
    <row r="24" spans="1:10" ht="12" customHeight="1">
      <c r="A24" s="352"/>
      <c r="B24" s="891" t="s">
        <v>99</v>
      </c>
      <c r="C24" s="885"/>
      <c r="D24" s="886"/>
      <c r="E24" s="358"/>
      <c r="F24" s="358"/>
      <c r="G24" s="358"/>
      <c r="H24" s="358"/>
      <c r="I24" s="358"/>
      <c r="J24" s="358"/>
    </row>
    <row r="25" spans="1:10" ht="12" customHeight="1">
      <c r="A25" s="360"/>
      <c r="B25" s="891" t="s">
        <v>210</v>
      </c>
      <c r="C25" s="885"/>
      <c r="D25" s="886"/>
      <c r="E25" s="358">
        <v>9446584</v>
      </c>
      <c r="F25" s="358">
        <v>468658.45</v>
      </c>
      <c r="G25" s="358">
        <f>E25+F25</f>
        <v>9915242.4499999993</v>
      </c>
      <c r="H25" s="358">
        <v>4810951.75</v>
      </c>
      <c r="I25" s="358">
        <f>H25</f>
        <v>4810951.75</v>
      </c>
      <c r="J25" s="358">
        <f>I25-E25</f>
        <v>-4635632.25</v>
      </c>
    </row>
    <row r="26" spans="1:10" ht="12" customHeight="1">
      <c r="A26" s="352"/>
      <c r="B26" s="891" t="s">
        <v>211</v>
      </c>
      <c r="C26" s="885"/>
      <c r="D26" s="886"/>
      <c r="E26" s="358"/>
      <c r="F26" s="358"/>
      <c r="G26" s="358"/>
      <c r="H26" s="358"/>
      <c r="I26" s="358"/>
      <c r="J26" s="358"/>
    </row>
    <row r="27" spans="1:10" ht="12" customHeight="1">
      <c r="A27" s="352"/>
      <c r="B27" s="361"/>
      <c r="C27" s="362"/>
      <c r="D27" s="363"/>
      <c r="E27" s="364"/>
      <c r="F27" s="365"/>
      <c r="G27" s="365"/>
      <c r="H27" s="365"/>
      <c r="I27" s="365"/>
      <c r="J27" s="365"/>
    </row>
    <row r="28" spans="1:10" ht="12" customHeight="1">
      <c r="A28" s="344"/>
      <c r="B28" s="366"/>
      <c r="C28" s="367"/>
      <c r="D28" s="368" t="s">
        <v>212</v>
      </c>
      <c r="E28" s="358">
        <f>E25</f>
        <v>9446584</v>
      </c>
      <c r="F28" s="358">
        <f t="shared" ref="F28:I28" si="2">F25</f>
        <v>468658.45</v>
      </c>
      <c r="G28" s="358">
        <f t="shared" si="2"/>
        <v>9915242.4499999993</v>
      </c>
      <c r="H28" s="358">
        <f t="shared" si="2"/>
        <v>4810951.75</v>
      </c>
      <c r="I28" s="358">
        <f t="shared" si="2"/>
        <v>4810951.75</v>
      </c>
      <c r="J28" s="690">
        <f>J25</f>
        <v>-4635632.25</v>
      </c>
    </row>
    <row r="29" spans="1:10" ht="12" customHeight="1">
      <c r="A29" s="352"/>
      <c r="B29" s="369"/>
      <c r="C29" s="369"/>
      <c r="D29" s="369"/>
      <c r="E29" s="370"/>
      <c r="F29" s="370"/>
      <c r="G29" s="370"/>
      <c r="H29" s="894" t="s">
        <v>291</v>
      </c>
      <c r="I29" s="895"/>
      <c r="J29" s="689">
        <v>0</v>
      </c>
    </row>
    <row r="30" spans="1:10" ht="12" customHeight="1">
      <c r="A30" s="344"/>
      <c r="B30" s="344"/>
      <c r="C30" s="344"/>
      <c r="D30" s="344"/>
      <c r="E30" s="348"/>
      <c r="F30" s="348"/>
      <c r="G30" s="348"/>
      <c r="H30" s="348"/>
      <c r="I30" s="348"/>
      <c r="J30" s="348"/>
    </row>
    <row r="31" spans="1:10" ht="12" customHeight="1">
      <c r="A31" s="344"/>
      <c r="B31" s="893" t="s">
        <v>213</v>
      </c>
      <c r="C31" s="893"/>
      <c r="D31" s="893"/>
      <c r="E31" s="892" t="s">
        <v>193</v>
      </c>
      <c r="F31" s="892"/>
      <c r="G31" s="892"/>
      <c r="H31" s="892"/>
      <c r="I31" s="892"/>
      <c r="J31" s="893" t="s">
        <v>194</v>
      </c>
    </row>
    <row r="32" spans="1:10" ht="25.5">
      <c r="A32" s="344"/>
      <c r="B32" s="893"/>
      <c r="C32" s="893"/>
      <c r="D32" s="893"/>
      <c r="E32" s="350" t="s">
        <v>195</v>
      </c>
      <c r="F32" s="351" t="s">
        <v>196</v>
      </c>
      <c r="G32" s="350" t="s">
        <v>197</v>
      </c>
      <c r="H32" s="350" t="s">
        <v>198</v>
      </c>
      <c r="I32" s="350" t="s">
        <v>199</v>
      </c>
      <c r="J32" s="893"/>
    </row>
    <row r="33" spans="1:10" ht="12" customHeight="1">
      <c r="A33" s="344"/>
      <c r="B33" s="893"/>
      <c r="C33" s="893"/>
      <c r="D33" s="893"/>
      <c r="E33" s="350" t="s">
        <v>200</v>
      </c>
      <c r="F33" s="350" t="s">
        <v>201</v>
      </c>
      <c r="G33" s="350" t="s">
        <v>202</v>
      </c>
      <c r="H33" s="350" t="s">
        <v>203</v>
      </c>
      <c r="I33" s="350" t="s">
        <v>204</v>
      </c>
      <c r="J33" s="350" t="s">
        <v>215</v>
      </c>
    </row>
    <row r="34" spans="1:10" ht="12" customHeight="1">
      <c r="A34" s="352"/>
      <c r="B34" s="353"/>
      <c r="C34" s="354"/>
      <c r="D34" s="355"/>
      <c r="E34" s="357"/>
      <c r="F34" s="357"/>
      <c r="G34" s="357"/>
      <c r="H34" s="357"/>
      <c r="I34" s="357"/>
      <c r="J34" s="357"/>
    </row>
    <row r="35" spans="1:10" ht="12" customHeight="1">
      <c r="A35" s="352"/>
      <c r="B35" s="371" t="s">
        <v>620</v>
      </c>
      <c r="C35" s="372"/>
      <c r="D35" s="259"/>
      <c r="E35" s="373">
        <f>+E36+E37+E38+E39+E42+E47+E48</f>
        <v>0</v>
      </c>
      <c r="F35" s="373">
        <f t="shared" ref="F35:I35" si="3">+F36+F37+F38+F39+F42+F47+F48</f>
        <v>0</v>
      </c>
      <c r="G35" s="373">
        <f t="shared" si="3"/>
        <v>0</v>
      </c>
      <c r="H35" s="373">
        <f t="shared" si="3"/>
        <v>0</v>
      </c>
      <c r="I35" s="373">
        <f t="shared" si="3"/>
        <v>0</v>
      </c>
      <c r="J35" s="373">
        <f>I35-E35</f>
        <v>0</v>
      </c>
    </row>
    <row r="36" spans="1:10" ht="12" customHeight="1">
      <c r="A36" s="352"/>
      <c r="B36" s="359"/>
      <c r="C36" s="885" t="s">
        <v>82</v>
      </c>
      <c r="D36" s="886"/>
      <c r="E36" s="358">
        <v>0</v>
      </c>
      <c r="F36" s="358">
        <v>0</v>
      </c>
      <c r="G36" s="358">
        <f>+E36+F36</f>
        <v>0</v>
      </c>
      <c r="H36" s="358">
        <v>0</v>
      </c>
      <c r="I36" s="358">
        <v>0</v>
      </c>
      <c r="J36" s="358">
        <f t="shared" ref="J36:J56" si="4">I36-E36</f>
        <v>0</v>
      </c>
    </row>
    <row r="37" spans="1:10" ht="12" customHeight="1">
      <c r="A37" s="352"/>
      <c r="B37" s="359"/>
      <c r="C37" s="885" t="s">
        <v>86</v>
      </c>
      <c r="D37" s="886"/>
      <c r="E37" s="358">
        <v>0</v>
      </c>
      <c r="F37" s="358">
        <v>0</v>
      </c>
      <c r="G37" s="358">
        <f t="shared" ref="G37:G52" si="5">+E37+F37</f>
        <v>0</v>
      </c>
      <c r="H37" s="358">
        <v>0</v>
      </c>
      <c r="I37" s="358">
        <v>0</v>
      </c>
      <c r="J37" s="358">
        <f t="shared" si="4"/>
        <v>0</v>
      </c>
    </row>
    <row r="38" spans="1:10" ht="12" customHeight="1">
      <c r="A38" s="352"/>
      <c r="B38" s="359"/>
      <c r="C38" s="885" t="s">
        <v>88</v>
      </c>
      <c r="D38" s="886"/>
      <c r="E38" s="358">
        <v>0</v>
      </c>
      <c r="F38" s="358">
        <v>0</v>
      </c>
      <c r="G38" s="358">
        <f t="shared" si="5"/>
        <v>0</v>
      </c>
      <c r="H38" s="358">
        <v>0</v>
      </c>
      <c r="I38" s="358">
        <v>0</v>
      </c>
      <c r="J38" s="358">
        <f t="shared" si="4"/>
        <v>0</v>
      </c>
    </row>
    <row r="39" spans="1:10" ht="12" customHeight="1">
      <c r="A39" s="352"/>
      <c r="B39" s="359"/>
      <c r="C39" s="885" t="s">
        <v>205</v>
      </c>
      <c r="D39" s="886"/>
      <c r="E39" s="358">
        <f>+E40+E41</f>
        <v>0</v>
      </c>
      <c r="F39" s="358">
        <f>+F40+F41</f>
        <v>0</v>
      </c>
      <c r="G39" s="358">
        <f t="shared" si="5"/>
        <v>0</v>
      </c>
      <c r="H39" s="358">
        <f>+H40+H41</f>
        <v>0</v>
      </c>
      <c r="I39" s="358">
        <f>+I40+I41</f>
        <v>0</v>
      </c>
      <c r="J39" s="358">
        <f t="shared" si="4"/>
        <v>0</v>
      </c>
    </row>
    <row r="40" spans="1:10" ht="12" customHeight="1">
      <c r="A40" s="352"/>
      <c r="B40" s="359"/>
      <c r="C40" s="258"/>
      <c r="D40" s="374" t="s">
        <v>206</v>
      </c>
      <c r="E40" s="358">
        <v>0</v>
      </c>
      <c r="F40" s="358">
        <v>0</v>
      </c>
      <c r="G40" s="358">
        <f t="shared" si="5"/>
        <v>0</v>
      </c>
      <c r="H40" s="358">
        <v>0</v>
      </c>
      <c r="I40" s="358">
        <v>0</v>
      </c>
      <c r="J40" s="358">
        <f t="shared" si="4"/>
        <v>0</v>
      </c>
    </row>
    <row r="41" spans="1:10" ht="12" customHeight="1">
      <c r="A41" s="352"/>
      <c r="B41" s="359"/>
      <c r="C41" s="258"/>
      <c r="D41" s="374" t="s">
        <v>207</v>
      </c>
      <c r="E41" s="358">
        <v>0</v>
      </c>
      <c r="F41" s="358">
        <v>0</v>
      </c>
      <c r="G41" s="358">
        <f t="shared" si="5"/>
        <v>0</v>
      </c>
      <c r="H41" s="358">
        <v>0</v>
      </c>
      <c r="I41" s="358">
        <v>0</v>
      </c>
      <c r="J41" s="358">
        <f t="shared" si="4"/>
        <v>0</v>
      </c>
    </row>
    <row r="42" spans="1:10" ht="12" customHeight="1">
      <c r="A42" s="352"/>
      <c r="B42" s="359"/>
      <c r="C42" s="885" t="s">
        <v>208</v>
      </c>
      <c r="D42" s="886"/>
      <c r="E42" s="358">
        <f>+E43+E44+E46</f>
        <v>0</v>
      </c>
      <c r="F42" s="358">
        <f>+F43+F44+F46</f>
        <v>0</v>
      </c>
      <c r="G42" s="358">
        <f t="shared" si="5"/>
        <v>0</v>
      </c>
      <c r="H42" s="358">
        <f>+H43+H44+H46</f>
        <v>0</v>
      </c>
      <c r="I42" s="358">
        <f>+I43+I44+I46</f>
        <v>0</v>
      </c>
      <c r="J42" s="358">
        <f t="shared" si="4"/>
        <v>0</v>
      </c>
    </row>
    <row r="43" spans="1:10" ht="12" customHeight="1">
      <c r="A43" s="352"/>
      <c r="B43" s="359"/>
      <c r="C43" s="258"/>
      <c r="D43" s="374" t="s">
        <v>206</v>
      </c>
      <c r="E43" s="358">
        <v>0</v>
      </c>
      <c r="F43" s="358">
        <v>0</v>
      </c>
      <c r="G43" s="358">
        <f t="shared" si="5"/>
        <v>0</v>
      </c>
      <c r="H43" s="358">
        <v>0</v>
      </c>
      <c r="I43" s="358">
        <v>0</v>
      </c>
      <c r="J43" s="358">
        <f t="shared" si="4"/>
        <v>0</v>
      </c>
    </row>
    <row r="44" spans="1:10" ht="12" customHeight="1">
      <c r="A44" s="352"/>
      <c r="B44" s="359"/>
      <c r="C44" s="258"/>
      <c r="D44" s="374" t="s">
        <v>207</v>
      </c>
      <c r="E44" s="358">
        <v>0</v>
      </c>
      <c r="F44" s="358">
        <v>0</v>
      </c>
      <c r="G44" s="358">
        <f t="shared" si="5"/>
        <v>0</v>
      </c>
      <c r="H44" s="358">
        <v>0</v>
      </c>
      <c r="I44" s="358">
        <v>0</v>
      </c>
      <c r="J44" s="358">
        <f t="shared" si="4"/>
        <v>0</v>
      </c>
    </row>
    <row r="45" spans="1:10" ht="12" customHeight="1">
      <c r="A45" s="352"/>
      <c r="B45" s="359"/>
      <c r="C45" s="258"/>
      <c r="D45" s="404" t="s">
        <v>493</v>
      </c>
      <c r="E45" s="358"/>
      <c r="F45" s="358"/>
      <c r="G45" s="358"/>
      <c r="H45" s="358"/>
      <c r="I45" s="358"/>
      <c r="J45" s="358"/>
    </row>
    <row r="46" spans="1:10" ht="12" customHeight="1">
      <c r="A46" s="352"/>
      <c r="B46" s="359"/>
      <c r="C46" s="258"/>
      <c r="D46" s="404" t="s">
        <v>494</v>
      </c>
      <c r="E46" s="358">
        <v>0</v>
      </c>
      <c r="F46" s="358">
        <v>0</v>
      </c>
      <c r="G46" s="358">
        <f t="shared" si="5"/>
        <v>0</v>
      </c>
      <c r="H46" s="358">
        <v>0</v>
      </c>
      <c r="I46" s="358">
        <v>0</v>
      </c>
      <c r="J46" s="358">
        <v>0</v>
      </c>
    </row>
    <row r="47" spans="1:10" ht="12" customHeight="1">
      <c r="A47" s="352"/>
      <c r="B47" s="359"/>
      <c r="C47" s="885" t="s">
        <v>99</v>
      </c>
      <c r="D47" s="886"/>
      <c r="E47" s="358">
        <v>0</v>
      </c>
      <c r="F47" s="358">
        <v>0</v>
      </c>
      <c r="G47" s="358">
        <f t="shared" si="5"/>
        <v>0</v>
      </c>
      <c r="H47" s="358">
        <v>0</v>
      </c>
      <c r="I47" s="358">
        <v>0</v>
      </c>
      <c r="J47" s="358">
        <f t="shared" si="4"/>
        <v>0</v>
      </c>
    </row>
    <row r="48" spans="1:10" ht="12" customHeight="1">
      <c r="A48" s="352"/>
      <c r="B48" s="359"/>
      <c r="C48" s="885" t="s">
        <v>210</v>
      </c>
      <c r="D48" s="886"/>
      <c r="E48" s="358">
        <v>0</v>
      </c>
      <c r="F48" s="358">
        <v>0</v>
      </c>
      <c r="G48" s="358">
        <f t="shared" si="5"/>
        <v>0</v>
      </c>
      <c r="H48" s="358">
        <v>0</v>
      </c>
      <c r="I48" s="358">
        <v>0</v>
      </c>
      <c r="J48" s="358">
        <f t="shared" si="4"/>
        <v>0</v>
      </c>
    </row>
    <row r="49" spans="1:10" ht="12" customHeight="1">
      <c r="A49" s="352"/>
      <c r="B49" s="359"/>
      <c r="C49" s="258"/>
      <c r="D49" s="374"/>
      <c r="E49" s="358"/>
      <c r="F49" s="358"/>
      <c r="G49" s="375"/>
      <c r="H49" s="358"/>
      <c r="I49" s="358"/>
      <c r="J49" s="375">
        <f t="shared" si="4"/>
        <v>0</v>
      </c>
    </row>
    <row r="50" spans="1:10" ht="12" customHeight="1">
      <c r="A50" s="352"/>
      <c r="B50" s="371" t="s">
        <v>621</v>
      </c>
      <c r="C50" s="372"/>
      <c r="D50" s="374"/>
      <c r="E50" s="373">
        <f>+E51+E52+E53</f>
        <v>9446584</v>
      </c>
      <c r="F50" s="373">
        <f>+F51+F52+F53</f>
        <v>468658.45</v>
      </c>
      <c r="G50" s="373">
        <f>+G51+G52+G53</f>
        <v>9915242.4499999993</v>
      </c>
      <c r="H50" s="373">
        <f>+H51+H52+H53</f>
        <v>4810951.75</v>
      </c>
      <c r="I50" s="373">
        <f>+I51+I52+I53</f>
        <v>4810951.75</v>
      </c>
      <c r="J50" s="373">
        <f t="shared" si="4"/>
        <v>-4635632.25</v>
      </c>
    </row>
    <row r="51" spans="1:10" ht="12" customHeight="1">
      <c r="A51" s="352"/>
      <c r="B51" s="371"/>
      <c r="C51" s="885" t="s">
        <v>186</v>
      </c>
      <c r="D51" s="886"/>
      <c r="E51" s="358">
        <v>0</v>
      </c>
      <c r="F51" s="358">
        <v>0</v>
      </c>
      <c r="G51" s="358">
        <f t="shared" si="5"/>
        <v>0</v>
      </c>
      <c r="H51" s="358">
        <v>0</v>
      </c>
      <c r="I51" s="358">
        <v>0</v>
      </c>
      <c r="J51" s="358">
        <f t="shared" si="4"/>
        <v>0</v>
      </c>
    </row>
    <row r="52" spans="1:10" ht="12" customHeight="1">
      <c r="A52" s="352"/>
      <c r="B52" s="359"/>
      <c r="C52" s="885" t="s">
        <v>209</v>
      </c>
      <c r="D52" s="886"/>
      <c r="E52" s="358">
        <v>0</v>
      </c>
      <c r="F52" s="358">
        <v>0</v>
      </c>
      <c r="G52" s="358">
        <f t="shared" si="5"/>
        <v>0</v>
      </c>
      <c r="H52" s="358">
        <v>0</v>
      </c>
      <c r="I52" s="358">
        <v>0</v>
      </c>
      <c r="J52" s="358">
        <f t="shared" si="4"/>
        <v>0</v>
      </c>
    </row>
    <row r="53" spans="1:10" ht="12" customHeight="1">
      <c r="A53" s="352"/>
      <c r="B53" s="359"/>
      <c r="C53" s="885" t="s">
        <v>210</v>
      </c>
      <c r="D53" s="886"/>
      <c r="E53" s="358">
        <f>E25</f>
        <v>9446584</v>
      </c>
      <c r="F53" s="358">
        <f>F25</f>
        <v>468658.45</v>
      </c>
      <c r="G53" s="358">
        <f>E53+F53</f>
        <v>9915242.4499999993</v>
      </c>
      <c r="H53" s="358">
        <f>H25</f>
        <v>4810951.75</v>
      </c>
      <c r="I53" s="358">
        <f>H53</f>
        <v>4810951.75</v>
      </c>
      <c r="J53" s="358">
        <f t="shared" si="4"/>
        <v>-4635632.25</v>
      </c>
    </row>
    <row r="54" spans="1:10" ht="12" customHeight="1">
      <c r="A54" s="352"/>
      <c r="B54" s="376"/>
      <c r="C54" s="557"/>
      <c r="D54" s="558"/>
      <c r="E54" s="358"/>
      <c r="F54" s="358"/>
      <c r="G54" s="358"/>
      <c r="H54" s="358"/>
      <c r="I54" s="358"/>
      <c r="J54" s="377">
        <f t="shared" si="4"/>
        <v>0</v>
      </c>
    </row>
    <row r="55" spans="1:10" ht="12" customHeight="1">
      <c r="A55" s="352"/>
      <c r="B55" s="371" t="s">
        <v>622</v>
      </c>
      <c r="C55" s="379"/>
      <c r="D55" s="374"/>
      <c r="E55" s="373">
        <f>+E56</f>
        <v>0</v>
      </c>
      <c r="F55" s="373">
        <f>+F56</f>
        <v>0</v>
      </c>
      <c r="G55" s="373">
        <f>+G56</f>
        <v>0</v>
      </c>
      <c r="H55" s="373">
        <f>+H56</f>
        <v>0</v>
      </c>
      <c r="I55" s="373">
        <f>+I56</f>
        <v>0</v>
      </c>
      <c r="J55" s="373">
        <f t="shared" si="4"/>
        <v>0</v>
      </c>
    </row>
    <row r="56" spans="1:10" ht="12" customHeight="1">
      <c r="A56" s="352"/>
      <c r="B56" s="359"/>
      <c r="C56" s="885" t="s">
        <v>211</v>
      </c>
      <c r="D56" s="886"/>
      <c r="E56" s="358">
        <v>0</v>
      </c>
      <c r="F56" s="358">
        <v>0</v>
      </c>
      <c r="G56" s="358">
        <f t="shared" ref="G56" si="6">+E56+F56</f>
        <v>0</v>
      </c>
      <c r="H56" s="358">
        <v>0</v>
      </c>
      <c r="I56" s="358">
        <v>0</v>
      </c>
      <c r="J56" s="358">
        <f t="shared" si="4"/>
        <v>0</v>
      </c>
    </row>
    <row r="57" spans="1:10" ht="12" customHeight="1">
      <c r="A57" s="352"/>
      <c r="B57" s="359"/>
      <c r="C57" s="885"/>
      <c r="D57" s="886"/>
      <c r="E57" s="358">
        <v>0</v>
      </c>
      <c r="F57" s="358">
        <v>0</v>
      </c>
      <c r="G57" s="358">
        <f t="shared" ref="G57" si="7">+E57+F57</f>
        <v>0</v>
      </c>
      <c r="H57" s="358">
        <v>0</v>
      </c>
      <c r="I57" s="358">
        <v>0</v>
      </c>
      <c r="J57" s="358">
        <f t="shared" ref="J57" si="8">+I57-E57</f>
        <v>0</v>
      </c>
    </row>
    <row r="58" spans="1:10" ht="12" customHeight="1">
      <c r="A58" s="352"/>
      <c r="B58" s="361"/>
      <c r="C58" s="362"/>
      <c r="D58" s="363"/>
      <c r="E58" s="365"/>
      <c r="F58" s="365"/>
      <c r="G58" s="365"/>
      <c r="H58" s="365"/>
      <c r="I58" s="365"/>
      <c r="J58" s="365"/>
    </row>
    <row r="59" spans="1:10" ht="18" customHeight="1">
      <c r="A59" s="344"/>
      <c r="B59" s="511"/>
      <c r="C59" s="512"/>
      <c r="D59" s="559" t="s">
        <v>212</v>
      </c>
      <c r="E59" s="560">
        <f>E50</f>
        <v>9446584</v>
      </c>
      <c r="F59" s="560">
        <f t="shared" ref="F59:I59" si="9">F50</f>
        <v>468658.45</v>
      </c>
      <c r="G59" s="560">
        <f t="shared" si="9"/>
        <v>9915242.4499999993</v>
      </c>
      <c r="H59" s="560">
        <f t="shared" si="9"/>
        <v>4810951.75</v>
      </c>
      <c r="I59" s="560">
        <f t="shared" si="9"/>
        <v>4810951.75</v>
      </c>
      <c r="J59" s="692">
        <f>J53</f>
        <v>-4635632.25</v>
      </c>
    </row>
    <row r="60" spans="1:10" ht="18" customHeight="1">
      <c r="A60" s="352"/>
      <c r="B60" s="16" t="s">
        <v>76</v>
      </c>
      <c r="C60" s="513"/>
      <c r="D60" s="513"/>
      <c r="E60" s="513"/>
      <c r="F60" s="514"/>
      <c r="G60" s="514"/>
      <c r="H60" s="889" t="s">
        <v>291</v>
      </c>
      <c r="I60" s="890"/>
      <c r="J60" s="691">
        <v>0</v>
      </c>
    </row>
    <row r="61" spans="1:10">
      <c r="A61" s="352"/>
      <c r="B61" s="888"/>
      <c r="C61" s="888"/>
      <c r="D61" s="888"/>
      <c r="E61" s="888"/>
      <c r="F61" s="888"/>
      <c r="G61" s="888"/>
      <c r="H61" s="888"/>
      <c r="I61" s="888"/>
      <c r="J61" s="888"/>
    </row>
    <row r="62" spans="1:10">
      <c r="B62" s="16" t="s">
        <v>214</v>
      </c>
      <c r="C62" s="16"/>
      <c r="D62" s="16"/>
      <c r="E62" s="16"/>
      <c r="F62" s="16"/>
      <c r="G62" s="16"/>
      <c r="H62" s="16"/>
      <c r="I62" s="16"/>
      <c r="J62" s="16"/>
    </row>
    <row r="63" spans="1:10">
      <c r="B63" s="26"/>
      <c r="C63" s="26"/>
      <c r="D63" s="26"/>
      <c r="E63" s="26"/>
      <c r="F63" s="26"/>
      <c r="G63" s="26"/>
      <c r="H63" s="26"/>
      <c r="I63" s="26"/>
      <c r="J63" s="26"/>
    </row>
    <row r="64" spans="1:10">
      <c r="B64" s="26"/>
      <c r="C64" s="26"/>
      <c r="D64" s="26"/>
      <c r="E64" s="26"/>
      <c r="F64" s="26"/>
      <c r="G64" s="26"/>
      <c r="H64" s="26"/>
      <c r="I64" s="26"/>
      <c r="J64" s="26"/>
    </row>
    <row r="66" spans="4:11">
      <c r="D66" s="258"/>
      <c r="E66" s="258"/>
      <c r="F66" s="258"/>
      <c r="G66" s="258"/>
      <c r="H66" s="258"/>
      <c r="I66" s="258"/>
      <c r="J66" s="258"/>
      <c r="K66" s="522"/>
    </row>
    <row r="67" spans="4:11">
      <c r="D67" s="520"/>
      <c r="E67" s="520"/>
      <c r="F67" s="209"/>
      <c r="G67" s="209"/>
      <c r="H67" s="887"/>
      <c r="I67" s="887"/>
      <c r="J67" s="887"/>
      <c r="K67" s="887"/>
    </row>
    <row r="68" spans="4:11" ht="12" customHeight="1">
      <c r="D68" s="774" t="s">
        <v>742</v>
      </c>
      <c r="E68" s="774"/>
      <c r="F68" s="77"/>
      <c r="G68" s="77"/>
      <c r="H68" s="774" t="s">
        <v>659</v>
      </c>
      <c r="I68" s="774"/>
      <c r="J68" s="342"/>
      <c r="K68" s="342"/>
    </row>
    <row r="69" spans="4:11">
      <c r="D69" s="770" t="s">
        <v>658</v>
      </c>
      <c r="E69" s="770"/>
      <c r="F69" s="83"/>
      <c r="G69" s="83"/>
      <c r="H69" s="770" t="s">
        <v>660</v>
      </c>
      <c r="I69" s="770"/>
    </row>
    <row r="70" spans="4:11" ht="15">
      <c r="J70" s="727">
        <v>1</v>
      </c>
    </row>
  </sheetData>
  <mergeCells count="45">
    <mergeCell ref="B26:D26"/>
    <mergeCell ref="H29:I29"/>
    <mergeCell ref="B31:D33"/>
    <mergeCell ref="E31:I31"/>
    <mergeCell ref="J31:J32"/>
    <mergeCell ref="C19:D19"/>
    <mergeCell ref="C20:D20"/>
    <mergeCell ref="B23:D23"/>
    <mergeCell ref="C21:D21"/>
    <mergeCell ref="C22:D22"/>
    <mergeCell ref="B25:D25"/>
    <mergeCell ref="B1:J1"/>
    <mergeCell ref="B3:J3"/>
    <mergeCell ref="B7:D9"/>
    <mergeCell ref="E7:I7"/>
    <mergeCell ref="J7:J8"/>
    <mergeCell ref="D2:J2"/>
    <mergeCell ref="B24:D24"/>
    <mergeCell ref="B11:D11"/>
    <mergeCell ref="B12:D12"/>
    <mergeCell ref="B13:D13"/>
    <mergeCell ref="B14:D14"/>
    <mergeCell ref="B15:D15"/>
    <mergeCell ref="C16:D16"/>
    <mergeCell ref="C17:D17"/>
    <mergeCell ref="B18:D18"/>
    <mergeCell ref="C36:D36"/>
    <mergeCell ref="C37:D37"/>
    <mergeCell ref="C38:D38"/>
    <mergeCell ref="C39:D39"/>
    <mergeCell ref="C42:D42"/>
    <mergeCell ref="D68:E68"/>
    <mergeCell ref="H68:I68"/>
    <mergeCell ref="D69:E69"/>
    <mergeCell ref="H69:I69"/>
    <mergeCell ref="C47:D47"/>
    <mergeCell ref="C48:D48"/>
    <mergeCell ref="C51:D51"/>
    <mergeCell ref="C52:D52"/>
    <mergeCell ref="C53:D53"/>
    <mergeCell ref="H67:K67"/>
    <mergeCell ref="B61:J61"/>
    <mergeCell ref="H60:I60"/>
    <mergeCell ref="C56:D56"/>
    <mergeCell ref="C57:D57"/>
  </mergeCells>
  <pageMargins left="0.7" right="0.7" top="0.37" bottom="0.75" header="0.3" footer="0.3"/>
  <pageSetup scale="61" orientation="landscape" r:id="rId1"/>
  <ignoredErrors>
    <ignoredError sqref="E9:F9 H9:I9 E33:F33 H33:I3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O34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28515625" style="26" customWidth="1"/>
    <col min="2" max="2" width="3.28515625" style="253" customWidth="1"/>
    <col min="3" max="3" width="52.570312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140625" style="253" customWidth="1"/>
    <col min="8" max="8" width="17.7109375" style="253" customWidth="1"/>
    <col min="9" max="9" width="12.7109375" style="253" customWidth="1"/>
    <col min="10" max="11" width="13.140625" style="253" bestFit="1" customWidth="1"/>
    <col min="12" max="12" width="2.7109375" style="26" customWidth="1"/>
    <col min="13" max="14" width="11.42578125" style="253"/>
    <col min="15" max="15" width="11.7109375" style="253" bestFit="1" customWidth="1"/>
    <col min="16" max="16384" width="11.42578125" style="253"/>
  </cols>
  <sheetData>
    <row r="1" spans="2:15" ht="7.5" customHeight="1">
      <c r="B1" s="812"/>
      <c r="C1" s="812"/>
      <c r="D1" s="812"/>
      <c r="E1" s="812"/>
      <c r="F1" s="812"/>
      <c r="G1" s="812"/>
      <c r="H1" s="812"/>
      <c r="I1" s="812"/>
      <c r="J1" s="812"/>
      <c r="K1" s="812"/>
    </row>
    <row r="2" spans="2:15" ht="19.5" customHeight="1">
      <c r="B2" s="812" t="s">
        <v>443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2:15" ht="19.5" customHeight="1">
      <c r="B3" s="812" t="s">
        <v>444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2:15" ht="19.5" customHeight="1">
      <c r="B4" s="812" t="s">
        <v>770</v>
      </c>
      <c r="C4" s="812"/>
      <c r="D4" s="812"/>
      <c r="E4" s="812"/>
      <c r="F4" s="812"/>
      <c r="G4" s="812"/>
      <c r="H4" s="812"/>
      <c r="I4" s="812"/>
      <c r="J4" s="812"/>
      <c r="K4" s="812"/>
    </row>
    <row r="5" spans="2:15" s="26" customFormat="1"/>
    <row r="6" spans="2:15" s="26" customFormat="1">
      <c r="C6" s="28" t="s">
        <v>3</v>
      </c>
      <c r="D6" s="266" t="s">
        <v>526</v>
      </c>
      <c r="E6" s="266"/>
      <c r="F6" s="266"/>
      <c r="G6" s="266"/>
      <c r="H6" s="68"/>
      <c r="I6" s="68"/>
      <c r="J6" s="68"/>
    </row>
    <row r="7" spans="2:15" s="26" customFormat="1"/>
    <row r="8" spans="2:15">
      <c r="B8" s="896" t="s">
        <v>74</v>
      </c>
      <c r="C8" s="896"/>
      <c r="D8" s="897" t="s">
        <v>216</v>
      </c>
      <c r="E8" s="897"/>
      <c r="F8" s="897"/>
      <c r="G8" s="897"/>
      <c r="H8" s="897"/>
      <c r="I8" s="897"/>
      <c r="J8" s="897"/>
      <c r="K8" s="897" t="s">
        <v>217</v>
      </c>
    </row>
    <row r="9" spans="2:15" ht="51">
      <c r="B9" s="896"/>
      <c r="C9" s="896"/>
      <c r="D9" s="380" t="s">
        <v>218</v>
      </c>
      <c r="E9" s="380" t="s">
        <v>219</v>
      </c>
      <c r="F9" s="380" t="s">
        <v>197</v>
      </c>
      <c r="G9" s="380" t="s">
        <v>396</v>
      </c>
      <c r="H9" s="380" t="s">
        <v>198</v>
      </c>
      <c r="I9" s="380" t="s">
        <v>397</v>
      </c>
      <c r="J9" s="380" t="s">
        <v>220</v>
      </c>
      <c r="K9" s="897"/>
    </row>
    <row r="10" spans="2:15">
      <c r="B10" s="896"/>
      <c r="C10" s="896"/>
      <c r="D10" s="380">
        <v>1</v>
      </c>
      <c r="E10" s="380">
        <v>2</v>
      </c>
      <c r="F10" s="380" t="s">
        <v>221</v>
      </c>
      <c r="G10" s="380">
        <v>4</v>
      </c>
      <c r="H10" s="380">
        <v>5</v>
      </c>
      <c r="I10" s="380">
        <v>6</v>
      </c>
      <c r="J10" s="380">
        <v>7</v>
      </c>
      <c r="K10" s="380" t="s">
        <v>458</v>
      </c>
    </row>
    <row r="11" spans="2:15">
      <c r="B11" s="381"/>
      <c r="C11" s="382"/>
      <c r="D11" s="383"/>
      <c r="E11" s="383"/>
      <c r="F11" s="383"/>
      <c r="G11" s="383"/>
      <c r="H11" s="383"/>
      <c r="I11" s="383"/>
      <c r="J11" s="383"/>
      <c r="K11" s="383"/>
    </row>
    <row r="12" spans="2:15" ht="15">
      <c r="B12" s="384"/>
      <c r="C12" s="527" t="s">
        <v>623</v>
      </c>
      <c r="D12" s="622">
        <v>9446584</v>
      </c>
      <c r="E12" s="622">
        <v>468658.45</v>
      </c>
      <c r="F12" s="622">
        <f>D12+E12</f>
        <v>9915242.4499999993</v>
      </c>
      <c r="G12" s="622">
        <v>4325154.3099999996</v>
      </c>
      <c r="H12" s="622">
        <v>4311729.2</v>
      </c>
      <c r="I12" s="622">
        <f>H12</f>
        <v>4311729.2</v>
      </c>
      <c r="J12" s="622">
        <f>H12</f>
        <v>4311729.2</v>
      </c>
      <c r="K12" s="622">
        <f>F12-J12</f>
        <v>5603513.2499999991</v>
      </c>
    </row>
    <row r="13" spans="2:15">
      <c r="B13" s="384"/>
      <c r="C13" s="386"/>
      <c r="D13" s="385">
        <v>0</v>
      </c>
      <c r="E13" s="385">
        <v>0</v>
      </c>
      <c r="F13" s="385">
        <f t="shared" ref="F13:F19" si="0">+D13+E13</f>
        <v>0</v>
      </c>
      <c r="G13" s="385">
        <v>0</v>
      </c>
      <c r="H13" s="385">
        <v>0</v>
      </c>
      <c r="I13" s="385">
        <v>0</v>
      </c>
      <c r="J13" s="385">
        <v>0</v>
      </c>
      <c r="K13" s="385">
        <f t="shared" ref="K13:K20" si="1">+F13-H13</f>
        <v>0</v>
      </c>
      <c r="O13" s="634"/>
    </row>
    <row r="14" spans="2:15">
      <c r="B14" s="384"/>
      <c r="C14" s="386"/>
      <c r="D14" s="385">
        <v>0</v>
      </c>
      <c r="E14" s="385">
        <v>0</v>
      </c>
      <c r="F14" s="385">
        <f t="shared" si="0"/>
        <v>0</v>
      </c>
      <c r="G14" s="385">
        <v>0</v>
      </c>
      <c r="H14" s="385">
        <v>0</v>
      </c>
      <c r="I14" s="385">
        <v>0</v>
      </c>
      <c r="J14" s="385">
        <v>0</v>
      </c>
      <c r="K14" s="385">
        <f t="shared" si="1"/>
        <v>0</v>
      </c>
    </row>
    <row r="15" spans="2:15">
      <c r="B15" s="384"/>
      <c r="C15" s="386"/>
      <c r="D15" s="385">
        <v>0</v>
      </c>
      <c r="E15" s="385">
        <v>0</v>
      </c>
      <c r="F15" s="385">
        <f t="shared" si="0"/>
        <v>0</v>
      </c>
      <c r="G15" s="385">
        <v>0</v>
      </c>
      <c r="H15" s="385">
        <v>0</v>
      </c>
      <c r="I15" s="385">
        <v>0</v>
      </c>
      <c r="J15" s="385">
        <v>0</v>
      </c>
      <c r="K15" s="385">
        <f t="shared" si="1"/>
        <v>0</v>
      </c>
    </row>
    <row r="16" spans="2:15">
      <c r="B16" s="384"/>
      <c r="C16" s="386"/>
      <c r="D16" s="385">
        <v>0</v>
      </c>
      <c r="E16" s="385">
        <v>0</v>
      </c>
      <c r="F16" s="385">
        <f t="shared" si="0"/>
        <v>0</v>
      </c>
      <c r="G16" s="385">
        <v>0</v>
      </c>
      <c r="H16" s="385">
        <v>0</v>
      </c>
      <c r="I16" s="385">
        <v>0</v>
      </c>
      <c r="J16" s="385">
        <v>0</v>
      </c>
      <c r="K16" s="385">
        <f t="shared" si="1"/>
        <v>0</v>
      </c>
    </row>
    <row r="17" spans="1:12">
      <c r="B17" s="384"/>
      <c r="C17" s="386"/>
      <c r="D17" s="385">
        <v>0</v>
      </c>
      <c r="E17" s="385">
        <v>0</v>
      </c>
      <c r="F17" s="385">
        <f t="shared" si="0"/>
        <v>0</v>
      </c>
      <c r="G17" s="385">
        <v>0</v>
      </c>
      <c r="H17" s="385">
        <v>0</v>
      </c>
      <c r="I17" s="385">
        <v>0</v>
      </c>
      <c r="J17" s="385">
        <v>0</v>
      </c>
      <c r="K17" s="385">
        <f t="shared" si="1"/>
        <v>0</v>
      </c>
    </row>
    <row r="18" spans="1:12">
      <c r="B18" s="384"/>
      <c r="C18" s="386"/>
      <c r="D18" s="385">
        <v>0</v>
      </c>
      <c r="E18" s="385">
        <v>0</v>
      </c>
      <c r="F18" s="385">
        <f t="shared" si="0"/>
        <v>0</v>
      </c>
      <c r="G18" s="385">
        <v>0</v>
      </c>
      <c r="H18" s="385">
        <v>0</v>
      </c>
      <c r="I18" s="385">
        <v>0</v>
      </c>
      <c r="J18" s="385">
        <v>0</v>
      </c>
      <c r="K18" s="385">
        <f t="shared" si="1"/>
        <v>0</v>
      </c>
    </row>
    <row r="19" spans="1:12">
      <c r="B19" s="384"/>
      <c r="C19" s="386"/>
      <c r="D19" s="385">
        <v>0</v>
      </c>
      <c r="E19" s="385">
        <v>0</v>
      </c>
      <c r="F19" s="385">
        <f t="shared" si="0"/>
        <v>0</v>
      </c>
      <c r="G19" s="385">
        <v>0</v>
      </c>
      <c r="H19" s="385">
        <v>0</v>
      </c>
      <c r="I19" s="385">
        <v>0</v>
      </c>
      <c r="J19" s="385">
        <v>0</v>
      </c>
      <c r="K19" s="385">
        <f t="shared" si="1"/>
        <v>0</v>
      </c>
    </row>
    <row r="20" spans="1:12">
      <c r="B20" s="384"/>
      <c r="C20" s="386"/>
      <c r="D20" s="385">
        <v>0</v>
      </c>
      <c r="E20" s="385">
        <v>0</v>
      </c>
      <c r="F20" s="385">
        <v>0</v>
      </c>
      <c r="G20" s="385">
        <v>0</v>
      </c>
      <c r="H20" s="385">
        <v>0</v>
      </c>
      <c r="I20" s="385">
        <v>0</v>
      </c>
      <c r="J20" s="385">
        <v>0</v>
      </c>
      <c r="K20" s="385">
        <f t="shared" si="1"/>
        <v>0</v>
      </c>
    </row>
    <row r="21" spans="1:12">
      <c r="B21" s="387"/>
      <c r="C21" s="388"/>
      <c r="D21" s="389"/>
      <c r="E21" s="389"/>
      <c r="F21" s="389"/>
      <c r="G21" s="389"/>
      <c r="H21" s="389"/>
      <c r="I21" s="389"/>
      <c r="J21" s="389"/>
      <c r="K21" s="389"/>
    </row>
    <row r="22" spans="1:12" s="378" customFormat="1">
      <c r="A22" s="283"/>
      <c r="B22" s="390"/>
      <c r="C22" s="391" t="s">
        <v>222</v>
      </c>
      <c r="D22" s="392">
        <f>SUM(D12:D20)</f>
        <v>9446584</v>
      </c>
      <c r="E22" s="392">
        <f t="shared" ref="E22:K22" si="2">SUM(E12:E20)</f>
        <v>468658.45</v>
      </c>
      <c r="F22" s="392">
        <f t="shared" si="2"/>
        <v>9915242.4499999993</v>
      </c>
      <c r="G22" s="392">
        <f t="shared" si="2"/>
        <v>4325154.3099999996</v>
      </c>
      <c r="H22" s="392">
        <f t="shared" si="2"/>
        <v>4311729.2</v>
      </c>
      <c r="I22" s="392">
        <f t="shared" si="2"/>
        <v>4311729.2</v>
      </c>
      <c r="J22" s="392">
        <f t="shared" si="2"/>
        <v>4311729.2</v>
      </c>
      <c r="K22" s="392">
        <f t="shared" si="2"/>
        <v>5603513.2499999991</v>
      </c>
      <c r="L22" s="283"/>
    </row>
    <row r="23" spans="1:12"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2">
      <c r="B24" s="16" t="s">
        <v>76</v>
      </c>
      <c r="F24" s="26"/>
      <c r="G24" s="26"/>
      <c r="H24" s="26"/>
      <c r="I24" s="26"/>
      <c r="J24" s="26"/>
      <c r="K24" s="26"/>
    </row>
    <row r="25" spans="1:12"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2"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2">
      <c r="B27" s="26"/>
      <c r="C27" s="68"/>
      <c r="D27" s="522"/>
      <c r="E27" s="26"/>
      <c r="F27" s="68"/>
      <c r="G27" s="68"/>
      <c r="H27" s="68"/>
      <c r="I27" s="68"/>
      <c r="J27" s="522"/>
      <c r="K27" s="522"/>
    </row>
    <row r="28" spans="1:12">
      <c r="C28" s="848" t="s">
        <v>743</v>
      </c>
      <c r="D28" s="848"/>
      <c r="E28" s="77"/>
      <c r="F28" s="77"/>
      <c r="G28" s="581" t="s">
        <v>659</v>
      </c>
      <c r="H28" s="581"/>
      <c r="I28" s="580"/>
      <c r="J28" s="341"/>
      <c r="K28" s="341"/>
    </row>
    <row r="29" spans="1:12" ht="15">
      <c r="C29" s="578" t="s">
        <v>665</v>
      </c>
      <c r="D29" s="578"/>
      <c r="E29" s="83"/>
      <c r="F29" s="83"/>
      <c r="G29" s="770" t="s">
        <v>660</v>
      </c>
      <c r="H29" s="770"/>
      <c r="I29" s="342"/>
      <c r="J29" s="342"/>
      <c r="K29" s="733">
        <v>2</v>
      </c>
    </row>
    <row r="34" spans="11:11" ht="18">
      <c r="K34" s="618"/>
    </row>
  </sheetData>
  <mergeCells count="9">
    <mergeCell ref="C28:D28"/>
    <mergeCell ref="G29:H29"/>
    <mergeCell ref="B1:K1"/>
    <mergeCell ref="B2:K2"/>
    <mergeCell ref="B3:K3"/>
    <mergeCell ref="B4:K4"/>
    <mergeCell ref="B8:C10"/>
    <mergeCell ref="D8:J8"/>
    <mergeCell ref="K8:K9"/>
  </mergeCells>
  <pageMargins left="0.7" right="0.7" top="0.41" bottom="0.75" header="0.3" footer="0.3"/>
  <pageSetup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M46"/>
  <sheetViews>
    <sheetView showGridLines="0" workbookViewId="0">
      <selection activeCell="K51" sqref="K51"/>
    </sheetView>
  </sheetViews>
  <sheetFormatPr baseColWidth="10" defaultColWidth="11.42578125" defaultRowHeight="12.75"/>
  <cols>
    <col min="1" max="1" width="2.42578125" style="26" customWidth="1"/>
    <col min="2" max="2" width="6.28515625" style="253" customWidth="1"/>
    <col min="3" max="3" width="57.28515625" style="253" customWidth="1"/>
    <col min="4" max="4" width="14.7109375" style="253" bestFit="1" customWidth="1"/>
    <col min="5" max="5" width="14.42578125" style="253" customWidth="1"/>
    <col min="6" max="6" width="14.7109375" style="253" bestFit="1" customWidth="1"/>
    <col min="7" max="7" width="14.5703125" style="253" customWidth="1"/>
    <col min="8" max="10" width="13.5703125" style="253" bestFit="1" customWidth="1"/>
    <col min="11" max="11" width="15.140625" style="253" customWidth="1"/>
    <col min="12" max="12" width="3.7109375" style="26" customWidth="1"/>
    <col min="13" max="16384" width="11.42578125" style="253"/>
  </cols>
  <sheetData>
    <row r="1" spans="2:11" ht="14.25" customHeight="1">
      <c r="B1" s="812" t="s">
        <v>443</v>
      </c>
      <c r="C1" s="812"/>
      <c r="D1" s="812"/>
      <c r="E1" s="812"/>
      <c r="F1" s="812"/>
      <c r="G1" s="812"/>
      <c r="H1" s="812"/>
      <c r="I1" s="812"/>
      <c r="J1" s="812"/>
      <c r="K1" s="812"/>
    </row>
    <row r="2" spans="2:11" ht="14.25" customHeight="1">
      <c r="B2" s="812" t="s">
        <v>446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2:11" ht="14.25" customHeight="1">
      <c r="B3" s="812" t="s">
        <v>770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2:11" s="26" customFormat="1" ht="6.75" customHeight="1"/>
    <row r="5" spans="2:11" s="26" customFormat="1" ht="18" customHeight="1">
      <c r="C5" s="28" t="s">
        <v>3</v>
      </c>
      <c r="D5" s="266" t="s">
        <v>526</v>
      </c>
      <c r="E5" s="266"/>
      <c r="F5" s="266"/>
      <c r="G5" s="266"/>
      <c r="H5" s="68"/>
      <c r="I5" s="68"/>
      <c r="J5" s="68"/>
    </row>
    <row r="6" spans="2:11" s="26" customFormat="1" ht="6.75" customHeight="1"/>
    <row r="7" spans="2:11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2:11" ht="25.5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 ht="11.25" customHeight="1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 ht="11.25" customHeight="1">
      <c r="B10" s="561"/>
      <c r="C10" s="562"/>
      <c r="D10" s="563"/>
      <c r="E10" s="563"/>
      <c r="F10" s="563"/>
      <c r="G10" s="695"/>
      <c r="H10" s="693"/>
      <c r="I10" s="563"/>
      <c r="J10" s="563"/>
      <c r="K10" s="563"/>
    </row>
    <row r="11" spans="2:11" ht="15">
      <c r="B11" s="654">
        <v>1000</v>
      </c>
      <c r="C11" s="652" t="s">
        <v>624</v>
      </c>
      <c r="D11" s="676">
        <f>SUM(D12:D16)</f>
        <v>7544443</v>
      </c>
      <c r="E11" s="676">
        <f>SUM(E12:E16)</f>
        <v>460074.37</v>
      </c>
      <c r="F11" s="676">
        <f t="shared" ref="F11:K11" si="0">SUM(F12:F16)</f>
        <v>8004517.3699999992</v>
      </c>
      <c r="G11" s="676">
        <f t="shared" si="0"/>
        <v>3569391.13</v>
      </c>
      <c r="H11" s="694">
        <f t="shared" si="0"/>
        <v>3557130.03</v>
      </c>
      <c r="I11" s="694">
        <f t="shared" ref="I11:J11" si="1">SUM(I12:I16)</f>
        <v>3557130.03</v>
      </c>
      <c r="J11" s="694">
        <f t="shared" si="1"/>
        <v>3557130.03</v>
      </c>
      <c r="K11" s="676">
        <f t="shared" si="0"/>
        <v>4447387.34</v>
      </c>
    </row>
    <row r="12" spans="2:11" ht="14.25">
      <c r="B12" s="598">
        <v>1100</v>
      </c>
      <c r="C12" s="258" t="s">
        <v>625</v>
      </c>
      <c r="D12" s="677">
        <v>1947804</v>
      </c>
      <c r="E12" s="677">
        <v>39072</v>
      </c>
      <c r="F12" s="677">
        <f>D12+E12</f>
        <v>1986876</v>
      </c>
      <c r="G12" s="677">
        <v>991717.68</v>
      </c>
      <c r="H12" s="677">
        <v>987888.22</v>
      </c>
      <c r="I12" s="677">
        <v>987888.22</v>
      </c>
      <c r="J12" s="677">
        <v>987888.22</v>
      </c>
      <c r="K12" s="678">
        <f>F12-H12</f>
        <v>998987.78</v>
      </c>
    </row>
    <row r="13" spans="2:11" ht="14.25">
      <c r="B13" s="598">
        <v>1300</v>
      </c>
      <c r="C13" s="258" t="s">
        <v>626</v>
      </c>
      <c r="D13" s="677">
        <v>2894912</v>
      </c>
      <c r="E13" s="677">
        <v>139129.01999999999</v>
      </c>
      <c r="F13" s="677">
        <f t="shared" ref="F13:F16" si="2">D13+E13</f>
        <v>3034041.02</v>
      </c>
      <c r="G13" s="677">
        <v>1107606.57</v>
      </c>
      <c r="H13" s="677">
        <v>1103804.6100000001</v>
      </c>
      <c r="I13" s="677">
        <v>1103804.6100000001</v>
      </c>
      <c r="J13" s="677">
        <v>1103804.6100000001</v>
      </c>
      <c r="K13" s="678">
        <f t="shared" ref="K13:K16" si="3">F13-H13</f>
        <v>1930236.41</v>
      </c>
    </row>
    <row r="14" spans="2:11" ht="14.25">
      <c r="B14" s="598">
        <v>1400</v>
      </c>
      <c r="C14" s="258" t="s">
        <v>627</v>
      </c>
      <c r="D14" s="677">
        <v>666741</v>
      </c>
      <c r="E14" s="677">
        <v>16738.7</v>
      </c>
      <c r="F14" s="677">
        <f t="shared" si="2"/>
        <v>683479.7</v>
      </c>
      <c r="G14" s="677">
        <v>329013.45</v>
      </c>
      <c r="H14" s="677">
        <v>327850.94</v>
      </c>
      <c r="I14" s="677">
        <v>327850.94</v>
      </c>
      <c r="J14" s="677">
        <v>327850.94</v>
      </c>
      <c r="K14" s="678">
        <f t="shared" si="3"/>
        <v>355628.75999999995</v>
      </c>
    </row>
    <row r="15" spans="2:11" ht="14.25">
      <c r="B15" s="598">
        <v>1500</v>
      </c>
      <c r="C15" s="258" t="s">
        <v>628</v>
      </c>
      <c r="D15" s="677">
        <v>2029886</v>
      </c>
      <c r="E15" s="677">
        <v>265035.65000000002</v>
      </c>
      <c r="F15" s="677">
        <f t="shared" si="2"/>
        <v>2294921.65</v>
      </c>
      <c r="G15" s="677">
        <v>1138098.55</v>
      </c>
      <c r="H15" s="677">
        <v>1134631.3799999999</v>
      </c>
      <c r="I15" s="677">
        <v>1134631.3799999999</v>
      </c>
      <c r="J15" s="677">
        <v>1134631.3799999999</v>
      </c>
      <c r="K15" s="678">
        <f t="shared" si="3"/>
        <v>1160290.27</v>
      </c>
    </row>
    <row r="16" spans="2:11" ht="14.25">
      <c r="B16" s="598">
        <v>1700</v>
      </c>
      <c r="C16" s="258" t="s">
        <v>629</v>
      </c>
      <c r="D16" s="677">
        <v>5100</v>
      </c>
      <c r="E16" s="677">
        <v>99</v>
      </c>
      <c r="F16" s="677">
        <f t="shared" si="2"/>
        <v>5199</v>
      </c>
      <c r="G16" s="677">
        <v>2954.88</v>
      </c>
      <c r="H16" s="677">
        <v>2954.88</v>
      </c>
      <c r="I16" s="677">
        <v>2954.88</v>
      </c>
      <c r="J16" s="677">
        <v>2954.88</v>
      </c>
      <c r="K16" s="678">
        <f t="shared" si="3"/>
        <v>2244.12</v>
      </c>
    </row>
    <row r="17" spans="2:11" ht="15">
      <c r="B17" s="654">
        <v>2000</v>
      </c>
      <c r="C17" s="652" t="s">
        <v>630</v>
      </c>
      <c r="D17" s="676">
        <f>SUM(D18:D24)</f>
        <v>265200</v>
      </c>
      <c r="E17" s="676">
        <f t="shared" ref="E17:K17" si="4">SUM(E18:E24)</f>
        <v>-13644.19</v>
      </c>
      <c r="F17" s="676">
        <f t="shared" si="4"/>
        <v>251555.81</v>
      </c>
      <c r="G17" s="676">
        <f t="shared" si="4"/>
        <v>155251.91999999998</v>
      </c>
      <c r="H17" s="694">
        <f t="shared" si="4"/>
        <v>155251.91999999998</v>
      </c>
      <c r="I17" s="694">
        <f t="shared" ref="I17:J17" si="5">SUM(I18:I24)</f>
        <v>155251.91999999998</v>
      </c>
      <c r="J17" s="694">
        <f t="shared" si="5"/>
        <v>155251.91999999998</v>
      </c>
      <c r="K17" s="676">
        <f t="shared" si="4"/>
        <v>96303.890000000014</v>
      </c>
    </row>
    <row r="18" spans="2:11" ht="14.25">
      <c r="B18" s="598">
        <v>2100</v>
      </c>
      <c r="C18" s="259" t="s">
        <v>631</v>
      </c>
      <c r="D18" s="677">
        <v>56600</v>
      </c>
      <c r="E18" s="677">
        <v>-12038.31</v>
      </c>
      <c r="F18" s="677">
        <f>D18+E18</f>
        <v>44561.69</v>
      </c>
      <c r="G18" s="677">
        <v>15345.71</v>
      </c>
      <c r="H18" s="677">
        <v>15345.71</v>
      </c>
      <c r="I18" s="677">
        <v>15345.71</v>
      </c>
      <c r="J18" s="677">
        <v>15345.71</v>
      </c>
      <c r="K18" s="677">
        <f>F18-H18</f>
        <v>29215.980000000003</v>
      </c>
    </row>
    <row r="19" spans="2:11" ht="14.25">
      <c r="B19" s="598">
        <v>2200</v>
      </c>
      <c r="C19" s="259" t="s">
        <v>632</v>
      </c>
      <c r="D19" s="677">
        <v>23000</v>
      </c>
      <c r="E19" s="677">
        <v>-2332.2800000000002</v>
      </c>
      <c r="F19" s="677">
        <f t="shared" ref="F19:F24" si="6">D19+E19</f>
        <v>20667.72</v>
      </c>
      <c r="G19" s="677">
        <v>6922.77</v>
      </c>
      <c r="H19" s="677">
        <v>6922.77</v>
      </c>
      <c r="I19" s="677">
        <v>6922.77</v>
      </c>
      <c r="J19" s="677">
        <v>6922.77</v>
      </c>
      <c r="K19" s="677">
        <f t="shared" ref="K19:K24" si="7">F19-H19</f>
        <v>13744.95</v>
      </c>
    </row>
    <row r="20" spans="2:11" ht="14.25">
      <c r="B20" s="598">
        <v>2400</v>
      </c>
      <c r="C20" s="259" t="s">
        <v>633</v>
      </c>
      <c r="D20" s="677">
        <v>25000</v>
      </c>
      <c r="E20" s="677">
        <v>0</v>
      </c>
      <c r="F20" s="677">
        <f t="shared" si="6"/>
        <v>25000</v>
      </c>
      <c r="G20" s="677">
        <v>17032.28</v>
      </c>
      <c r="H20" s="677">
        <v>17032.28</v>
      </c>
      <c r="I20" s="677">
        <v>17032.28</v>
      </c>
      <c r="J20" s="677">
        <v>17032.28</v>
      </c>
      <c r="K20" s="677">
        <f t="shared" si="7"/>
        <v>7967.7200000000012</v>
      </c>
    </row>
    <row r="21" spans="2:11" ht="14.25">
      <c r="B21" s="598">
        <v>2500</v>
      </c>
      <c r="C21" s="259" t="s">
        <v>634</v>
      </c>
      <c r="D21" s="679">
        <v>500</v>
      </c>
      <c r="E21" s="677">
        <v>0</v>
      </c>
      <c r="F21" s="677">
        <f t="shared" si="6"/>
        <v>500</v>
      </c>
      <c r="G21" s="677">
        <v>0</v>
      </c>
      <c r="H21" s="677">
        <v>0</v>
      </c>
      <c r="I21" s="677">
        <v>0</v>
      </c>
      <c r="J21" s="677">
        <v>0</v>
      </c>
      <c r="K21" s="677">
        <f t="shared" si="7"/>
        <v>500</v>
      </c>
    </row>
    <row r="22" spans="2:11" ht="14.25">
      <c r="B22" s="598">
        <v>2600</v>
      </c>
      <c r="C22" s="259" t="s">
        <v>635</v>
      </c>
      <c r="D22" s="677">
        <v>105600</v>
      </c>
      <c r="E22" s="677">
        <v>0</v>
      </c>
      <c r="F22" s="677">
        <f t="shared" si="6"/>
        <v>105600</v>
      </c>
      <c r="G22" s="677">
        <v>91405.16</v>
      </c>
      <c r="H22" s="677">
        <v>91405.16</v>
      </c>
      <c r="I22" s="677">
        <v>91405.16</v>
      </c>
      <c r="J22" s="677">
        <v>91405.16</v>
      </c>
      <c r="K22" s="677">
        <f t="shared" si="7"/>
        <v>14194.839999999997</v>
      </c>
    </row>
    <row r="23" spans="2:11" ht="14.25">
      <c r="B23" s="598">
        <v>2700</v>
      </c>
      <c r="C23" s="259" t="s">
        <v>636</v>
      </c>
      <c r="D23" s="677">
        <v>17000</v>
      </c>
      <c r="E23" s="677">
        <v>0</v>
      </c>
      <c r="F23" s="677">
        <f t="shared" si="6"/>
        <v>17000</v>
      </c>
      <c r="G23" s="677">
        <v>0</v>
      </c>
      <c r="H23" s="677">
        <v>0</v>
      </c>
      <c r="I23" s="677">
        <v>0</v>
      </c>
      <c r="J23" s="677">
        <v>0</v>
      </c>
      <c r="K23" s="677">
        <f t="shared" si="7"/>
        <v>17000</v>
      </c>
    </row>
    <row r="24" spans="2:11" ht="14.25">
      <c r="B24" s="598">
        <v>2900</v>
      </c>
      <c r="C24" s="259" t="s">
        <v>637</v>
      </c>
      <c r="D24" s="677">
        <v>37500</v>
      </c>
      <c r="E24" s="677">
        <v>726.4</v>
      </c>
      <c r="F24" s="677">
        <f t="shared" si="6"/>
        <v>38226.400000000001</v>
      </c>
      <c r="G24" s="677">
        <v>24546</v>
      </c>
      <c r="H24" s="677">
        <v>24546</v>
      </c>
      <c r="I24" s="677">
        <v>24546</v>
      </c>
      <c r="J24" s="677">
        <v>24546</v>
      </c>
      <c r="K24" s="677">
        <f t="shared" si="7"/>
        <v>13680.400000000001</v>
      </c>
    </row>
    <row r="25" spans="2:11" ht="15">
      <c r="B25" s="654">
        <v>3000</v>
      </c>
      <c r="C25" s="652" t="s">
        <v>638</v>
      </c>
      <c r="D25" s="676">
        <f>SUM(D26:D34)</f>
        <v>1586841</v>
      </c>
      <c r="E25" s="676">
        <f>SUM(E26:E34)</f>
        <v>22228.269999999997</v>
      </c>
      <c r="F25" s="676">
        <f t="shared" ref="F25:K25" si="8">SUM(F26:F34)</f>
        <v>1609069.27</v>
      </c>
      <c r="G25" s="676">
        <f t="shared" si="8"/>
        <v>571246.48</v>
      </c>
      <c r="H25" s="694">
        <f t="shared" si="8"/>
        <v>570082.47</v>
      </c>
      <c r="I25" s="694">
        <f t="shared" ref="I25:J25" si="9">SUM(I26:I34)</f>
        <v>570082.47</v>
      </c>
      <c r="J25" s="694">
        <f t="shared" si="9"/>
        <v>570082.47</v>
      </c>
      <c r="K25" s="676">
        <f t="shared" si="8"/>
        <v>1038986.8</v>
      </c>
    </row>
    <row r="26" spans="2:11" ht="15">
      <c r="B26" s="598">
        <v>3100</v>
      </c>
      <c r="C26" s="259" t="s">
        <v>639</v>
      </c>
      <c r="D26" s="677">
        <v>180400</v>
      </c>
      <c r="E26" s="622">
        <v>-7791</v>
      </c>
      <c r="F26" s="677">
        <f>D26+E26</f>
        <v>172609</v>
      </c>
      <c r="G26" s="677">
        <v>76340</v>
      </c>
      <c r="H26" s="677">
        <v>76340</v>
      </c>
      <c r="I26" s="677">
        <v>76340</v>
      </c>
      <c r="J26" s="677">
        <v>76340</v>
      </c>
      <c r="K26" s="677">
        <f>F26-H26</f>
        <v>96269</v>
      </c>
    </row>
    <row r="27" spans="2:11" ht="15">
      <c r="B27" s="598">
        <v>3200</v>
      </c>
      <c r="C27" s="259" t="s">
        <v>640</v>
      </c>
      <c r="D27" s="677">
        <v>40000</v>
      </c>
      <c r="E27" s="622">
        <v>40588.78</v>
      </c>
      <c r="F27" s="677">
        <f t="shared" ref="F27:F34" si="10">D27+E27</f>
        <v>80588.78</v>
      </c>
      <c r="G27" s="677">
        <v>16555.66</v>
      </c>
      <c r="H27" s="677">
        <v>16555.66</v>
      </c>
      <c r="I27" s="677">
        <v>16555.66</v>
      </c>
      <c r="J27" s="677">
        <v>16555.66</v>
      </c>
      <c r="K27" s="677">
        <f t="shared" ref="K27:K34" si="11">F27-H27</f>
        <v>64033.119999999995</v>
      </c>
    </row>
    <row r="28" spans="2:11" ht="15">
      <c r="B28" s="598">
        <v>3300</v>
      </c>
      <c r="C28" s="259" t="s">
        <v>641</v>
      </c>
      <c r="D28" s="677">
        <v>380200</v>
      </c>
      <c r="E28" s="622">
        <v>-40000</v>
      </c>
      <c r="F28" s="677">
        <f t="shared" si="10"/>
        <v>340200</v>
      </c>
      <c r="G28" s="677">
        <v>111471</v>
      </c>
      <c r="H28" s="677">
        <v>111471</v>
      </c>
      <c r="I28" s="677">
        <v>111471</v>
      </c>
      <c r="J28" s="677">
        <v>111471</v>
      </c>
      <c r="K28" s="677">
        <f t="shared" si="11"/>
        <v>228729</v>
      </c>
    </row>
    <row r="29" spans="2:11" ht="15">
      <c r="B29" s="598">
        <v>3400</v>
      </c>
      <c r="C29" s="259" t="s">
        <v>642</v>
      </c>
      <c r="D29" s="677">
        <v>35000</v>
      </c>
      <c r="E29" s="750">
        <v>0</v>
      </c>
      <c r="F29" s="677">
        <f t="shared" si="10"/>
        <v>35000</v>
      </c>
      <c r="G29" s="677">
        <v>9795.4500000000007</v>
      </c>
      <c r="H29" s="677">
        <v>9795.4500000000007</v>
      </c>
      <c r="I29" s="677">
        <v>9795.4500000000007</v>
      </c>
      <c r="J29" s="677">
        <v>9795.4500000000007</v>
      </c>
      <c r="K29" s="677">
        <f t="shared" si="11"/>
        <v>25204.55</v>
      </c>
    </row>
    <row r="30" spans="2:11" ht="15">
      <c r="B30" s="598">
        <v>3500</v>
      </c>
      <c r="C30" s="259" t="s">
        <v>643</v>
      </c>
      <c r="D30" s="677">
        <v>274000</v>
      </c>
      <c r="E30" s="622">
        <v>-3448</v>
      </c>
      <c r="F30" s="677">
        <f t="shared" si="10"/>
        <v>270552</v>
      </c>
      <c r="G30" s="677">
        <v>138744.38</v>
      </c>
      <c r="H30" s="677">
        <v>138744.38</v>
      </c>
      <c r="I30" s="677">
        <v>138744.38</v>
      </c>
      <c r="J30" s="677">
        <v>138744.38</v>
      </c>
      <c r="K30" s="677">
        <f t="shared" si="11"/>
        <v>131807.62</v>
      </c>
    </row>
    <row r="31" spans="2:11" ht="15">
      <c r="B31" s="598">
        <v>3600</v>
      </c>
      <c r="C31" s="259" t="s">
        <v>644</v>
      </c>
      <c r="D31" s="677">
        <v>405000</v>
      </c>
      <c r="E31" s="750">
        <v>0</v>
      </c>
      <c r="F31" s="677">
        <f t="shared" si="10"/>
        <v>405000</v>
      </c>
      <c r="G31" s="677">
        <v>120641.24</v>
      </c>
      <c r="H31" s="677">
        <v>120641.24</v>
      </c>
      <c r="I31" s="677">
        <v>120641.24</v>
      </c>
      <c r="J31" s="677">
        <v>120641.24</v>
      </c>
      <c r="K31" s="677">
        <f t="shared" si="11"/>
        <v>284358.76</v>
      </c>
    </row>
    <row r="32" spans="2:11" ht="15">
      <c r="B32" s="598">
        <v>3700</v>
      </c>
      <c r="C32" s="259" t="s">
        <v>645</v>
      </c>
      <c r="D32" s="677">
        <v>60500</v>
      </c>
      <c r="E32" s="750">
        <v>0</v>
      </c>
      <c r="F32" s="677">
        <f t="shared" si="10"/>
        <v>60500</v>
      </c>
      <c r="G32" s="677">
        <v>25491.37</v>
      </c>
      <c r="H32" s="677">
        <v>25491.37</v>
      </c>
      <c r="I32" s="677">
        <v>25491.37</v>
      </c>
      <c r="J32" s="677">
        <v>25491.37</v>
      </c>
      <c r="K32" s="677">
        <f t="shared" si="11"/>
        <v>35008.630000000005</v>
      </c>
    </row>
    <row r="33" spans="2:13" ht="15">
      <c r="B33" s="598">
        <v>3800</v>
      </c>
      <c r="C33" s="259" t="s">
        <v>646</v>
      </c>
      <c r="D33" s="677">
        <v>79000</v>
      </c>
      <c r="E33" s="622">
        <v>23062.42</v>
      </c>
      <c r="F33" s="677">
        <f t="shared" si="10"/>
        <v>102062.42</v>
      </c>
      <c r="G33" s="677">
        <v>9575</v>
      </c>
      <c r="H33" s="677">
        <v>9575</v>
      </c>
      <c r="I33" s="677">
        <v>9575</v>
      </c>
      <c r="J33" s="677">
        <v>9575</v>
      </c>
      <c r="K33" s="677">
        <f t="shared" si="11"/>
        <v>92487.42</v>
      </c>
    </row>
    <row r="34" spans="2:13" ht="15">
      <c r="B34" s="598">
        <v>3900</v>
      </c>
      <c r="C34" s="259" t="s">
        <v>647</v>
      </c>
      <c r="D34" s="677">
        <v>132741</v>
      </c>
      <c r="E34" s="622">
        <v>9816.07</v>
      </c>
      <c r="F34" s="677">
        <f t="shared" si="10"/>
        <v>142557.07</v>
      </c>
      <c r="G34" s="677">
        <v>62632.38</v>
      </c>
      <c r="H34" s="677">
        <v>61468.37</v>
      </c>
      <c r="I34" s="677">
        <v>61468.37</v>
      </c>
      <c r="J34" s="677">
        <v>61468.37</v>
      </c>
      <c r="K34" s="677">
        <f t="shared" si="11"/>
        <v>81088.700000000012</v>
      </c>
    </row>
    <row r="35" spans="2:13" ht="25.5">
      <c r="B35" s="654">
        <v>4000</v>
      </c>
      <c r="C35" s="652" t="s">
        <v>648</v>
      </c>
      <c r="D35" s="676">
        <f>D36</f>
        <v>50100</v>
      </c>
      <c r="E35" s="676">
        <f t="shared" ref="E35:K35" si="12">E36</f>
        <v>0</v>
      </c>
      <c r="F35" s="676">
        <f t="shared" si="12"/>
        <v>50100</v>
      </c>
      <c r="G35" s="676">
        <f t="shared" si="12"/>
        <v>29264.78</v>
      </c>
      <c r="H35" s="694">
        <f t="shared" si="12"/>
        <v>29264.78</v>
      </c>
      <c r="I35" s="694">
        <f t="shared" si="12"/>
        <v>29264.78</v>
      </c>
      <c r="J35" s="694">
        <f t="shared" si="12"/>
        <v>29264.78</v>
      </c>
      <c r="K35" s="676">
        <f t="shared" si="12"/>
        <v>20835.22</v>
      </c>
      <c r="L35" s="565"/>
      <c r="M35" s="258"/>
    </row>
    <row r="36" spans="2:13" ht="14.25">
      <c r="B36" s="598">
        <v>4500</v>
      </c>
      <c r="C36" s="259" t="s">
        <v>310</v>
      </c>
      <c r="D36" s="677">
        <v>50100</v>
      </c>
      <c r="E36" s="679">
        <v>0</v>
      </c>
      <c r="F36" s="677">
        <v>50100</v>
      </c>
      <c r="G36" s="677">
        <v>29264.78</v>
      </c>
      <c r="H36" s="677">
        <v>29264.78</v>
      </c>
      <c r="I36" s="677">
        <v>29264.78</v>
      </c>
      <c r="J36" s="677">
        <v>29264.78</v>
      </c>
      <c r="K36" s="677">
        <f>F36-H36</f>
        <v>20835.22</v>
      </c>
    </row>
    <row r="37" spans="2:13" ht="15">
      <c r="B37" s="564"/>
      <c r="C37" s="653" t="s">
        <v>222</v>
      </c>
      <c r="D37" s="685">
        <f>D11+D17+D25+D35</f>
        <v>9446584</v>
      </c>
      <c r="E37" s="685">
        <f>E11+E17+E25+E35</f>
        <v>468658.45</v>
      </c>
      <c r="F37" s="685">
        <f t="shared" ref="F37:K37" si="13">F11+F17+F25+F35</f>
        <v>9915242.4499999993</v>
      </c>
      <c r="G37" s="685">
        <f t="shared" si="13"/>
        <v>4325154.3099999996</v>
      </c>
      <c r="H37" s="685">
        <f t="shared" si="13"/>
        <v>4311729.2</v>
      </c>
      <c r="I37" s="685">
        <f t="shared" ref="I37:J37" si="14">I11+I17+I25+I35</f>
        <v>4311729.2</v>
      </c>
      <c r="J37" s="685">
        <f t="shared" si="14"/>
        <v>4311729.2</v>
      </c>
      <c r="K37" s="685">
        <f t="shared" si="13"/>
        <v>5603513.2499999991</v>
      </c>
    </row>
    <row r="39" spans="2:13">
      <c r="B39" s="16" t="s">
        <v>76</v>
      </c>
      <c r="F39" s="403"/>
      <c r="G39" s="403"/>
      <c r="H39" s="403"/>
      <c r="I39" s="403"/>
      <c r="J39" s="403"/>
      <c r="K39" s="403"/>
    </row>
    <row r="41" spans="2:13">
      <c r="D41" s="403" t="str">
        <f>IF(D38=CAdmon!D37," ","ERROR")</f>
        <v xml:space="preserve"> </v>
      </c>
      <c r="E41" s="403" t="str">
        <f>IF(E38=CAdmon!E37," ","ERROR")</f>
        <v xml:space="preserve"> </v>
      </c>
      <c r="F41" s="403" t="str">
        <f>IF(F38=CAdmon!F37," ","ERROR")</f>
        <v xml:space="preserve"> </v>
      </c>
      <c r="G41" s="403"/>
      <c r="H41" s="403" t="str">
        <f>IF(H38=CAdmon!H37," ","ERROR")</f>
        <v xml:space="preserve"> </v>
      </c>
      <c r="I41" s="403"/>
      <c r="J41" s="403" t="str">
        <f>IF(J38=CAdmon!J37," ","ERROR")</f>
        <v xml:space="preserve"> </v>
      </c>
      <c r="K41" s="403" t="str">
        <f>IF(K38=CAdmon!K37," ","ERROR")</f>
        <v xml:space="preserve"> </v>
      </c>
    </row>
    <row r="42" spans="2:13">
      <c r="C42" s="579" t="s">
        <v>666</v>
      </c>
      <c r="D42" s="258"/>
      <c r="J42" s="258"/>
      <c r="K42" s="258"/>
    </row>
    <row r="43" spans="2:13">
      <c r="C43" s="811" t="s">
        <v>741</v>
      </c>
      <c r="D43" s="811"/>
      <c r="E43" s="77"/>
      <c r="F43" s="77"/>
      <c r="G43" s="774" t="s">
        <v>659</v>
      </c>
      <c r="H43" s="774"/>
      <c r="I43" s="774"/>
      <c r="J43" s="341"/>
      <c r="K43" s="341"/>
    </row>
    <row r="44" spans="2:13" ht="12.75" customHeight="1">
      <c r="C44" s="770" t="s">
        <v>658</v>
      </c>
      <c r="D44" s="770"/>
      <c r="E44" s="83"/>
      <c r="F44" s="83"/>
      <c r="G44" s="770" t="s">
        <v>660</v>
      </c>
      <c r="H44" s="770"/>
      <c r="I44" s="770"/>
      <c r="J44" s="342"/>
      <c r="K44" s="342"/>
    </row>
    <row r="45" spans="2:13">
      <c r="K45" s="711">
        <v>3</v>
      </c>
    </row>
    <row r="46" spans="2:13" ht="18">
      <c r="K46" s="618"/>
    </row>
  </sheetData>
  <mergeCells count="10">
    <mergeCell ref="C43:D43"/>
    <mergeCell ref="C44:D44"/>
    <mergeCell ref="G43:I43"/>
    <mergeCell ref="G44:I44"/>
    <mergeCell ref="B1:K1"/>
    <mergeCell ref="B2:K2"/>
    <mergeCell ref="B3:K3"/>
    <mergeCell ref="B7:C9"/>
    <mergeCell ref="D7:J7"/>
    <mergeCell ref="K7:K8"/>
  </mergeCells>
  <pageMargins left="0.7" right="0.7" top="0.44" bottom="0.75" header="0.3" footer="0.3"/>
  <pageSetup scale="66" fitToHeight="0" orientation="landscape" r:id="rId1"/>
  <ignoredErrors>
    <ignoredError sqref="F25 K17 K2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28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5703125" style="26" customWidth="1"/>
    <col min="2" max="2" width="2" style="253" customWidth="1"/>
    <col min="3" max="3" width="45.8554687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42578125" style="253" customWidth="1"/>
    <col min="8" max="8" width="15" style="253" customWidth="1"/>
    <col min="9" max="9" width="12.7109375" style="253" customWidth="1"/>
    <col min="10" max="11" width="13.140625" style="253" bestFit="1" customWidth="1"/>
    <col min="12" max="12" width="4" style="26" customWidth="1"/>
    <col min="13" max="16384" width="11.42578125" style="253"/>
  </cols>
  <sheetData>
    <row r="1" spans="2:11" ht="16.5" customHeight="1">
      <c r="B1" s="812" t="s">
        <v>443</v>
      </c>
      <c r="C1" s="812"/>
      <c r="D1" s="812"/>
      <c r="E1" s="812"/>
      <c r="F1" s="812"/>
      <c r="G1" s="812"/>
      <c r="H1" s="812"/>
      <c r="I1" s="812"/>
      <c r="J1" s="812"/>
      <c r="K1" s="812"/>
    </row>
    <row r="2" spans="2:11" ht="16.5" customHeight="1">
      <c r="B2" s="812" t="s">
        <v>445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2:11" ht="16.5" customHeight="1">
      <c r="B3" s="812" t="s">
        <v>771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2:11" s="26" customFormat="1"/>
    <row r="5" spans="2:11" s="26" customFormat="1">
      <c r="C5" s="28" t="s">
        <v>3</v>
      </c>
      <c r="D5" s="266" t="s">
        <v>526</v>
      </c>
      <c r="E5" s="266"/>
      <c r="F5" s="265"/>
      <c r="G5" s="265"/>
      <c r="H5" s="266"/>
      <c r="I5" s="266"/>
      <c r="J5" s="68"/>
    </row>
    <row r="6" spans="2:11" s="26" customFormat="1"/>
    <row r="7" spans="2:11">
      <c r="B7" s="899" t="s">
        <v>74</v>
      </c>
      <c r="C7" s="900"/>
      <c r="D7" s="897" t="s">
        <v>223</v>
      </c>
      <c r="E7" s="897"/>
      <c r="F7" s="897"/>
      <c r="G7" s="897"/>
      <c r="H7" s="897"/>
      <c r="I7" s="897"/>
      <c r="J7" s="897"/>
      <c r="K7" s="897" t="s">
        <v>217</v>
      </c>
    </row>
    <row r="8" spans="2:11" ht="51">
      <c r="B8" s="901"/>
      <c r="C8" s="902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>
      <c r="B9" s="903"/>
      <c r="C9" s="904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>
      <c r="B10" s="393"/>
      <c r="C10" s="394"/>
      <c r="D10" s="395"/>
      <c r="E10" s="395"/>
      <c r="F10" s="395"/>
      <c r="G10" s="395"/>
      <c r="H10" s="395"/>
      <c r="I10" s="395"/>
      <c r="J10" s="395"/>
      <c r="K10" s="395"/>
    </row>
    <row r="11" spans="2:11" ht="15">
      <c r="B11" s="381"/>
      <c r="C11" s="396" t="s">
        <v>224</v>
      </c>
      <c r="D11" s="622">
        <v>9446584</v>
      </c>
      <c r="E11" s="622">
        <v>468658.45</v>
      </c>
      <c r="F11" s="622">
        <f>D11+E11</f>
        <v>9915242.4499999993</v>
      </c>
      <c r="G11" s="622">
        <v>4325154.3099999996</v>
      </c>
      <c r="H11" s="622">
        <v>4311729.2</v>
      </c>
      <c r="I11" s="622">
        <f>H11</f>
        <v>4311729.2</v>
      </c>
      <c r="J11" s="622">
        <f>H11</f>
        <v>4311729.2</v>
      </c>
      <c r="K11" s="622">
        <f>F11-J11</f>
        <v>5603513.2499999991</v>
      </c>
    </row>
    <row r="12" spans="2:11">
      <c r="B12" s="381"/>
      <c r="C12" s="382"/>
      <c r="D12" s="397"/>
      <c r="E12" s="397"/>
      <c r="F12" s="397"/>
      <c r="G12" s="397"/>
      <c r="H12" s="397"/>
      <c r="I12" s="397"/>
      <c r="J12" s="397"/>
      <c r="K12" s="397"/>
    </row>
    <row r="13" spans="2:11">
      <c r="B13" s="398"/>
      <c r="C13" s="396" t="s">
        <v>225</v>
      </c>
      <c r="D13" s="397">
        <v>0</v>
      </c>
      <c r="E13" s="397">
        <f>22575-22575</f>
        <v>0</v>
      </c>
      <c r="F13" s="397">
        <f>+D13+E13</f>
        <v>0</v>
      </c>
      <c r="G13" s="397"/>
      <c r="H13" s="397">
        <v>0</v>
      </c>
      <c r="I13" s="397"/>
      <c r="J13" s="397">
        <v>0</v>
      </c>
      <c r="K13" s="397">
        <f>+F13-H13</f>
        <v>0</v>
      </c>
    </row>
    <row r="14" spans="2:11">
      <c r="B14" s="381"/>
      <c r="C14" s="382"/>
      <c r="D14" s="397"/>
      <c r="E14" s="397"/>
      <c r="F14" s="397"/>
      <c r="G14" s="397"/>
      <c r="H14" s="397"/>
      <c r="I14" s="397"/>
      <c r="J14" s="397"/>
      <c r="K14" s="397"/>
    </row>
    <row r="15" spans="2:11" ht="25.5">
      <c r="B15" s="398"/>
      <c r="C15" s="396" t="s">
        <v>226</v>
      </c>
      <c r="D15" s="397"/>
      <c r="E15" s="397"/>
      <c r="F15" s="397">
        <f>+D15+E15</f>
        <v>0</v>
      </c>
      <c r="G15" s="397"/>
      <c r="H15" s="397"/>
      <c r="I15" s="397"/>
      <c r="J15" s="397"/>
      <c r="K15" s="397">
        <f>+F15-H15</f>
        <v>0</v>
      </c>
    </row>
    <row r="16" spans="2:11">
      <c r="B16" s="399"/>
      <c r="C16" s="400"/>
      <c r="D16" s="401"/>
      <c r="E16" s="401"/>
      <c r="F16" s="401"/>
      <c r="G16" s="401"/>
      <c r="H16" s="401"/>
      <c r="I16" s="401"/>
      <c r="J16" s="401"/>
      <c r="K16" s="401"/>
    </row>
    <row r="17" spans="1:12" s="378" customFormat="1">
      <c r="A17" s="283"/>
      <c r="B17" s="399"/>
      <c r="C17" s="400" t="s">
        <v>222</v>
      </c>
      <c r="D17" s="402">
        <f>+D11+D13+D15</f>
        <v>9446584</v>
      </c>
      <c r="E17" s="402">
        <f t="shared" ref="E17:K17" si="0">+E11+E13+E15</f>
        <v>468658.45</v>
      </c>
      <c r="F17" s="402">
        <f t="shared" si="0"/>
        <v>9915242.4499999993</v>
      </c>
      <c r="G17" s="402">
        <f t="shared" si="0"/>
        <v>4325154.3099999996</v>
      </c>
      <c r="H17" s="402">
        <f t="shared" si="0"/>
        <v>4311729.2</v>
      </c>
      <c r="I17" s="402">
        <f t="shared" si="0"/>
        <v>4311729.2</v>
      </c>
      <c r="J17" s="402">
        <f t="shared" si="0"/>
        <v>4311729.2</v>
      </c>
      <c r="K17" s="402">
        <f t="shared" si="0"/>
        <v>5603513.2499999991</v>
      </c>
      <c r="L17" s="283"/>
    </row>
    <row r="18" spans="1:12" s="26" customFormat="1"/>
    <row r="19" spans="1:12">
      <c r="C19" s="16" t="s">
        <v>76</v>
      </c>
    </row>
    <row r="20" spans="1:12" ht="33" customHeight="1">
      <c r="C20" s="16"/>
    </row>
    <row r="21" spans="1:12">
      <c r="D21" s="403" t="str">
        <f>IF(D17=CAdmon!D22," ","ERROR")</f>
        <v xml:space="preserve"> </v>
      </c>
      <c r="E21" s="403" t="str">
        <f>IF(E17=CAdmon!E22," ","ERROR")</f>
        <v xml:space="preserve"> </v>
      </c>
      <c r="F21" s="403" t="str">
        <f>IF(F17=CAdmon!F22," ","ERROR")</f>
        <v xml:space="preserve"> </v>
      </c>
      <c r="G21" s="403"/>
      <c r="H21" s="403" t="str">
        <f>IF(H17=CAdmon!H22," ","ERROR")</f>
        <v xml:space="preserve"> </v>
      </c>
      <c r="I21" s="403"/>
      <c r="J21" s="403" t="str">
        <f>IF(J17=CAdmon!J22," ","ERROR")</f>
        <v xml:space="preserve"> </v>
      </c>
      <c r="K21" s="403" t="str">
        <f>IF(K17=CAdmon!K22," ","ERROR")</f>
        <v xml:space="preserve"> </v>
      </c>
    </row>
    <row r="22" spans="1:12">
      <c r="C22" s="260"/>
      <c r="J22" s="258"/>
      <c r="K22" s="258"/>
    </row>
    <row r="23" spans="1:12" ht="12.75" customHeight="1">
      <c r="C23" s="774" t="s">
        <v>741</v>
      </c>
      <c r="D23" s="774"/>
      <c r="E23" s="77"/>
      <c r="F23" s="77"/>
      <c r="G23" s="898" t="s">
        <v>659</v>
      </c>
      <c r="H23" s="898"/>
      <c r="I23" s="898"/>
      <c r="J23" s="341"/>
      <c r="K23" s="341"/>
    </row>
    <row r="24" spans="1:12" ht="12.75" customHeight="1">
      <c r="C24" s="770" t="s">
        <v>658</v>
      </c>
      <c r="D24" s="770"/>
      <c r="E24" s="83"/>
      <c r="F24" s="83"/>
      <c r="G24" s="770" t="s">
        <v>660</v>
      </c>
      <c r="H24" s="770"/>
      <c r="I24" s="770"/>
      <c r="J24" s="342"/>
      <c r="K24" s="734">
        <v>4</v>
      </c>
    </row>
    <row r="28" spans="1:12" ht="18">
      <c r="K28" s="618"/>
    </row>
  </sheetData>
  <mergeCells count="10">
    <mergeCell ref="C24:D24"/>
    <mergeCell ref="G23:I23"/>
    <mergeCell ref="G24:I24"/>
    <mergeCell ref="B7:C9"/>
    <mergeCell ref="D7:J7"/>
    <mergeCell ref="K7:K8"/>
    <mergeCell ref="B1:K1"/>
    <mergeCell ref="B3:K3"/>
    <mergeCell ref="B2:K2"/>
    <mergeCell ref="C23:D23"/>
  </mergeCells>
  <pageMargins left="0.7" right="0.7" top="0.38" bottom="0.75" header="0.3" footer="0.3"/>
  <pageSetup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6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1.5703125" style="26" customWidth="1"/>
    <col min="2" max="2" width="4.5703125" style="428" customWidth="1"/>
    <col min="3" max="3" width="60.28515625" style="253" customWidth="1"/>
    <col min="4" max="4" width="13.42578125" style="253" bestFit="1" customWidth="1"/>
    <col min="5" max="5" width="12.7109375" style="253" customWidth="1"/>
    <col min="6" max="6" width="13.42578125" style="253" bestFit="1" customWidth="1"/>
    <col min="7" max="7" width="15.28515625" style="253" bestFit="1" customWidth="1"/>
    <col min="8" max="9" width="12.7109375" style="253" customWidth="1"/>
    <col min="10" max="11" width="13.42578125" style="253" bestFit="1" customWidth="1"/>
    <col min="12" max="12" width="3.28515625" style="26" customWidth="1"/>
    <col min="13" max="16384" width="11.42578125" style="253"/>
  </cols>
  <sheetData>
    <row r="1" spans="1:12" ht="18.75" customHeight="1">
      <c r="B1" s="812" t="s">
        <v>443</v>
      </c>
      <c r="C1" s="812"/>
      <c r="D1" s="812"/>
      <c r="E1" s="812"/>
      <c r="F1" s="812"/>
      <c r="G1" s="812"/>
      <c r="H1" s="812"/>
      <c r="I1" s="812"/>
      <c r="J1" s="812"/>
      <c r="K1" s="812"/>
    </row>
    <row r="2" spans="1:12" ht="18.75" customHeight="1">
      <c r="B2" s="812" t="s">
        <v>447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1:12" ht="18.75" customHeight="1">
      <c r="B3" s="812" t="s">
        <v>772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1:12" s="26" customFormat="1" ht="9" customHeight="1">
      <c r="B4" s="406"/>
      <c r="C4" s="406"/>
      <c r="D4" s="406"/>
      <c r="E4" s="406"/>
      <c r="F4" s="406"/>
      <c r="G4" s="406"/>
      <c r="H4" s="406"/>
      <c r="I4" s="406"/>
      <c r="J4" s="406"/>
      <c r="K4" s="406"/>
    </row>
    <row r="5" spans="1:12" s="26" customFormat="1" ht="21.75" customHeight="1">
      <c r="C5" s="28" t="s">
        <v>3</v>
      </c>
      <c r="D5" s="266" t="s">
        <v>526</v>
      </c>
      <c r="E5" s="266"/>
      <c r="F5" s="407"/>
      <c r="G5" s="407"/>
      <c r="H5" s="407"/>
      <c r="I5" s="407"/>
      <c r="J5" s="407"/>
      <c r="K5" s="408"/>
    </row>
    <row r="6" spans="1:12" s="26" customFormat="1" ht="9" customHeight="1">
      <c r="B6" s="408"/>
      <c r="C6" s="408"/>
      <c r="D6" s="408"/>
      <c r="E6" s="408"/>
      <c r="F6" s="408"/>
      <c r="G6" s="408"/>
      <c r="H6" s="408"/>
      <c r="I6" s="408"/>
      <c r="J6" s="408"/>
      <c r="K6" s="408"/>
    </row>
    <row r="7" spans="1:12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1:12" ht="51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1:12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1:12" ht="3" customHeight="1">
      <c r="B10" s="409"/>
      <c r="C10" s="394"/>
      <c r="D10" s="410"/>
      <c r="E10" s="410"/>
      <c r="F10" s="410"/>
      <c r="G10" s="410"/>
      <c r="H10" s="410"/>
      <c r="I10" s="410"/>
      <c r="J10" s="410"/>
      <c r="K10" s="410"/>
    </row>
    <row r="11" spans="1:12" s="412" customFormat="1">
      <c r="A11" s="89"/>
      <c r="B11" s="906" t="s">
        <v>228</v>
      </c>
      <c r="C11" s="907"/>
      <c r="D11" s="411">
        <f>SUM(D12:D20)</f>
        <v>6549902</v>
      </c>
      <c r="E11" s="411">
        <f>SUM(E12:E20)</f>
        <v>360191.83</v>
      </c>
      <c r="F11" s="411">
        <f t="shared" ref="F11:K11" si="0">SUM(F12:F20)</f>
        <v>6910093.8300000001</v>
      </c>
      <c r="G11" s="411">
        <f t="shared" si="0"/>
        <v>3007218.61</v>
      </c>
      <c r="H11" s="411">
        <f t="shared" si="0"/>
        <v>2993793.7</v>
      </c>
      <c r="I11" s="411">
        <f t="shared" si="0"/>
        <v>2993793.7</v>
      </c>
      <c r="J11" s="411">
        <f t="shared" si="0"/>
        <v>2993793.7</v>
      </c>
      <c r="K11" s="411">
        <f t="shared" si="0"/>
        <v>3916300.13</v>
      </c>
      <c r="L11" s="89"/>
    </row>
    <row r="12" spans="1:12" s="412" customFormat="1">
      <c r="A12" s="89"/>
      <c r="B12" s="413"/>
      <c r="C12" s="414" t="s">
        <v>229</v>
      </c>
      <c r="D12" s="385"/>
      <c r="E12" s="385"/>
      <c r="F12" s="385">
        <f>+D12+E12</f>
        <v>0</v>
      </c>
      <c r="G12" s="385"/>
      <c r="H12" s="385"/>
      <c r="I12" s="385"/>
      <c r="J12" s="385"/>
      <c r="K12" s="385"/>
      <c r="L12" s="89"/>
    </row>
    <row r="13" spans="1:12" s="412" customFormat="1" ht="15">
      <c r="A13" s="89"/>
      <c r="B13" s="413"/>
      <c r="C13" s="414" t="s">
        <v>230</v>
      </c>
      <c r="D13" s="622">
        <v>6549902</v>
      </c>
      <c r="E13" s="622">
        <v>360191.83</v>
      </c>
      <c r="F13" s="622">
        <f>D13+E13</f>
        <v>6910093.8300000001</v>
      </c>
      <c r="G13" s="622">
        <v>3007218.61</v>
      </c>
      <c r="H13" s="622">
        <v>2993793.7</v>
      </c>
      <c r="I13" s="622">
        <f>H13</f>
        <v>2993793.7</v>
      </c>
      <c r="J13" s="622">
        <f>H13</f>
        <v>2993793.7</v>
      </c>
      <c r="K13" s="622">
        <f>F13-J13</f>
        <v>3916300.13</v>
      </c>
      <c r="L13" s="89"/>
    </row>
    <row r="14" spans="1:12" s="412" customFormat="1">
      <c r="A14" s="89"/>
      <c r="B14" s="413"/>
      <c r="C14" s="414" t="s">
        <v>231</v>
      </c>
      <c r="D14" s="415"/>
      <c r="E14" s="415"/>
      <c r="F14" s="416">
        <f t="shared" ref="F14:F29" si="1">+D14+E14</f>
        <v>0</v>
      </c>
      <c r="G14" s="415"/>
      <c r="H14" s="415"/>
      <c r="I14" s="415"/>
      <c r="J14" s="415"/>
      <c r="K14" s="415"/>
      <c r="L14" s="89"/>
    </row>
    <row r="15" spans="1:12" s="412" customFormat="1">
      <c r="A15" s="89"/>
      <c r="B15" s="413"/>
      <c r="C15" s="414" t="s">
        <v>232</v>
      </c>
      <c r="D15" s="415"/>
      <c r="E15" s="415"/>
      <c r="F15" s="416">
        <f t="shared" si="1"/>
        <v>0</v>
      </c>
      <c r="G15" s="415"/>
      <c r="H15" s="415"/>
      <c r="I15" s="415"/>
      <c r="J15" s="415"/>
      <c r="K15" s="415"/>
      <c r="L15" s="89"/>
    </row>
    <row r="16" spans="1:12" s="412" customFormat="1">
      <c r="A16" s="89"/>
      <c r="B16" s="413"/>
      <c r="C16" s="414" t="s">
        <v>233</v>
      </c>
      <c r="D16" s="415"/>
      <c r="E16" s="415"/>
      <c r="F16" s="416">
        <f t="shared" si="1"/>
        <v>0</v>
      </c>
      <c r="G16" s="415"/>
      <c r="H16" s="415"/>
      <c r="I16" s="415"/>
      <c r="J16" s="415"/>
      <c r="K16" s="415"/>
      <c r="L16" s="89"/>
    </row>
    <row r="17" spans="1:12" s="412" customFormat="1">
      <c r="A17" s="89"/>
      <c r="B17" s="413"/>
      <c r="C17" s="414" t="s">
        <v>234</v>
      </c>
      <c r="D17" s="415"/>
      <c r="E17" s="415"/>
      <c r="F17" s="416">
        <f t="shared" si="1"/>
        <v>0</v>
      </c>
      <c r="G17" s="415"/>
      <c r="H17" s="415"/>
      <c r="I17" s="415"/>
      <c r="J17" s="415"/>
      <c r="K17" s="415"/>
      <c r="L17" s="89"/>
    </row>
    <row r="18" spans="1:12" s="412" customFormat="1">
      <c r="A18" s="89"/>
      <c r="B18" s="413"/>
      <c r="C18" s="414" t="s">
        <v>235</v>
      </c>
      <c r="D18" s="415"/>
      <c r="E18" s="415"/>
      <c r="F18" s="416">
        <f t="shared" si="1"/>
        <v>0</v>
      </c>
      <c r="G18" s="415"/>
      <c r="H18" s="415"/>
      <c r="I18" s="415"/>
      <c r="J18" s="415"/>
      <c r="K18" s="415"/>
      <c r="L18" s="89"/>
    </row>
    <row r="19" spans="1:12" s="412" customFormat="1">
      <c r="A19" s="89"/>
      <c r="B19" s="413"/>
      <c r="C19" s="414" t="s">
        <v>227</v>
      </c>
      <c r="D19" s="415"/>
      <c r="E19" s="415"/>
      <c r="F19" s="416">
        <f t="shared" si="1"/>
        <v>0</v>
      </c>
      <c r="G19" s="415"/>
      <c r="H19" s="415"/>
      <c r="I19" s="415"/>
      <c r="J19" s="415"/>
      <c r="K19" s="415"/>
      <c r="L19" s="89"/>
    </row>
    <row r="20" spans="1:12" s="412" customFormat="1">
      <c r="A20" s="89"/>
      <c r="B20" s="413"/>
      <c r="C20" s="414"/>
      <c r="D20" s="415"/>
      <c r="E20" s="415"/>
      <c r="F20" s="416">
        <f t="shared" si="1"/>
        <v>0</v>
      </c>
      <c r="G20" s="415"/>
      <c r="H20" s="415"/>
      <c r="I20" s="415"/>
      <c r="J20" s="415"/>
      <c r="K20" s="415"/>
      <c r="L20" s="89"/>
    </row>
    <row r="21" spans="1:12" s="418" customFormat="1">
      <c r="A21" s="417"/>
      <c r="B21" s="906" t="s">
        <v>236</v>
      </c>
      <c r="C21" s="907"/>
      <c r="D21" s="567">
        <f>SUM(D22:D28)</f>
        <v>2896682</v>
      </c>
      <c r="E21" s="567">
        <f t="shared" ref="E21" si="2">SUM(E22:E28)</f>
        <v>108466.62</v>
      </c>
      <c r="F21" s="566">
        <f t="shared" si="1"/>
        <v>3005148.62</v>
      </c>
      <c r="G21" s="566">
        <f>G24+G27</f>
        <v>1317935.7</v>
      </c>
      <c r="H21" s="566">
        <f t="shared" ref="H21:K21" si="3">H24+H27</f>
        <v>1317935.5</v>
      </c>
      <c r="I21" s="566">
        <f t="shared" si="3"/>
        <v>1317935.5</v>
      </c>
      <c r="J21" s="566">
        <f t="shared" si="3"/>
        <v>1317935.5</v>
      </c>
      <c r="K21" s="566">
        <f t="shared" si="3"/>
        <v>1687213.12</v>
      </c>
      <c r="L21" s="417"/>
    </row>
    <row r="22" spans="1:12" s="412" customFormat="1">
      <c r="A22" s="89"/>
      <c r="B22" s="413"/>
      <c r="C22" s="414" t="s">
        <v>237</v>
      </c>
      <c r="D22" s="419"/>
      <c r="E22" s="419"/>
      <c r="F22" s="416">
        <f t="shared" si="1"/>
        <v>0</v>
      </c>
      <c r="G22" s="415"/>
      <c r="H22" s="419"/>
      <c r="I22" s="419"/>
      <c r="J22" s="419"/>
      <c r="K22" s="415"/>
      <c r="L22" s="89"/>
    </row>
    <row r="23" spans="1:12" s="412" customFormat="1">
      <c r="A23" s="89"/>
      <c r="B23" s="413"/>
      <c r="C23" s="414" t="s">
        <v>238</v>
      </c>
      <c r="D23" s="419"/>
      <c r="E23" s="419"/>
      <c r="F23" s="416">
        <f t="shared" si="1"/>
        <v>0</v>
      </c>
      <c r="G23" s="415"/>
      <c r="H23" s="419"/>
      <c r="I23" s="419"/>
      <c r="J23" s="419"/>
      <c r="K23" s="415"/>
      <c r="L23" s="89"/>
    </row>
    <row r="24" spans="1:12" s="412" customFormat="1" ht="15">
      <c r="A24" s="89"/>
      <c r="B24" s="413"/>
      <c r="C24" s="414" t="s">
        <v>239</v>
      </c>
      <c r="D24" s="622">
        <v>1942465</v>
      </c>
      <c r="E24" s="622">
        <v>82429.08</v>
      </c>
      <c r="F24" s="622">
        <f>D24+E24</f>
        <v>2024894.08</v>
      </c>
      <c r="G24" s="622">
        <v>956201.82</v>
      </c>
      <c r="H24" s="622">
        <v>956201.71</v>
      </c>
      <c r="I24" s="622">
        <f>H24</f>
        <v>956201.71</v>
      </c>
      <c r="J24" s="622">
        <f>H24</f>
        <v>956201.71</v>
      </c>
      <c r="K24" s="622">
        <f>F24-J24</f>
        <v>1068692.3700000001</v>
      </c>
      <c r="L24" s="89"/>
    </row>
    <row r="25" spans="1:12" s="412" customFormat="1">
      <c r="A25" s="89"/>
      <c r="B25" s="413"/>
      <c r="C25" s="414" t="s">
        <v>240</v>
      </c>
      <c r="D25" s="419"/>
      <c r="E25" s="419"/>
      <c r="F25" s="420">
        <f t="shared" si="1"/>
        <v>0</v>
      </c>
      <c r="G25" s="415"/>
      <c r="H25" s="419"/>
      <c r="I25" s="419"/>
      <c r="J25" s="419"/>
      <c r="K25" s="415"/>
      <c r="L25" s="89"/>
    </row>
    <row r="26" spans="1:12" s="412" customFormat="1">
      <c r="A26" s="89"/>
      <c r="B26" s="413"/>
      <c r="C26" s="414" t="s">
        <v>241</v>
      </c>
      <c r="D26" s="419"/>
      <c r="E26" s="419"/>
      <c r="F26" s="420">
        <f t="shared" si="1"/>
        <v>0</v>
      </c>
      <c r="G26" s="415"/>
      <c r="H26" s="419"/>
      <c r="I26" s="419"/>
      <c r="J26" s="419"/>
      <c r="K26" s="415"/>
      <c r="L26" s="89"/>
    </row>
    <row r="27" spans="1:12" s="412" customFormat="1" ht="15">
      <c r="A27" s="89"/>
      <c r="B27" s="413"/>
      <c r="C27" s="414" t="s">
        <v>242</v>
      </c>
      <c r="D27" s="622">
        <v>954217</v>
      </c>
      <c r="E27" s="622">
        <v>26037.54</v>
      </c>
      <c r="F27" s="622">
        <f>D27+E27</f>
        <v>980254.54</v>
      </c>
      <c r="G27" s="622">
        <v>361733.88</v>
      </c>
      <c r="H27" s="622">
        <v>361733.79</v>
      </c>
      <c r="I27" s="622">
        <f>H27</f>
        <v>361733.79</v>
      </c>
      <c r="J27" s="622">
        <f>H27</f>
        <v>361733.79</v>
      </c>
      <c r="K27" s="622">
        <f>F27-J27</f>
        <v>618520.75</v>
      </c>
      <c r="L27" s="89"/>
    </row>
    <row r="28" spans="1:12" s="412" customFormat="1">
      <c r="A28" s="89"/>
      <c r="B28" s="413"/>
      <c r="C28" s="414" t="s">
        <v>243</v>
      </c>
      <c r="D28" s="419"/>
      <c r="E28" s="419"/>
      <c r="F28" s="416">
        <f t="shared" si="1"/>
        <v>0</v>
      </c>
      <c r="G28" s="415"/>
      <c r="H28" s="419"/>
      <c r="I28" s="419"/>
      <c r="J28" s="419"/>
      <c r="K28" s="415"/>
      <c r="L28" s="89"/>
    </row>
    <row r="29" spans="1:12" s="412" customFormat="1">
      <c r="A29" s="89"/>
      <c r="B29" s="413"/>
      <c r="C29" s="414"/>
      <c r="D29" s="419"/>
      <c r="E29" s="419"/>
      <c r="F29" s="416">
        <f t="shared" si="1"/>
        <v>0</v>
      </c>
      <c r="G29" s="419"/>
      <c r="H29" s="419"/>
      <c r="I29" s="419"/>
      <c r="J29" s="419"/>
      <c r="K29" s="419"/>
      <c r="L29" s="89"/>
    </row>
    <row r="30" spans="1:12" s="418" customFormat="1">
      <c r="A30" s="417"/>
      <c r="B30" s="906" t="s">
        <v>244</v>
      </c>
      <c r="C30" s="907"/>
      <c r="D30" s="416">
        <f>SUM(D31:D39)</f>
        <v>0</v>
      </c>
      <c r="E30" s="416">
        <f>SUM(E31:E39)</f>
        <v>0</v>
      </c>
      <c r="F30" s="416">
        <f>+D30+E30</f>
        <v>0</v>
      </c>
      <c r="G30" s="416"/>
      <c r="H30" s="416">
        <f>SUM(H31:H39)</f>
        <v>0</v>
      </c>
      <c r="I30" s="416"/>
      <c r="J30" s="416">
        <f>SUM(J31:J39)</f>
        <v>0</v>
      </c>
      <c r="K30" s="416">
        <f>+F30-H30-J30</f>
        <v>0</v>
      </c>
      <c r="L30" s="417"/>
    </row>
    <row r="31" spans="1:12" s="412" customFormat="1">
      <c r="A31" s="89"/>
      <c r="B31" s="413"/>
      <c r="C31" s="414" t="s">
        <v>245</v>
      </c>
      <c r="D31" s="420"/>
      <c r="E31" s="420"/>
      <c r="F31" s="420">
        <f t="shared" ref="F31:F39" si="4">+D31+E31</f>
        <v>0</v>
      </c>
      <c r="G31" s="420"/>
      <c r="H31" s="420"/>
      <c r="I31" s="420"/>
      <c r="J31" s="420"/>
      <c r="K31" s="420">
        <f>+F31-H31</f>
        <v>0</v>
      </c>
      <c r="L31" s="89"/>
    </row>
    <row r="32" spans="1:12" s="412" customFormat="1">
      <c r="A32" s="89"/>
      <c r="B32" s="413"/>
      <c r="C32" s="414" t="s">
        <v>246</v>
      </c>
      <c r="D32" s="420"/>
      <c r="E32" s="420">
        <f>660673.36-660673.36</f>
        <v>0</v>
      </c>
      <c r="F32" s="420">
        <f t="shared" si="4"/>
        <v>0</v>
      </c>
      <c r="G32" s="420"/>
      <c r="H32" s="420"/>
      <c r="I32" s="420"/>
      <c r="J32" s="420"/>
      <c r="K32" s="420">
        <f>+F32-H32-J32</f>
        <v>0</v>
      </c>
      <c r="L32" s="89"/>
    </row>
    <row r="33" spans="1:12" s="412" customFormat="1">
      <c r="A33" s="89"/>
      <c r="B33" s="413"/>
      <c r="C33" s="414" t="s">
        <v>247</v>
      </c>
      <c r="D33" s="420"/>
      <c r="E33" s="420"/>
      <c r="F33" s="420">
        <f t="shared" si="4"/>
        <v>0</v>
      </c>
      <c r="G33" s="420"/>
      <c r="H33" s="420"/>
      <c r="I33" s="420"/>
      <c r="J33" s="420"/>
      <c r="K33" s="420">
        <f t="shared" ref="K33:K39" si="5">+F33-H33</f>
        <v>0</v>
      </c>
      <c r="L33" s="89"/>
    </row>
    <row r="34" spans="1:12" s="412" customFormat="1">
      <c r="A34" s="89"/>
      <c r="B34" s="413"/>
      <c r="C34" s="414" t="s">
        <v>248</v>
      </c>
      <c r="D34" s="420"/>
      <c r="E34" s="420"/>
      <c r="F34" s="420">
        <f t="shared" si="4"/>
        <v>0</v>
      </c>
      <c r="G34" s="420"/>
      <c r="H34" s="420"/>
      <c r="I34" s="420"/>
      <c r="J34" s="420"/>
      <c r="K34" s="420">
        <f t="shared" si="5"/>
        <v>0</v>
      </c>
      <c r="L34" s="89"/>
    </row>
    <row r="35" spans="1:12" s="412" customFormat="1">
      <c r="A35" s="89"/>
      <c r="B35" s="413"/>
      <c r="C35" s="414" t="s">
        <v>249</v>
      </c>
      <c r="D35" s="420"/>
      <c r="E35" s="420"/>
      <c r="F35" s="420">
        <f t="shared" si="4"/>
        <v>0</v>
      </c>
      <c r="G35" s="420"/>
      <c r="H35" s="420"/>
      <c r="I35" s="420"/>
      <c r="J35" s="420"/>
      <c r="K35" s="420">
        <f t="shared" si="5"/>
        <v>0</v>
      </c>
      <c r="L35" s="89"/>
    </row>
    <row r="36" spans="1:12" s="412" customFormat="1">
      <c r="A36" s="89"/>
      <c r="B36" s="413"/>
      <c r="C36" s="414" t="s">
        <v>250</v>
      </c>
      <c r="D36" s="420"/>
      <c r="E36" s="420"/>
      <c r="F36" s="420">
        <f t="shared" si="4"/>
        <v>0</v>
      </c>
      <c r="G36" s="420"/>
      <c r="H36" s="420"/>
      <c r="I36" s="420"/>
      <c r="J36" s="420"/>
      <c r="K36" s="420">
        <f t="shared" si="5"/>
        <v>0</v>
      </c>
      <c r="L36" s="89"/>
    </row>
    <row r="37" spans="1:12" s="412" customFormat="1">
      <c r="A37" s="89"/>
      <c r="B37" s="413"/>
      <c r="C37" s="414" t="s">
        <v>251</v>
      </c>
      <c r="D37" s="420"/>
      <c r="E37" s="420"/>
      <c r="F37" s="420">
        <f t="shared" si="4"/>
        <v>0</v>
      </c>
      <c r="G37" s="420"/>
      <c r="H37" s="420"/>
      <c r="I37" s="420"/>
      <c r="J37" s="420"/>
      <c r="K37" s="420">
        <f t="shared" si="5"/>
        <v>0</v>
      </c>
      <c r="L37" s="89"/>
    </row>
    <row r="38" spans="1:12" s="412" customFormat="1">
      <c r="A38" s="89"/>
      <c r="B38" s="413"/>
      <c r="C38" s="414" t="s">
        <v>252</v>
      </c>
      <c r="D38" s="420"/>
      <c r="E38" s="420"/>
      <c r="F38" s="420">
        <f t="shared" si="4"/>
        <v>0</v>
      </c>
      <c r="G38" s="420"/>
      <c r="H38" s="420"/>
      <c r="I38" s="420"/>
      <c r="J38" s="420"/>
      <c r="K38" s="420">
        <f t="shared" si="5"/>
        <v>0</v>
      </c>
      <c r="L38" s="89"/>
    </row>
    <row r="39" spans="1:12" s="412" customFormat="1">
      <c r="A39" s="89"/>
      <c r="B39" s="413"/>
      <c r="C39" s="414" t="s">
        <v>253</v>
      </c>
      <c r="D39" s="420"/>
      <c r="E39" s="420"/>
      <c r="F39" s="420">
        <f t="shared" si="4"/>
        <v>0</v>
      </c>
      <c r="G39" s="420"/>
      <c r="H39" s="420"/>
      <c r="I39" s="420"/>
      <c r="J39" s="420"/>
      <c r="K39" s="420">
        <f t="shared" si="5"/>
        <v>0</v>
      </c>
      <c r="L39" s="89"/>
    </row>
    <row r="40" spans="1:12" s="412" customFormat="1">
      <c r="A40" s="89"/>
      <c r="B40" s="413"/>
      <c r="C40" s="414"/>
      <c r="D40" s="420"/>
      <c r="E40" s="420"/>
      <c r="F40" s="420"/>
      <c r="G40" s="420"/>
      <c r="H40" s="420"/>
      <c r="I40" s="420"/>
      <c r="J40" s="420"/>
      <c r="K40" s="420"/>
      <c r="L40" s="89"/>
    </row>
    <row r="41" spans="1:12" s="418" customFormat="1">
      <c r="A41" s="417"/>
      <c r="B41" s="906" t="s">
        <v>254</v>
      </c>
      <c r="C41" s="907"/>
      <c r="D41" s="416">
        <f>SUM(D42:D45)</f>
        <v>0</v>
      </c>
      <c r="E41" s="416">
        <f>SUM(E42:E45)</f>
        <v>0</v>
      </c>
      <c r="F41" s="416">
        <f>+D41+E41</f>
        <v>0</v>
      </c>
      <c r="G41" s="416"/>
      <c r="H41" s="416">
        <f t="shared" ref="H41:J41" si="6">SUM(H42:H45)</f>
        <v>0</v>
      </c>
      <c r="I41" s="416"/>
      <c r="J41" s="416">
        <f t="shared" si="6"/>
        <v>0</v>
      </c>
      <c r="K41" s="416">
        <f>+F41-H41</f>
        <v>0</v>
      </c>
      <c r="L41" s="417"/>
    </row>
    <row r="42" spans="1:12" s="412" customFormat="1">
      <c r="A42" s="89"/>
      <c r="B42" s="413"/>
      <c r="C42" s="414" t="s">
        <v>255</v>
      </c>
      <c r="D42" s="420"/>
      <c r="E42" s="420"/>
      <c r="F42" s="420">
        <f t="shared" ref="F42:F45" si="7">+D42+E42</f>
        <v>0</v>
      </c>
      <c r="G42" s="420"/>
      <c r="H42" s="420"/>
      <c r="I42" s="420"/>
      <c r="J42" s="420"/>
      <c r="K42" s="420">
        <f>+F42-H42</f>
        <v>0</v>
      </c>
      <c r="L42" s="89"/>
    </row>
    <row r="43" spans="1:12" s="412" customFormat="1" ht="25.5">
      <c r="A43" s="89"/>
      <c r="B43" s="413"/>
      <c r="C43" s="414" t="s">
        <v>256</v>
      </c>
      <c r="D43" s="420"/>
      <c r="E43" s="420"/>
      <c r="F43" s="420">
        <f t="shared" si="7"/>
        <v>0</v>
      </c>
      <c r="G43" s="420"/>
      <c r="H43" s="420"/>
      <c r="I43" s="420"/>
      <c r="J43" s="420"/>
      <c r="K43" s="420">
        <f>+F43-H43</f>
        <v>0</v>
      </c>
      <c r="L43" s="89"/>
    </row>
    <row r="44" spans="1:12" s="412" customFormat="1">
      <c r="A44" s="89"/>
      <c r="B44" s="413"/>
      <c r="C44" s="414" t="s">
        <v>257</v>
      </c>
      <c r="D44" s="420"/>
      <c r="E44" s="420"/>
      <c r="F44" s="420">
        <f t="shared" si="7"/>
        <v>0</v>
      </c>
      <c r="G44" s="420"/>
      <c r="H44" s="420"/>
      <c r="I44" s="420"/>
      <c r="J44" s="420"/>
      <c r="K44" s="420">
        <f>+F44-H44</f>
        <v>0</v>
      </c>
      <c r="L44" s="89"/>
    </row>
    <row r="45" spans="1:12" s="412" customFormat="1">
      <c r="A45" s="89"/>
      <c r="B45" s="413"/>
      <c r="C45" s="414" t="s">
        <v>258</v>
      </c>
      <c r="D45" s="420"/>
      <c r="E45" s="420"/>
      <c r="F45" s="420">
        <f t="shared" si="7"/>
        <v>0</v>
      </c>
      <c r="G45" s="420"/>
      <c r="H45" s="420"/>
      <c r="I45" s="420"/>
      <c r="J45" s="420"/>
      <c r="K45" s="420">
        <f>+F45-H45</f>
        <v>0</v>
      </c>
      <c r="L45" s="89"/>
    </row>
    <row r="46" spans="1:12" s="412" customFormat="1">
      <c r="A46" s="89"/>
      <c r="B46" s="421"/>
      <c r="C46" s="422"/>
      <c r="D46" s="423"/>
      <c r="E46" s="423"/>
      <c r="F46" s="423"/>
      <c r="G46" s="423"/>
      <c r="H46" s="423"/>
      <c r="I46" s="423"/>
      <c r="J46" s="423"/>
      <c r="K46" s="423"/>
      <c r="L46" s="89"/>
    </row>
    <row r="47" spans="1:12" s="418" customFormat="1" ht="14.25" customHeight="1">
      <c r="A47" s="417"/>
      <c r="B47" s="424"/>
      <c r="C47" s="425" t="s">
        <v>222</v>
      </c>
      <c r="D47" s="426">
        <f>+D11+D21+D30+D41</f>
        <v>9446584</v>
      </c>
      <c r="E47" s="426">
        <f t="shared" ref="E47:K47" si="8">+E11+E21+E30+E41</f>
        <v>468658.45</v>
      </c>
      <c r="F47" s="426">
        <f t="shared" si="8"/>
        <v>9915242.4499999993</v>
      </c>
      <c r="G47" s="426">
        <f t="shared" si="8"/>
        <v>4325154.3099999996</v>
      </c>
      <c r="H47" s="426">
        <f t="shared" si="8"/>
        <v>4311729.2</v>
      </c>
      <c r="I47" s="426">
        <f t="shared" si="8"/>
        <v>4311729.2</v>
      </c>
      <c r="J47" s="426">
        <f t="shared" si="8"/>
        <v>4311729.2</v>
      </c>
      <c r="K47" s="426">
        <f t="shared" si="8"/>
        <v>5603513.25</v>
      </c>
      <c r="L47" s="417"/>
    </row>
    <row r="49" spans="2:11">
      <c r="B49" s="16" t="s">
        <v>76</v>
      </c>
      <c r="F49" s="427" t="str">
        <f>IF(F47=CAdmon!F22," ","ERROR")</f>
        <v xml:space="preserve"> </v>
      </c>
      <c r="G49" s="427"/>
      <c r="H49" s="427" t="str">
        <f>IF(H47=CAdmon!H22," ","ERROR")</f>
        <v xml:space="preserve"> </v>
      </c>
      <c r="I49" s="427"/>
      <c r="J49" s="427" t="str">
        <f>IF(J47=CAdmon!J22," ","ERROR")</f>
        <v xml:space="preserve"> </v>
      </c>
      <c r="K49" s="427" t="str">
        <f>IF(K47=CAdmon!K22," ","ERROR")</f>
        <v xml:space="preserve"> </v>
      </c>
    </row>
    <row r="52" spans="2:11">
      <c r="C52" s="579" t="s">
        <v>667</v>
      </c>
      <c r="D52" s="258"/>
      <c r="G52" s="905" t="s">
        <v>664</v>
      </c>
      <c r="H52" s="905"/>
      <c r="I52" s="905"/>
    </row>
    <row r="53" spans="2:11">
      <c r="C53" s="811" t="s">
        <v>741</v>
      </c>
      <c r="D53" s="811"/>
      <c r="E53" s="77"/>
      <c r="F53" s="77"/>
      <c r="G53" s="811" t="s">
        <v>659</v>
      </c>
      <c r="H53" s="811"/>
      <c r="I53" s="811"/>
      <c r="J53" s="341"/>
      <c r="K53" s="341"/>
    </row>
    <row r="54" spans="2:11" ht="12.75" customHeight="1">
      <c r="C54" s="770" t="s">
        <v>658</v>
      </c>
      <c r="D54" s="770"/>
      <c r="E54" s="83"/>
      <c r="F54" s="83"/>
      <c r="G54" s="770" t="s">
        <v>660</v>
      </c>
      <c r="H54" s="770"/>
      <c r="I54" s="770"/>
      <c r="J54" s="341"/>
      <c r="K54" s="735">
        <v>5</v>
      </c>
    </row>
    <row r="55" spans="2:11" ht="18">
      <c r="C55" s="258"/>
      <c r="D55" s="258"/>
      <c r="E55" s="258"/>
      <c r="F55" s="258"/>
      <c r="G55" s="258"/>
      <c r="H55" s="258"/>
      <c r="I55" s="258"/>
      <c r="J55" s="258"/>
      <c r="K55" s="623"/>
    </row>
    <row r="60" spans="2:11">
      <c r="D60" s="519"/>
    </row>
  </sheetData>
  <mergeCells count="15">
    <mergeCell ref="C54:D54"/>
    <mergeCell ref="G53:I53"/>
    <mergeCell ref="G54:I54"/>
    <mergeCell ref="G52:I52"/>
    <mergeCell ref="B11:C11"/>
    <mergeCell ref="B21:C21"/>
    <mergeCell ref="B30:C30"/>
    <mergeCell ref="B41:C41"/>
    <mergeCell ref="C53:D53"/>
    <mergeCell ref="B7:C9"/>
    <mergeCell ref="D7:J7"/>
    <mergeCell ref="K7:K8"/>
    <mergeCell ref="B1:K1"/>
    <mergeCell ref="B2:K2"/>
    <mergeCell ref="B3:K3"/>
  </mergeCells>
  <pageMargins left="0.7" right="0.7" top="0.38" bottom="0.75" header="0.3" footer="0.3"/>
  <pageSetup scale="69" orientation="landscape" r:id="rId1"/>
  <ignoredErrors>
    <ignoredError sqref="F30:F39 F41:F45 F24 F27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4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" style="253" customWidth="1"/>
    <col min="2" max="2" width="18.5703125" style="253" customWidth="1"/>
    <col min="3" max="3" width="19" style="253" customWidth="1"/>
    <col min="4" max="7" width="11.42578125" style="253"/>
    <col min="8" max="8" width="13.42578125" style="253" customWidth="1"/>
    <col min="9" max="9" width="10" style="253" customWidth="1"/>
    <col min="10" max="16384" width="11.42578125" style="253"/>
  </cols>
  <sheetData>
    <row r="1" spans="1:9" ht="17.25" customHeight="1">
      <c r="A1" s="26"/>
      <c r="B1" s="812" t="s">
        <v>443</v>
      </c>
      <c r="C1" s="812"/>
      <c r="D1" s="812"/>
      <c r="E1" s="812"/>
      <c r="F1" s="812"/>
      <c r="G1" s="812"/>
      <c r="H1" s="812"/>
      <c r="I1" s="812"/>
    </row>
    <row r="2" spans="1:9" ht="17.25" customHeight="1">
      <c r="A2" s="26"/>
      <c r="B2" s="812" t="s">
        <v>448</v>
      </c>
      <c r="C2" s="812"/>
      <c r="D2" s="812"/>
      <c r="E2" s="812"/>
      <c r="F2" s="812"/>
      <c r="G2" s="812"/>
      <c r="H2" s="812"/>
      <c r="I2" s="812"/>
    </row>
    <row r="3" spans="1:9" ht="17.25" customHeight="1">
      <c r="A3" s="26"/>
      <c r="B3" s="812" t="s">
        <v>773</v>
      </c>
      <c r="C3" s="812"/>
      <c r="D3" s="812"/>
      <c r="E3" s="812"/>
      <c r="F3" s="812"/>
      <c r="G3" s="812"/>
      <c r="H3" s="812"/>
      <c r="I3" s="812"/>
    </row>
    <row r="4" spans="1:9">
      <c r="A4" s="26"/>
      <c r="B4" s="26"/>
      <c r="C4" s="26"/>
      <c r="D4" s="26"/>
      <c r="E4" s="26"/>
      <c r="F4" s="26"/>
      <c r="G4" s="26"/>
      <c r="H4" s="26"/>
      <c r="I4" s="26"/>
    </row>
    <row r="5" spans="1:9">
      <c r="A5" s="26"/>
      <c r="B5" s="26"/>
      <c r="C5" s="26"/>
      <c r="D5" s="28" t="s">
        <v>3</v>
      </c>
      <c r="E5" s="266" t="s">
        <v>526</v>
      </c>
      <c r="F5" s="266"/>
      <c r="G5" s="407"/>
      <c r="H5" s="407"/>
      <c r="I5" s="407"/>
    </row>
    <row r="6" spans="1:9">
      <c r="A6" s="26"/>
      <c r="B6" s="26"/>
      <c r="C6" s="26"/>
      <c r="D6" s="26"/>
      <c r="E6" s="26"/>
      <c r="F6" s="26"/>
      <c r="G6" s="26"/>
      <c r="H6" s="26"/>
      <c r="I6" s="26"/>
    </row>
    <row r="7" spans="1:9">
      <c r="A7" s="26"/>
      <c r="B7" s="916" t="s">
        <v>400</v>
      </c>
      <c r="C7" s="916"/>
      <c r="D7" s="916" t="s">
        <v>401</v>
      </c>
      <c r="E7" s="916"/>
      <c r="F7" s="916" t="s">
        <v>402</v>
      </c>
      <c r="G7" s="916"/>
      <c r="H7" s="916" t="s">
        <v>403</v>
      </c>
      <c r="I7" s="916"/>
    </row>
    <row r="8" spans="1:9">
      <c r="A8" s="26"/>
      <c r="B8" s="916"/>
      <c r="C8" s="916"/>
      <c r="D8" s="916" t="s">
        <v>404</v>
      </c>
      <c r="E8" s="916"/>
      <c r="F8" s="916" t="s">
        <v>405</v>
      </c>
      <c r="G8" s="916"/>
      <c r="H8" s="916" t="s">
        <v>406</v>
      </c>
      <c r="I8" s="916"/>
    </row>
    <row r="9" spans="1:9">
      <c r="A9" s="26"/>
      <c r="B9" s="914" t="s">
        <v>407</v>
      </c>
      <c r="C9" s="812"/>
      <c r="D9" s="812"/>
      <c r="E9" s="812"/>
      <c r="F9" s="812"/>
      <c r="G9" s="812"/>
      <c r="H9" s="812"/>
      <c r="I9" s="915"/>
    </row>
    <row r="10" spans="1:9">
      <c r="A10" s="26"/>
      <c r="B10" s="908"/>
      <c r="C10" s="908"/>
      <c r="D10" s="908"/>
      <c r="E10" s="908"/>
      <c r="F10" s="908"/>
      <c r="G10" s="908"/>
      <c r="H10" s="910">
        <f>+D10-F10</f>
        <v>0</v>
      </c>
      <c r="I10" s="911"/>
    </row>
    <row r="11" spans="1:9">
      <c r="A11" s="26"/>
      <c r="B11" s="908"/>
      <c r="C11" s="908"/>
      <c r="D11" s="909"/>
      <c r="E11" s="909"/>
      <c r="F11" s="909"/>
      <c r="G11" s="909"/>
      <c r="H11" s="910">
        <f t="shared" ref="H11:H19" si="0">+D11-F11</f>
        <v>0</v>
      </c>
      <c r="I11" s="911"/>
    </row>
    <row r="12" spans="1:9">
      <c r="A12" s="26"/>
      <c r="B12" s="908"/>
      <c r="C12" s="908"/>
      <c r="D12" s="909"/>
      <c r="E12" s="909"/>
      <c r="F12" s="909"/>
      <c r="G12" s="909"/>
      <c r="H12" s="910">
        <f t="shared" si="0"/>
        <v>0</v>
      </c>
      <c r="I12" s="911"/>
    </row>
    <row r="13" spans="1:9">
      <c r="A13" s="26"/>
      <c r="B13" s="908"/>
      <c r="C13" s="908"/>
      <c r="D13" s="909"/>
      <c r="E13" s="909"/>
      <c r="F13" s="909"/>
      <c r="G13" s="909"/>
      <c r="H13" s="910">
        <f t="shared" si="0"/>
        <v>0</v>
      </c>
      <c r="I13" s="911"/>
    </row>
    <row r="14" spans="1:9">
      <c r="A14" s="26"/>
      <c r="B14" s="908"/>
      <c r="C14" s="908"/>
      <c r="D14" s="909"/>
      <c r="E14" s="909"/>
      <c r="F14" s="909"/>
      <c r="G14" s="909"/>
      <c r="H14" s="910">
        <f t="shared" si="0"/>
        <v>0</v>
      </c>
      <c r="I14" s="911"/>
    </row>
    <row r="15" spans="1:9">
      <c r="A15" s="26"/>
      <c r="B15" s="908"/>
      <c r="C15" s="908"/>
      <c r="D15" s="909"/>
      <c r="E15" s="909"/>
      <c r="F15" s="909"/>
      <c r="G15" s="909"/>
      <c r="H15" s="910">
        <f t="shared" si="0"/>
        <v>0</v>
      </c>
      <c r="I15" s="911"/>
    </row>
    <row r="16" spans="1:9">
      <c r="A16" s="26"/>
      <c r="B16" s="908"/>
      <c r="C16" s="908"/>
      <c r="D16" s="909"/>
      <c r="E16" s="909"/>
      <c r="F16" s="909"/>
      <c r="G16" s="909"/>
      <c r="H16" s="910">
        <f t="shared" si="0"/>
        <v>0</v>
      </c>
      <c r="I16" s="911"/>
    </row>
    <row r="17" spans="1:9">
      <c r="A17" s="26"/>
      <c r="B17" s="908"/>
      <c r="C17" s="908"/>
      <c r="D17" s="909"/>
      <c r="E17" s="909"/>
      <c r="F17" s="909"/>
      <c r="G17" s="909"/>
      <c r="H17" s="910">
        <f t="shared" si="0"/>
        <v>0</v>
      </c>
      <c r="I17" s="911"/>
    </row>
    <row r="18" spans="1:9">
      <c r="A18" s="26"/>
      <c r="B18" s="908"/>
      <c r="C18" s="908"/>
      <c r="D18" s="909"/>
      <c r="E18" s="909"/>
      <c r="F18" s="909"/>
      <c r="G18" s="909"/>
      <c r="H18" s="910">
        <f t="shared" si="0"/>
        <v>0</v>
      </c>
      <c r="I18" s="911"/>
    </row>
    <row r="19" spans="1:9">
      <c r="A19" s="26"/>
      <c r="B19" s="908" t="s">
        <v>408</v>
      </c>
      <c r="C19" s="908"/>
      <c r="D19" s="909">
        <f>SUM(D10:E18)</f>
        <v>0</v>
      </c>
      <c r="E19" s="909"/>
      <c r="F19" s="909">
        <f>SUM(F10:G18)</f>
        <v>0</v>
      </c>
      <c r="G19" s="909"/>
      <c r="H19" s="910">
        <f t="shared" si="0"/>
        <v>0</v>
      </c>
      <c r="I19" s="911"/>
    </row>
    <row r="20" spans="1:9">
      <c r="A20" s="26"/>
      <c r="B20" s="908"/>
      <c r="C20" s="908"/>
      <c r="D20" s="908"/>
      <c r="E20" s="908"/>
      <c r="F20" s="908"/>
      <c r="G20" s="908"/>
      <c r="H20" s="908"/>
      <c r="I20" s="908"/>
    </row>
    <row r="21" spans="1:9">
      <c r="A21" s="26"/>
      <c r="B21" s="914" t="s">
        <v>409</v>
      </c>
      <c r="C21" s="812"/>
      <c r="D21" s="812"/>
      <c r="E21" s="812"/>
      <c r="F21" s="812"/>
      <c r="G21" s="812"/>
      <c r="H21" s="812"/>
      <c r="I21" s="915"/>
    </row>
    <row r="22" spans="1:9">
      <c r="A22" s="26"/>
      <c r="B22" s="908"/>
      <c r="C22" s="908"/>
      <c r="D22" s="908"/>
      <c r="E22" s="908"/>
      <c r="F22" s="908"/>
      <c r="G22" s="908"/>
      <c r="H22" s="908"/>
      <c r="I22" s="908"/>
    </row>
    <row r="23" spans="1:9">
      <c r="A23" s="26"/>
      <c r="B23" s="908"/>
      <c r="C23" s="908"/>
      <c r="D23" s="909"/>
      <c r="E23" s="909"/>
      <c r="F23" s="909"/>
      <c r="G23" s="909"/>
      <c r="H23" s="910">
        <f>+D23-F23</f>
        <v>0</v>
      </c>
      <c r="I23" s="911"/>
    </row>
    <row r="24" spans="1:9">
      <c r="A24" s="26"/>
      <c r="B24" s="908"/>
      <c r="C24" s="908"/>
      <c r="D24" s="909"/>
      <c r="E24" s="909"/>
      <c r="F24" s="909"/>
      <c r="G24" s="909"/>
      <c r="H24" s="910">
        <f>+D24-F24</f>
        <v>0</v>
      </c>
      <c r="I24" s="911"/>
    </row>
    <row r="25" spans="1:9">
      <c r="A25" s="26"/>
      <c r="B25" s="908"/>
      <c r="C25" s="908"/>
      <c r="D25" s="909"/>
      <c r="E25" s="909"/>
      <c r="F25" s="909"/>
      <c r="G25" s="909"/>
      <c r="H25" s="910">
        <f t="shared" ref="H25:H30" si="1">+D25-F25</f>
        <v>0</v>
      </c>
      <c r="I25" s="911"/>
    </row>
    <row r="26" spans="1:9">
      <c r="A26" s="26"/>
      <c r="B26" s="908"/>
      <c r="C26" s="908"/>
      <c r="D26" s="909"/>
      <c r="E26" s="909"/>
      <c r="F26" s="909"/>
      <c r="G26" s="909"/>
      <c r="H26" s="910">
        <f t="shared" si="1"/>
        <v>0</v>
      </c>
      <c r="I26" s="911"/>
    </row>
    <row r="27" spans="1:9">
      <c r="A27" s="26"/>
      <c r="B27" s="908"/>
      <c r="C27" s="908"/>
      <c r="D27" s="909"/>
      <c r="E27" s="909"/>
      <c r="F27" s="909"/>
      <c r="G27" s="909"/>
      <c r="H27" s="910">
        <f t="shared" si="1"/>
        <v>0</v>
      </c>
      <c r="I27" s="911"/>
    </row>
    <row r="28" spans="1:9">
      <c r="A28" s="26"/>
      <c r="B28" s="908"/>
      <c r="C28" s="908"/>
      <c r="D28" s="909"/>
      <c r="E28" s="909"/>
      <c r="F28" s="909"/>
      <c r="G28" s="909"/>
      <c r="H28" s="910">
        <f t="shared" si="1"/>
        <v>0</v>
      </c>
      <c r="I28" s="911"/>
    </row>
    <row r="29" spans="1:9">
      <c r="A29" s="26"/>
      <c r="B29" s="908"/>
      <c r="C29" s="908"/>
      <c r="D29" s="909"/>
      <c r="E29" s="909"/>
      <c r="F29" s="909"/>
      <c r="G29" s="909"/>
      <c r="H29" s="910">
        <f t="shared" si="1"/>
        <v>0</v>
      </c>
      <c r="I29" s="911"/>
    </row>
    <row r="30" spans="1:9">
      <c r="A30" s="26"/>
      <c r="B30" s="908"/>
      <c r="C30" s="908"/>
      <c r="D30" s="909"/>
      <c r="E30" s="909"/>
      <c r="F30" s="909"/>
      <c r="G30" s="909"/>
      <c r="H30" s="910">
        <f t="shared" si="1"/>
        <v>0</v>
      </c>
      <c r="I30" s="911"/>
    </row>
    <row r="31" spans="1:9">
      <c r="A31" s="26"/>
      <c r="B31" s="908" t="s">
        <v>410</v>
      </c>
      <c r="C31" s="908"/>
      <c r="D31" s="909">
        <f>SUM(D22:E30)</f>
        <v>0</v>
      </c>
      <c r="E31" s="909"/>
      <c r="F31" s="909">
        <f>SUM(F22:G30)</f>
        <v>0</v>
      </c>
      <c r="G31" s="909"/>
      <c r="H31" s="909">
        <f>+D31-F31</f>
        <v>0</v>
      </c>
      <c r="I31" s="909"/>
    </row>
    <row r="32" spans="1:9">
      <c r="A32" s="26"/>
      <c r="B32" s="908"/>
      <c r="C32" s="908"/>
      <c r="D32" s="909"/>
      <c r="E32" s="909"/>
      <c r="F32" s="909"/>
      <c r="G32" s="909"/>
      <c r="H32" s="909"/>
      <c r="I32" s="909"/>
    </row>
    <row r="33" spans="1:9">
      <c r="A33" s="26"/>
      <c r="B33" s="912" t="s">
        <v>133</v>
      </c>
      <c r="C33" s="913"/>
      <c r="D33" s="910">
        <f>+D19+D31</f>
        <v>0</v>
      </c>
      <c r="E33" s="911"/>
      <c r="F33" s="910">
        <f>+F19+F31</f>
        <v>0</v>
      </c>
      <c r="G33" s="911"/>
      <c r="H33" s="910">
        <f>+H19+H31</f>
        <v>0</v>
      </c>
      <c r="I33" s="911"/>
    </row>
    <row r="34" spans="1:9">
      <c r="A34" s="26"/>
      <c r="B34" s="26"/>
      <c r="C34" s="26"/>
      <c r="D34" s="26"/>
      <c r="E34" s="26"/>
      <c r="F34" s="26"/>
      <c r="G34" s="26"/>
      <c r="H34" s="26"/>
      <c r="I34" s="26"/>
    </row>
    <row r="35" spans="1:9">
      <c r="B35" s="16" t="s">
        <v>76</v>
      </c>
    </row>
    <row r="36" spans="1:9">
      <c r="B36" s="26"/>
    </row>
    <row r="37" spans="1:9">
      <c r="B37" s="26"/>
    </row>
    <row r="38" spans="1:9">
      <c r="B38" s="260"/>
      <c r="C38" s="260"/>
      <c r="D38" s="258"/>
      <c r="F38" s="260"/>
      <c r="G38" s="260"/>
      <c r="H38" s="260"/>
      <c r="I38" s="258"/>
    </row>
    <row r="39" spans="1:9">
      <c r="B39" s="774" t="s">
        <v>741</v>
      </c>
      <c r="C39" s="774"/>
      <c r="D39" s="77"/>
      <c r="E39" s="77"/>
      <c r="F39" s="582" t="s">
        <v>659</v>
      </c>
      <c r="G39" s="582"/>
      <c r="H39" s="583"/>
      <c r="I39" s="584"/>
    </row>
    <row r="40" spans="1:9" ht="38.25" customHeight="1">
      <c r="B40" s="770" t="s">
        <v>658</v>
      </c>
      <c r="C40" s="770"/>
      <c r="D40" s="83"/>
      <c r="E40" s="83"/>
      <c r="F40" s="770" t="s">
        <v>660</v>
      </c>
      <c r="G40" s="770"/>
      <c r="H40" s="770"/>
      <c r="I40" s="733">
        <v>6</v>
      </c>
    </row>
  </sheetData>
  <mergeCells count="108">
    <mergeCell ref="B1:I1"/>
    <mergeCell ref="B2:I2"/>
    <mergeCell ref="B3:I3"/>
    <mergeCell ref="B7:C7"/>
    <mergeCell ref="D7:E7"/>
    <mergeCell ref="F7:G7"/>
    <mergeCell ref="H7:I7"/>
    <mergeCell ref="B11:C11"/>
    <mergeCell ref="D11:E11"/>
    <mergeCell ref="F11:G11"/>
    <mergeCell ref="H11:I11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24:C24"/>
    <mergeCell ref="D24:E24"/>
    <mergeCell ref="F24:G24"/>
    <mergeCell ref="H24:I24"/>
    <mergeCell ref="B25:C25"/>
    <mergeCell ref="D25:E25"/>
    <mergeCell ref="F25:G25"/>
    <mergeCell ref="H25:I25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40:C40"/>
    <mergeCell ref="F40:H40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9:C39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I46"/>
  <sheetViews>
    <sheetView showGridLines="0" view="pageBreakPreview" zoomScale="60" zoomScaleNormal="85" workbookViewId="0">
      <selection activeCell="K51" sqref="K51"/>
    </sheetView>
  </sheetViews>
  <sheetFormatPr baseColWidth="10" defaultColWidth="11.42578125" defaultRowHeight="12.75"/>
  <cols>
    <col min="1" max="1" width="11.42578125" style="253"/>
    <col min="2" max="2" width="6" style="253" customWidth="1"/>
    <col min="3" max="3" width="47.85546875" style="253" customWidth="1"/>
    <col min="4" max="4" width="2" style="253" customWidth="1"/>
    <col min="5" max="5" width="28.5703125" style="253" customWidth="1"/>
    <col min="6" max="6" width="35.140625" style="253" customWidth="1"/>
    <col min="7" max="16384" width="11.42578125" style="253"/>
  </cols>
  <sheetData>
    <row r="2" spans="3:6" ht="18" customHeight="1">
      <c r="C2" s="917" t="s">
        <v>443</v>
      </c>
      <c r="D2" s="918"/>
      <c r="E2" s="918"/>
      <c r="F2" s="919"/>
    </row>
    <row r="3" spans="3:6" ht="18" customHeight="1">
      <c r="C3" s="914" t="s">
        <v>449</v>
      </c>
      <c r="D3" s="812"/>
      <c r="E3" s="812"/>
      <c r="F3" s="915"/>
    </row>
    <row r="4" spans="3:6" ht="18" customHeight="1">
      <c r="C4" s="920" t="s">
        <v>774</v>
      </c>
      <c r="D4" s="921"/>
      <c r="E4" s="921"/>
      <c r="F4" s="922"/>
    </row>
    <row r="5" spans="3:6">
      <c r="C5" s="26"/>
      <c r="D5" s="26"/>
      <c r="E5" s="26"/>
    </row>
    <row r="6" spans="3:6">
      <c r="C6" s="435" t="s">
        <v>698</v>
      </c>
      <c r="D6" s="265"/>
      <c r="E6" s="266"/>
      <c r="F6" s="266"/>
    </row>
    <row r="7" spans="3:6">
      <c r="C7" s="26"/>
      <c r="D7" s="26"/>
      <c r="E7" s="26"/>
    </row>
    <row r="8" spans="3:6">
      <c r="C8" s="429" t="s">
        <v>400</v>
      </c>
      <c r="D8" s="429"/>
      <c r="E8" s="429" t="s">
        <v>198</v>
      </c>
      <c r="F8" s="429" t="s">
        <v>220</v>
      </c>
    </row>
    <row r="9" spans="3:6">
      <c r="C9" s="923" t="s">
        <v>407</v>
      </c>
      <c r="D9" s="924"/>
      <c r="E9" s="925"/>
      <c r="F9" s="926"/>
    </row>
    <row r="10" spans="3:6">
      <c r="C10" s="430"/>
      <c r="D10" s="30"/>
      <c r="E10" s="430"/>
      <c r="F10" s="431"/>
    </row>
    <row r="11" spans="3:6">
      <c r="C11" s="430"/>
      <c r="D11" s="30"/>
      <c r="E11" s="430"/>
      <c r="F11" s="431"/>
    </row>
    <row r="12" spans="3:6">
      <c r="C12" s="430"/>
      <c r="D12" s="30"/>
      <c r="E12" s="430"/>
      <c r="F12" s="431"/>
    </row>
    <row r="13" spans="3:6">
      <c r="C13" s="430"/>
      <c r="D13" s="30"/>
      <c r="E13" s="430"/>
      <c r="F13" s="431"/>
    </row>
    <row r="14" spans="3:6">
      <c r="C14" s="430"/>
      <c r="D14" s="30"/>
      <c r="E14" s="430"/>
      <c r="F14" s="431"/>
    </row>
    <row r="15" spans="3:6">
      <c r="C15" s="430"/>
      <c r="D15" s="30"/>
      <c r="E15" s="430"/>
      <c r="F15" s="431"/>
    </row>
    <row r="16" spans="3:6">
      <c r="C16" s="430"/>
      <c r="D16" s="30"/>
      <c r="E16" s="430"/>
      <c r="F16" s="431"/>
    </row>
    <row r="17" spans="3:6">
      <c r="C17" s="430"/>
      <c r="D17" s="30"/>
      <c r="E17" s="430"/>
      <c r="F17" s="431"/>
    </row>
    <row r="18" spans="3:6">
      <c r="C18" s="430"/>
      <c r="D18" s="30"/>
      <c r="E18" s="430"/>
      <c r="F18" s="431"/>
    </row>
    <row r="19" spans="3:6">
      <c r="C19" s="430"/>
      <c r="D19" s="30"/>
      <c r="E19" s="430"/>
      <c r="F19" s="431"/>
    </row>
    <row r="20" spans="3:6">
      <c r="C20" s="432" t="s">
        <v>411</v>
      </c>
      <c r="D20" s="36"/>
      <c r="E20" s="430">
        <f>SUM(E10:E19)</f>
        <v>0</v>
      </c>
      <c r="F20" s="430">
        <f>SUM(F10:F19)</f>
        <v>0</v>
      </c>
    </row>
    <row r="21" spans="3:6">
      <c r="C21" s="430"/>
      <c r="D21" s="30"/>
      <c r="E21" s="430"/>
      <c r="F21" s="431"/>
    </row>
    <row r="22" spans="3:6">
      <c r="C22" s="923" t="s">
        <v>409</v>
      </c>
      <c r="D22" s="927"/>
      <c r="E22" s="925"/>
      <c r="F22" s="926"/>
    </row>
    <row r="23" spans="3:6">
      <c r="C23" s="430"/>
      <c r="D23" s="30"/>
      <c r="E23" s="430"/>
      <c r="F23" s="431"/>
    </row>
    <row r="24" spans="3:6">
      <c r="C24" s="430"/>
      <c r="D24" s="30"/>
      <c r="E24" s="430"/>
      <c r="F24" s="431"/>
    </row>
    <row r="25" spans="3:6">
      <c r="C25" s="430"/>
      <c r="D25" s="30"/>
      <c r="E25" s="430"/>
      <c r="F25" s="431"/>
    </row>
    <row r="26" spans="3:6">
      <c r="C26" s="430"/>
      <c r="D26" s="30"/>
      <c r="E26" s="430"/>
      <c r="F26" s="431"/>
    </row>
    <row r="27" spans="3:6">
      <c r="C27" s="430"/>
      <c r="D27" s="30"/>
      <c r="E27" s="430"/>
      <c r="F27" s="431"/>
    </row>
    <row r="28" spans="3:6">
      <c r="C28" s="430"/>
      <c r="D28" s="30"/>
      <c r="E28" s="430"/>
      <c r="F28" s="431"/>
    </row>
    <row r="29" spans="3:6">
      <c r="C29" s="430"/>
      <c r="D29" s="30"/>
      <c r="E29" s="430"/>
      <c r="F29" s="431"/>
    </row>
    <row r="30" spans="3:6">
      <c r="C30" s="430"/>
      <c r="D30" s="30"/>
      <c r="E30" s="430"/>
      <c r="F30" s="431"/>
    </row>
    <row r="31" spans="3:6">
      <c r="C31" s="430"/>
      <c r="D31" s="30"/>
      <c r="E31" s="430"/>
      <c r="F31" s="431"/>
    </row>
    <row r="32" spans="3:6">
      <c r="C32" s="430"/>
      <c r="D32" s="30"/>
      <c r="E32" s="430"/>
      <c r="F32" s="431"/>
    </row>
    <row r="33" spans="3:9">
      <c r="C33" s="430"/>
      <c r="D33" s="30"/>
      <c r="E33" s="430"/>
      <c r="F33" s="431"/>
    </row>
    <row r="34" spans="3:9">
      <c r="C34" s="430"/>
      <c r="D34" s="30"/>
      <c r="E34" s="430"/>
      <c r="F34" s="431"/>
    </row>
    <row r="35" spans="3:9">
      <c r="C35" s="432" t="s">
        <v>412</v>
      </c>
      <c r="D35" s="36"/>
      <c r="E35" s="430">
        <f>SUM(E23:E34)</f>
        <v>0</v>
      </c>
      <c r="F35" s="430">
        <f>SUM(F23:F34)</f>
        <v>0</v>
      </c>
    </row>
    <row r="36" spans="3:9">
      <c r="C36" s="430"/>
      <c r="D36" s="30"/>
      <c r="E36" s="430"/>
      <c r="F36" s="431"/>
    </row>
    <row r="37" spans="3:9">
      <c r="C37" s="432" t="s">
        <v>133</v>
      </c>
      <c r="D37" s="433"/>
      <c r="E37" s="434">
        <f>+E20+E35</f>
        <v>0</v>
      </c>
      <c r="F37" s="434">
        <f>+F20+F35</f>
        <v>0</v>
      </c>
    </row>
    <row r="39" spans="3:9">
      <c r="C39" s="16" t="s">
        <v>76</v>
      </c>
    </row>
    <row r="40" spans="3:9">
      <c r="C40" s="26"/>
    </row>
    <row r="41" spans="3:9">
      <c r="C41" s="26"/>
    </row>
    <row r="42" spans="3:9">
      <c r="C42" s="579" t="s">
        <v>668</v>
      </c>
      <c r="D42" s="341"/>
      <c r="E42" s="341"/>
      <c r="F42" s="625"/>
      <c r="G42" s="887"/>
      <c r="H42" s="887"/>
      <c r="I42" s="887"/>
    </row>
    <row r="43" spans="3:9" ht="18" customHeight="1">
      <c r="C43" s="811" t="s">
        <v>741</v>
      </c>
      <c r="D43" s="811"/>
      <c r="E43" s="341"/>
      <c r="F43" s="157" t="s">
        <v>659</v>
      </c>
      <c r="G43" s="614"/>
      <c r="H43" s="614"/>
      <c r="I43" s="614"/>
    </row>
    <row r="44" spans="3:9" ht="20.25" customHeight="1">
      <c r="C44" s="770" t="s">
        <v>658</v>
      </c>
      <c r="D44" s="770"/>
      <c r="E44" s="341"/>
      <c r="F44" s="83" t="s">
        <v>660</v>
      </c>
      <c r="G44" s="614"/>
      <c r="H44" s="614"/>
      <c r="I44" s="614"/>
    </row>
    <row r="45" spans="3:9" ht="18">
      <c r="E45" s="77"/>
      <c r="G45" s="727">
        <v>7</v>
      </c>
      <c r="H45" s="626"/>
    </row>
    <row r="46" spans="3:9" ht="23.25" customHeight="1">
      <c r="E46" s="83"/>
      <c r="G46" s="770"/>
      <c r="H46" s="770"/>
      <c r="I46" s="770"/>
    </row>
  </sheetData>
  <mergeCells count="9">
    <mergeCell ref="C44:D44"/>
    <mergeCell ref="G42:I42"/>
    <mergeCell ref="G46:I46"/>
    <mergeCell ref="C2:F2"/>
    <mergeCell ref="C3:F3"/>
    <mergeCell ref="C4:F4"/>
    <mergeCell ref="C9:F9"/>
    <mergeCell ref="C22:F22"/>
    <mergeCell ref="C43:D43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K46"/>
  <sheetViews>
    <sheetView showGridLines="0" view="pageBreakPreview" topLeftCell="A19" zoomScale="90" zoomScaleNormal="85" zoomScaleSheetLayoutView="90" workbookViewId="0">
      <selection activeCell="K51" sqref="K51"/>
    </sheetView>
  </sheetViews>
  <sheetFormatPr baseColWidth="10" defaultColWidth="11.42578125" defaultRowHeight="12.75"/>
  <cols>
    <col min="1" max="1" width="3.28515625" style="253" customWidth="1"/>
    <col min="2" max="2" width="4" style="253" customWidth="1"/>
    <col min="3" max="3" width="1.140625" style="253" customWidth="1"/>
    <col min="4" max="4" width="60" style="253" customWidth="1"/>
    <col min="5" max="5" width="14.7109375" style="253" customWidth="1"/>
    <col min="6" max="8" width="12.85546875" style="253" customWidth="1"/>
    <col min="9" max="9" width="9.28515625" style="26" customWidth="1"/>
    <col min="10" max="10" width="11.140625" style="253" customWidth="1"/>
    <col min="11" max="11" width="0" style="253" hidden="1" customWidth="1"/>
    <col min="12" max="16384" width="11.42578125" style="253"/>
  </cols>
  <sheetData>
    <row r="2" spans="3:9" ht="15" customHeight="1">
      <c r="C2" s="917" t="s">
        <v>443</v>
      </c>
      <c r="D2" s="918"/>
      <c r="E2" s="918"/>
      <c r="F2" s="918"/>
      <c r="G2" s="919"/>
      <c r="H2" s="701"/>
    </row>
    <row r="3" spans="3:9" ht="18" customHeight="1">
      <c r="C3" s="914" t="s">
        <v>450</v>
      </c>
      <c r="D3" s="812"/>
      <c r="E3" s="812"/>
      <c r="F3" s="812"/>
      <c r="G3" s="915"/>
      <c r="H3" s="701"/>
    </row>
    <row r="4" spans="3:9" ht="18" customHeight="1">
      <c r="C4" s="920" t="s">
        <v>775</v>
      </c>
      <c r="D4" s="921"/>
      <c r="E4" s="921"/>
      <c r="F4" s="921"/>
      <c r="G4" s="922"/>
      <c r="H4" s="701"/>
    </row>
    <row r="5" spans="3:9" s="26" customFormat="1" ht="6" customHeight="1"/>
    <row r="6" spans="3:9" s="26" customFormat="1" ht="6" customHeight="1"/>
    <row r="7" spans="3:9" s="26" customFormat="1" ht="14.25" customHeight="1">
      <c r="D7" s="435" t="s">
        <v>527</v>
      </c>
      <c r="E7" s="134"/>
      <c r="F7" s="29"/>
      <c r="G7" s="406"/>
      <c r="H7" s="76"/>
      <c r="I7" s="30"/>
    </row>
    <row r="8" spans="3:9" s="26" customFormat="1" ht="6" customHeight="1"/>
    <row r="9" spans="3:9" s="26" customFormat="1" ht="6" customHeight="1"/>
    <row r="10" spans="3:9" s="26" customFormat="1" ht="14.25">
      <c r="C10" s="937" t="s">
        <v>74</v>
      </c>
      <c r="D10" s="937"/>
      <c r="E10" s="436" t="s">
        <v>195</v>
      </c>
      <c r="F10" s="436" t="s">
        <v>198</v>
      </c>
      <c r="G10" s="436" t="s">
        <v>495</v>
      </c>
      <c r="H10" s="708"/>
    </row>
    <row r="11" spans="3:9" s="26" customFormat="1" ht="5.25" customHeight="1" thickBot="1">
      <c r="C11" s="393"/>
      <c r="D11" s="394"/>
      <c r="E11" s="410"/>
      <c r="F11" s="410"/>
      <c r="G11" s="410"/>
      <c r="H11" s="705"/>
    </row>
    <row r="12" spans="3:9" s="26" customFormat="1" ht="13.5" thickBot="1">
      <c r="C12" s="437"/>
      <c r="D12" s="438" t="s">
        <v>413</v>
      </c>
      <c r="E12" s="627">
        <f>+E13+E14</f>
        <v>9446584</v>
      </c>
      <c r="F12" s="627">
        <f t="shared" ref="F12:G12" si="0">+F13+F14</f>
        <v>4810951.75</v>
      </c>
      <c r="G12" s="628">
        <f t="shared" si="0"/>
        <v>4810951.75</v>
      </c>
      <c r="H12" s="595"/>
    </row>
    <row r="13" spans="3:9" s="26" customFormat="1">
      <c r="C13" s="938" t="s">
        <v>496</v>
      </c>
      <c r="D13" s="939"/>
      <c r="E13" s="440"/>
      <c r="F13" s="440"/>
      <c r="G13" s="440"/>
      <c r="H13" s="441"/>
    </row>
    <row r="14" spans="3:9" s="26" customFormat="1" ht="15" thickBot="1">
      <c r="C14" s="940" t="s">
        <v>497</v>
      </c>
      <c r="D14" s="941"/>
      <c r="E14" s="640">
        <v>9446584</v>
      </c>
      <c r="F14" s="640">
        <v>4810951.75</v>
      </c>
      <c r="G14" s="641">
        <f>F14</f>
        <v>4810951.75</v>
      </c>
      <c r="H14" s="709"/>
    </row>
    <row r="15" spans="3:9" s="26" customFormat="1" ht="13.5" thickBot="1">
      <c r="C15" s="443"/>
      <c r="D15" s="438" t="s">
        <v>414</v>
      </c>
      <c r="E15" s="627">
        <f>+E16+E17</f>
        <v>9446584</v>
      </c>
      <c r="F15" s="627">
        <f t="shared" ref="F15:G15" si="1">+F16+F17</f>
        <v>4311729.2</v>
      </c>
      <c r="G15" s="628">
        <f t="shared" si="1"/>
        <v>4311729.2</v>
      </c>
      <c r="H15" s="595"/>
    </row>
    <row r="16" spans="3:9" s="26" customFormat="1">
      <c r="C16" s="942" t="s">
        <v>498</v>
      </c>
      <c r="D16" s="943"/>
      <c r="E16" s="440"/>
      <c r="F16" s="440"/>
      <c r="G16" s="440"/>
      <c r="H16" s="441"/>
    </row>
    <row r="17" spans="3:8" s="26" customFormat="1" ht="15" thickBot="1">
      <c r="C17" s="944" t="s">
        <v>499</v>
      </c>
      <c r="D17" s="945"/>
      <c r="E17" s="640">
        <v>9446584</v>
      </c>
      <c r="F17" s="640">
        <v>4311729.2</v>
      </c>
      <c r="G17" s="640">
        <f>F17</f>
        <v>4311729.2</v>
      </c>
      <c r="H17" s="709"/>
    </row>
    <row r="18" spans="3:8" s="26" customFormat="1" ht="13.5" thickBot="1">
      <c r="C18" s="446"/>
      <c r="D18" s="447" t="s">
        <v>415</v>
      </c>
      <c r="E18" s="439">
        <f>+E12-E15</f>
        <v>0</v>
      </c>
      <c r="F18" s="627">
        <f>+F12-F15</f>
        <v>499222.54999999981</v>
      </c>
      <c r="G18" s="628">
        <f>+G12-G15</f>
        <v>499222.54999999981</v>
      </c>
      <c r="H18" s="595"/>
    </row>
    <row r="19" spans="3:8" s="26" customFormat="1" ht="13.5" thickBot="1"/>
    <row r="20" spans="3:8" s="26" customFormat="1" ht="15" thickBot="1">
      <c r="C20" s="946" t="s">
        <v>74</v>
      </c>
      <c r="D20" s="947"/>
      <c r="E20" s="448" t="s">
        <v>195</v>
      </c>
      <c r="F20" s="448" t="s">
        <v>198</v>
      </c>
      <c r="G20" s="449" t="s">
        <v>495</v>
      </c>
      <c r="H20" s="708"/>
    </row>
    <row r="21" spans="3:8" s="26" customFormat="1" ht="6.75" customHeight="1">
      <c r="C21" s="450"/>
      <c r="D21" s="451"/>
      <c r="E21" s="451"/>
      <c r="F21" s="451"/>
      <c r="G21" s="452"/>
      <c r="H21" s="705"/>
    </row>
    <row r="22" spans="3:8" s="26" customFormat="1">
      <c r="C22" s="928" t="s">
        <v>416</v>
      </c>
      <c r="D22" s="929"/>
      <c r="E22" s="441">
        <f>+E18</f>
        <v>0</v>
      </c>
      <c r="F22" s="595">
        <f t="shared" ref="F22:G22" si="2">+F18</f>
        <v>499222.54999999981</v>
      </c>
      <c r="G22" s="631">
        <f t="shared" si="2"/>
        <v>499222.54999999981</v>
      </c>
      <c r="H22" s="595"/>
    </row>
    <row r="23" spans="3:8" s="26" customFormat="1" ht="6" customHeight="1">
      <c r="C23" s="453"/>
      <c r="D23" s="454"/>
      <c r="E23" s="441"/>
      <c r="F23" s="441"/>
      <c r="G23" s="442"/>
      <c r="H23" s="441"/>
    </row>
    <row r="24" spans="3:8" s="26" customFormat="1">
      <c r="C24" s="928" t="s">
        <v>417</v>
      </c>
      <c r="D24" s="929"/>
      <c r="E24" s="441"/>
      <c r="F24" s="441"/>
      <c r="G24" s="442"/>
      <c r="H24" s="441"/>
    </row>
    <row r="25" spans="3:8" s="26" customFormat="1" ht="7.5" customHeight="1" thickBot="1">
      <c r="C25" s="455"/>
      <c r="D25" s="456"/>
      <c r="E25" s="444"/>
      <c r="F25" s="444"/>
      <c r="G25" s="445"/>
      <c r="H25" s="441"/>
    </row>
    <row r="26" spans="3:8" s="26" customFormat="1" ht="13.5" thickBot="1">
      <c r="C26" s="455"/>
      <c r="D26" s="447" t="s">
        <v>418</v>
      </c>
      <c r="E26" s="457">
        <f>+E22-E24</f>
        <v>0</v>
      </c>
      <c r="F26" s="629">
        <f t="shared" ref="F26:G26" si="3">+F22-F24</f>
        <v>499222.54999999981</v>
      </c>
      <c r="G26" s="630">
        <f t="shared" si="3"/>
        <v>499222.54999999981</v>
      </c>
      <c r="H26" s="707"/>
    </row>
    <row r="27" spans="3:8" s="26" customFormat="1" ht="13.5" thickBot="1"/>
    <row r="28" spans="3:8" s="26" customFormat="1" ht="15" thickBot="1">
      <c r="C28" s="935" t="s">
        <v>74</v>
      </c>
      <c r="D28" s="936"/>
      <c r="E28" s="458" t="s">
        <v>195</v>
      </c>
      <c r="F28" s="458" t="s">
        <v>198</v>
      </c>
      <c r="G28" s="459" t="s">
        <v>495</v>
      </c>
      <c r="H28" s="708"/>
    </row>
    <row r="29" spans="3:8" s="26" customFormat="1" ht="5.25" customHeight="1">
      <c r="C29" s="450"/>
      <c r="D29" s="451"/>
      <c r="E29" s="451"/>
      <c r="F29" s="451"/>
      <c r="G29" s="452"/>
      <c r="H29" s="705"/>
    </row>
    <row r="30" spans="3:8" s="26" customFormat="1">
      <c r="C30" s="928" t="s">
        <v>419</v>
      </c>
      <c r="D30" s="929"/>
      <c r="E30" s="441">
        <f>+[1]EAI!E52</f>
        <v>0</v>
      </c>
      <c r="F30" s="441">
        <f>+[1]EAI!H51</f>
        <v>0</v>
      </c>
      <c r="G30" s="442">
        <f>+[1]EAI!I54</f>
        <v>0</v>
      </c>
      <c r="H30" s="441"/>
    </row>
    <row r="31" spans="3:8" s="26" customFormat="1" ht="5.25" customHeight="1">
      <c r="C31" s="453"/>
      <c r="D31" s="454"/>
      <c r="E31" s="441"/>
      <c r="F31" s="441"/>
      <c r="G31" s="442"/>
      <c r="H31" s="441"/>
    </row>
    <row r="32" spans="3:8" s="26" customFormat="1" ht="13.5" thickBot="1">
      <c r="C32" s="930" t="s">
        <v>420</v>
      </c>
      <c r="D32" s="931"/>
      <c r="E32" s="444"/>
      <c r="F32" s="444"/>
      <c r="G32" s="445"/>
      <c r="H32" s="441"/>
    </row>
    <row r="33" spans="3:11" s="26" customFormat="1" ht="13.5" customHeight="1" thickBot="1">
      <c r="C33" s="398"/>
      <c r="D33" s="460"/>
      <c r="E33" s="441"/>
      <c r="F33" s="441"/>
      <c r="G33" s="441"/>
      <c r="H33" s="441"/>
    </row>
    <row r="34" spans="3:11" s="26" customFormat="1" ht="13.5" thickBot="1">
      <c r="C34" s="443"/>
      <c r="D34" s="438" t="s">
        <v>421</v>
      </c>
      <c r="E34" s="461">
        <f>+E30-E32</f>
        <v>0</v>
      </c>
      <c r="F34" s="461">
        <f t="shared" ref="F34:G34" si="4">+F30-F32</f>
        <v>0</v>
      </c>
      <c r="G34" s="462">
        <f t="shared" si="4"/>
        <v>0</v>
      </c>
      <c r="H34" s="496"/>
    </row>
    <row r="35" spans="3:11" s="26" customFormat="1" ht="15" customHeight="1"/>
    <row r="36" spans="3:11" s="26" customFormat="1" ht="15" customHeight="1">
      <c r="C36" s="16" t="s">
        <v>76</v>
      </c>
      <c r="D36" s="16"/>
      <c r="E36" s="16"/>
      <c r="F36" s="16"/>
      <c r="G36" s="16"/>
      <c r="H36" s="16"/>
    </row>
    <row r="37" spans="3:11" s="26" customFormat="1" ht="45" customHeight="1">
      <c r="D37" s="932" t="s">
        <v>422</v>
      </c>
      <c r="E37" s="932"/>
      <c r="F37" s="932"/>
      <c r="G37" s="932"/>
      <c r="H37" s="703"/>
    </row>
    <row r="38" spans="3:11" s="26" customFormat="1" ht="27" customHeight="1">
      <c r="D38" s="932" t="s">
        <v>423</v>
      </c>
      <c r="E38" s="932"/>
      <c r="F38" s="932"/>
      <c r="G38" s="932"/>
      <c r="H38" s="703"/>
    </row>
    <row r="39" spans="3:11" s="26" customFormat="1">
      <c r="D39" s="933" t="s">
        <v>424</v>
      </c>
      <c r="E39" s="933"/>
      <c r="F39" s="933"/>
      <c r="G39" s="933"/>
      <c r="H39" s="704"/>
    </row>
    <row r="40" spans="3:11" s="26" customFormat="1">
      <c r="D40" s="154"/>
      <c r="E40" s="154"/>
      <c r="F40" s="154"/>
      <c r="G40" s="154"/>
      <c r="H40" s="154"/>
    </row>
    <row r="41" spans="3:11" s="26" customFormat="1">
      <c r="D41" s="154"/>
      <c r="E41" s="154"/>
      <c r="F41" s="154"/>
      <c r="G41" s="154"/>
      <c r="H41" s="154"/>
    </row>
    <row r="42" spans="3:11" s="26" customFormat="1" ht="10.5" customHeight="1">
      <c r="D42" s="585" t="s">
        <v>669</v>
      </c>
      <c r="E42" s="522"/>
      <c r="F42" s="30"/>
      <c r="G42" s="934" t="s">
        <v>744</v>
      </c>
      <c r="H42" s="934"/>
      <c r="I42" s="934"/>
      <c r="J42" s="33"/>
    </row>
    <row r="43" spans="3:11" ht="15" customHeight="1">
      <c r="D43" s="811" t="s">
        <v>741</v>
      </c>
      <c r="E43" s="811"/>
      <c r="F43" s="77"/>
      <c r="G43" s="811" t="s">
        <v>659</v>
      </c>
      <c r="H43" s="811"/>
      <c r="I43" s="811"/>
      <c r="J43" s="157"/>
      <c r="K43" s="581"/>
    </row>
    <row r="44" spans="3:11" ht="12.75" customHeight="1">
      <c r="D44" s="770" t="s">
        <v>658</v>
      </c>
      <c r="E44" s="770"/>
      <c r="F44" s="83"/>
      <c r="G44" s="770" t="s">
        <v>660</v>
      </c>
      <c r="H44" s="770"/>
      <c r="I44" s="770"/>
      <c r="J44" s="84"/>
      <c r="K44" s="84"/>
    </row>
    <row r="45" spans="3:11" ht="12.75" customHeight="1">
      <c r="D45" s="613"/>
      <c r="E45" s="613"/>
      <c r="F45" s="83"/>
      <c r="G45" s="698"/>
      <c r="H45" s="698"/>
      <c r="I45" s="698"/>
      <c r="J45" s="736">
        <v>8</v>
      </c>
      <c r="K45" s="613"/>
    </row>
    <row r="46" spans="3:11" ht="18">
      <c r="K46" s="624"/>
    </row>
  </sheetData>
  <mergeCells count="22">
    <mergeCell ref="C2:G2"/>
    <mergeCell ref="C28:D28"/>
    <mergeCell ref="C3:G3"/>
    <mergeCell ref="C4:G4"/>
    <mergeCell ref="C10:D10"/>
    <mergeCell ref="C13:D13"/>
    <mergeCell ref="C14:D14"/>
    <mergeCell ref="C16:D16"/>
    <mergeCell ref="C17:D17"/>
    <mergeCell ref="C20:D20"/>
    <mergeCell ref="C22:D22"/>
    <mergeCell ref="C24:D24"/>
    <mergeCell ref="D44:E44"/>
    <mergeCell ref="C30:D30"/>
    <mergeCell ref="C32:D32"/>
    <mergeCell ref="D37:G37"/>
    <mergeCell ref="D38:G38"/>
    <mergeCell ref="D39:G39"/>
    <mergeCell ref="D43:E43"/>
    <mergeCell ref="G43:I43"/>
    <mergeCell ref="G44:I44"/>
    <mergeCell ref="G42:I42"/>
  </mergeCells>
  <pageMargins left="0.74803149606299213" right="0.55118110236220474" top="0.74803149606299213" bottom="0.57999999999999996" header="0.31496062992125984" footer="0.31496062992125984"/>
  <pageSetup scale="85" orientation="landscape" r:id="rId1"/>
  <ignoredErrors>
    <ignoredError sqref="G17 G14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51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65.7109375" style="253" customWidth="1"/>
    <col min="5" max="5" width="12.7109375" style="253" customWidth="1"/>
    <col min="6" max="6" width="14.28515625" style="253" customWidth="1"/>
    <col min="7" max="7" width="12.7109375" style="253" customWidth="1"/>
    <col min="8" max="8" width="15.42578125" style="253" customWidth="1"/>
    <col min="9" max="10" width="12.7109375" style="253" customWidth="1"/>
    <col min="11" max="11" width="12.85546875" style="253" bestFit="1" customWidth="1"/>
    <col min="12" max="12" width="12.85546875" style="253" customWidth="1"/>
    <col min="13" max="13" width="3.140625" style="26" customWidth="1"/>
    <col min="14" max="16384" width="11.42578125" style="253"/>
  </cols>
  <sheetData>
    <row r="1" spans="2:12" ht="6" customHeight="1">
      <c r="B1" s="812"/>
      <c r="C1" s="812"/>
      <c r="D1" s="812"/>
      <c r="E1" s="812"/>
      <c r="F1" s="812"/>
      <c r="G1" s="812"/>
      <c r="H1" s="812"/>
      <c r="I1" s="812"/>
      <c r="J1" s="812"/>
      <c r="K1" s="812"/>
      <c r="L1" s="812"/>
    </row>
    <row r="2" spans="2:12" ht="13.5" customHeight="1">
      <c r="B2" s="812" t="s">
        <v>451</v>
      </c>
      <c r="C2" s="812"/>
      <c r="D2" s="812"/>
      <c r="E2" s="812"/>
      <c r="F2" s="812"/>
      <c r="G2" s="812"/>
      <c r="H2" s="812"/>
      <c r="I2" s="812"/>
      <c r="J2" s="812"/>
      <c r="K2" s="812"/>
      <c r="L2" s="812"/>
    </row>
    <row r="3" spans="2:12" ht="20.25" customHeight="1">
      <c r="B3" s="812" t="s">
        <v>776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</row>
    <row r="4" spans="2:12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2:12" s="26" customFormat="1" ht="24" customHeight="1">
      <c r="D5" s="28" t="s">
        <v>3</v>
      </c>
      <c r="E5" s="266" t="s">
        <v>526</v>
      </c>
      <c r="F5" s="266"/>
      <c r="G5" s="266"/>
      <c r="H5" s="266"/>
      <c r="I5" s="68"/>
      <c r="J5" s="68"/>
      <c r="K5" s="72"/>
      <c r="L5" s="223"/>
    </row>
    <row r="6" spans="2:12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</row>
    <row r="7" spans="2:12">
      <c r="B7" s="899" t="s">
        <v>74</v>
      </c>
      <c r="C7" s="952"/>
      <c r="D7" s="900"/>
      <c r="E7" s="897" t="s">
        <v>223</v>
      </c>
      <c r="F7" s="897"/>
      <c r="G7" s="897"/>
      <c r="H7" s="897"/>
      <c r="I7" s="897"/>
      <c r="J7" s="897"/>
      <c r="K7" s="897"/>
      <c r="L7" s="897" t="s">
        <v>217</v>
      </c>
    </row>
    <row r="8" spans="2:12" ht="25.5">
      <c r="B8" s="901"/>
      <c r="C8" s="856"/>
      <c r="D8" s="902"/>
      <c r="E8" s="380" t="s">
        <v>218</v>
      </c>
      <c r="F8" s="380" t="s">
        <v>219</v>
      </c>
      <c r="G8" s="380" t="s">
        <v>197</v>
      </c>
      <c r="H8" s="380" t="s">
        <v>396</v>
      </c>
      <c r="I8" s="380" t="s">
        <v>198</v>
      </c>
      <c r="J8" s="380" t="s">
        <v>397</v>
      </c>
      <c r="K8" s="380" t="s">
        <v>220</v>
      </c>
      <c r="L8" s="897"/>
    </row>
    <row r="9" spans="2:12" ht="15.75" customHeight="1">
      <c r="B9" s="903"/>
      <c r="C9" s="953"/>
      <c r="D9" s="904"/>
      <c r="E9" s="380">
        <v>1</v>
      </c>
      <c r="F9" s="380">
        <v>2</v>
      </c>
      <c r="G9" s="380" t="s">
        <v>221</v>
      </c>
      <c r="H9" s="380">
        <v>4</v>
      </c>
      <c r="I9" s="380">
        <v>5</v>
      </c>
      <c r="J9" s="380">
        <v>6</v>
      </c>
      <c r="K9" s="380">
        <v>7</v>
      </c>
      <c r="L9" s="380" t="s">
        <v>458</v>
      </c>
    </row>
    <row r="10" spans="2:12" ht="15" customHeight="1">
      <c r="B10" s="950" t="s">
        <v>259</v>
      </c>
      <c r="C10" s="941"/>
      <c r="D10" s="951"/>
      <c r="E10" s="463"/>
      <c r="F10" s="464"/>
      <c r="G10" s="464"/>
      <c r="H10" s="464"/>
      <c r="I10" s="464"/>
      <c r="J10" s="464"/>
      <c r="K10" s="464"/>
      <c r="L10" s="464"/>
    </row>
    <row r="11" spans="2:12">
      <c r="B11" s="381"/>
      <c r="C11" s="948" t="s">
        <v>260</v>
      </c>
      <c r="D11" s="949"/>
      <c r="E11" s="465">
        <f>SUM(E12:E13)</f>
        <v>9446584</v>
      </c>
      <c r="F11" s="465">
        <f>SUM(F12:F13)</f>
        <v>468658.45</v>
      </c>
      <c r="G11" s="465">
        <f t="shared" ref="G11:L11" si="0">SUM(G12:G13)</f>
        <v>9915242.4499999993</v>
      </c>
      <c r="H11" s="465">
        <f t="shared" si="0"/>
        <v>4325154.3099999996</v>
      </c>
      <c r="I11" s="465">
        <f t="shared" si="0"/>
        <v>4311729.2</v>
      </c>
      <c r="J11" s="465">
        <f t="shared" si="0"/>
        <v>4311729.2</v>
      </c>
      <c r="K11" s="465">
        <f t="shared" si="0"/>
        <v>4311729.2</v>
      </c>
      <c r="L11" s="465">
        <f t="shared" si="0"/>
        <v>5603513.2499999991</v>
      </c>
    </row>
    <row r="12" spans="2:12" ht="15">
      <c r="B12" s="381"/>
      <c r="C12" s="454"/>
      <c r="D12" s="382" t="s">
        <v>261</v>
      </c>
      <c r="E12" s="622">
        <v>9446584</v>
      </c>
      <c r="F12" s="622">
        <v>468658.45</v>
      </c>
      <c r="G12" s="622">
        <f>E12+F12</f>
        <v>9915242.4499999993</v>
      </c>
      <c r="H12" s="622">
        <v>4325154.3099999996</v>
      </c>
      <c r="I12" s="622">
        <v>4311729.2</v>
      </c>
      <c r="J12" s="622">
        <f>I12</f>
        <v>4311729.2</v>
      </c>
      <c r="K12" s="622">
        <f>I12</f>
        <v>4311729.2</v>
      </c>
      <c r="L12" s="622">
        <f>G12-K12</f>
        <v>5603513.2499999991</v>
      </c>
    </row>
    <row r="13" spans="2:12">
      <c r="B13" s="381"/>
      <c r="C13" s="454"/>
      <c r="D13" s="382" t="s">
        <v>262</v>
      </c>
      <c r="E13" s="463"/>
      <c r="F13" s="464"/>
      <c r="G13" s="464"/>
      <c r="H13" s="464"/>
      <c r="I13" s="464"/>
      <c r="J13" s="464"/>
      <c r="K13" s="464"/>
      <c r="L13" s="464"/>
    </row>
    <row r="14" spans="2:12">
      <c r="B14" s="381"/>
      <c r="C14" s="948" t="s">
        <v>263</v>
      </c>
      <c r="D14" s="949"/>
      <c r="E14" s="466"/>
      <c r="F14" s="466"/>
      <c r="G14" s="467"/>
      <c r="H14" s="466"/>
      <c r="I14" s="466"/>
      <c r="J14" s="466"/>
      <c r="K14" s="466"/>
      <c r="L14" s="467"/>
    </row>
    <row r="15" spans="2:12">
      <c r="B15" s="381"/>
      <c r="C15" s="454"/>
      <c r="D15" s="382" t="s">
        <v>264</v>
      </c>
      <c r="E15" s="463"/>
      <c r="F15" s="464"/>
      <c r="G15" s="464"/>
      <c r="H15" s="464"/>
      <c r="I15" s="464"/>
      <c r="J15" s="464"/>
      <c r="K15" s="464"/>
      <c r="L15" s="464"/>
    </row>
    <row r="16" spans="2:12">
      <c r="B16" s="381"/>
      <c r="C16" s="454"/>
      <c r="D16" s="382" t="s">
        <v>265</v>
      </c>
      <c r="E16" s="463"/>
      <c r="F16" s="464"/>
      <c r="G16" s="464"/>
      <c r="H16" s="464"/>
      <c r="I16" s="464"/>
      <c r="J16" s="464"/>
      <c r="K16" s="464"/>
      <c r="L16" s="464"/>
    </row>
    <row r="17" spans="2:12">
      <c r="B17" s="381"/>
      <c r="C17" s="454"/>
      <c r="D17" s="382" t="s">
        <v>266</v>
      </c>
      <c r="E17" s="463"/>
      <c r="F17" s="464"/>
      <c r="G17" s="464"/>
      <c r="H17" s="464"/>
      <c r="I17" s="464"/>
      <c r="J17" s="464"/>
      <c r="K17" s="464"/>
      <c r="L17" s="464"/>
    </row>
    <row r="18" spans="2:12">
      <c r="B18" s="381"/>
      <c r="C18" s="454"/>
      <c r="D18" s="382" t="s">
        <v>267</v>
      </c>
      <c r="E18" s="463"/>
      <c r="F18" s="464"/>
      <c r="G18" s="464"/>
      <c r="H18" s="464"/>
      <c r="I18" s="464"/>
      <c r="J18" s="464"/>
      <c r="K18" s="464"/>
      <c r="L18" s="464"/>
    </row>
    <row r="19" spans="2:12">
      <c r="B19" s="381"/>
      <c r="C19" s="454"/>
      <c r="D19" s="382" t="s">
        <v>268</v>
      </c>
      <c r="E19" s="463"/>
      <c r="F19" s="464"/>
      <c r="G19" s="464"/>
      <c r="H19" s="464"/>
      <c r="I19" s="464"/>
      <c r="J19" s="464"/>
      <c r="K19" s="464"/>
      <c r="L19" s="464"/>
    </row>
    <row r="20" spans="2:12">
      <c r="B20" s="381"/>
      <c r="C20" s="454"/>
      <c r="D20" s="382" t="s">
        <v>269</v>
      </c>
      <c r="E20" s="463"/>
      <c r="F20" s="464"/>
      <c r="G20" s="464"/>
      <c r="H20" s="464"/>
      <c r="I20" s="464"/>
      <c r="J20" s="464"/>
      <c r="K20" s="464"/>
      <c r="L20" s="464"/>
    </row>
    <row r="21" spans="2:12">
      <c r="B21" s="381"/>
      <c r="C21" s="454"/>
      <c r="D21" s="382" t="s">
        <v>270</v>
      </c>
      <c r="E21" s="463"/>
      <c r="F21" s="464"/>
      <c r="G21" s="464"/>
      <c r="H21" s="464"/>
      <c r="I21" s="464"/>
      <c r="J21" s="464"/>
      <c r="K21" s="464"/>
      <c r="L21" s="464"/>
    </row>
    <row r="22" spans="2:12">
      <c r="B22" s="381"/>
      <c r="C22" s="454"/>
      <c r="D22" s="382" t="s">
        <v>271</v>
      </c>
      <c r="E22" s="463"/>
      <c r="F22" s="464"/>
      <c r="G22" s="464"/>
      <c r="H22" s="464"/>
      <c r="I22" s="464"/>
      <c r="J22" s="464"/>
      <c r="K22" s="464"/>
      <c r="L22" s="464"/>
    </row>
    <row r="23" spans="2:12">
      <c r="B23" s="381"/>
      <c r="C23" s="948" t="s">
        <v>272</v>
      </c>
      <c r="D23" s="949"/>
      <c r="E23" s="466"/>
      <c r="F23" s="466"/>
      <c r="G23" s="467"/>
      <c r="H23" s="466"/>
      <c r="I23" s="466"/>
      <c r="J23" s="466"/>
      <c r="K23" s="466"/>
      <c r="L23" s="467"/>
    </row>
    <row r="24" spans="2:12">
      <c r="B24" s="381"/>
      <c r="C24" s="454"/>
      <c r="D24" s="382" t="s">
        <v>273</v>
      </c>
      <c r="E24" s="463"/>
      <c r="F24" s="464"/>
      <c r="G24" s="464"/>
      <c r="H24" s="464"/>
      <c r="I24" s="464"/>
      <c r="J24" s="464"/>
      <c r="K24" s="464"/>
      <c r="L24" s="464"/>
    </row>
    <row r="25" spans="2:12">
      <c r="B25" s="381"/>
      <c r="C25" s="454"/>
      <c r="D25" s="382" t="s">
        <v>274</v>
      </c>
      <c r="E25" s="463"/>
      <c r="F25" s="464"/>
      <c r="G25" s="464"/>
      <c r="H25" s="464"/>
      <c r="I25" s="464"/>
      <c r="J25" s="464"/>
      <c r="K25" s="464"/>
      <c r="L25" s="464"/>
    </row>
    <row r="26" spans="2:12">
      <c r="B26" s="381"/>
      <c r="C26" s="454"/>
      <c r="D26" s="382" t="s">
        <v>275</v>
      </c>
      <c r="E26" s="463"/>
      <c r="F26" s="464"/>
      <c r="G26" s="464"/>
      <c r="H26" s="464"/>
      <c r="I26" s="464"/>
      <c r="J26" s="464"/>
      <c r="K26" s="464"/>
      <c r="L26" s="464"/>
    </row>
    <row r="27" spans="2:12">
      <c r="B27" s="381"/>
      <c r="C27" s="948" t="s">
        <v>276</v>
      </c>
      <c r="D27" s="949"/>
      <c r="E27" s="466"/>
      <c r="F27" s="466"/>
      <c r="G27" s="467"/>
      <c r="H27" s="466"/>
      <c r="I27" s="466"/>
      <c r="J27" s="466"/>
      <c r="K27" s="466"/>
      <c r="L27" s="467"/>
    </row>
    <row r="28" spans="2:12">
      <c r="B28" s="381"/>
      <c r="C28" s="454"/>
      <c r="D28" s="382" t="s">
        <v>277</v>
      </c>
      <c r="E28" s="463"/>
      <c r="F28" s="464"/>
      <c r="G28" s="464"/>
      <c r="H28" s="464"/>
      <c r="I28" s="464"/>
      <c r="J28" s="464"/>
      <c r="K28" s="464"/>
      <c r="L28" s="464"/>
    </row>
    <row r="29" spans="2:12">
      <c r="B29" s="381"/>
      <c r="C29" s="454"/>
      <c r="D29" s="382" t="s">
        <v>278</v>
      </c>
      <c r="E29" s="463"/>
      <c r="F29" s="464"/>
      <c r="G29" s="464"/>
      <c r="H29" s="464"/>
      <c r="I29" s="464"/>
      <c r="J29" s="464"/>
      <c r="K29" s="464"/>
      <c r="L29" s="464"/>
    </row>
    <row r="30" spans="2:12">
      <c r="B30" s="381"/>
      <c r="C30" s="948" t="s">
        <v>279</v>
      </c>
      <c r="D30" s="949"/>
      <c r="E30" s="466"/>
      <c r="F30" s="466"/>
      <c r="G30" s="467"/>
      <c r="H30" s="466"/>
      <c r="I30" s="466"/>
      <c r="J30" s="466"/>
      <c r="K30" s="466"/>
      <c r="L30" s="467"/>
    </row>
    <row r="31" spans="2:12">
      <c r="B31" s="381"/>
      <c r="C31" s="454"/>
      <c r="D31" s="382" t="s">
        <v>280</v>
      </c>
      <c r="E31" s="463"/>
      <c r="F31" s="464"/>
      <c r="G31" s="464"/>
      <c r="H31" s="464"/>
      <c r="I31" s="464"/>
      <c r="J31" s="464"/>
      <c r="K31" s="464"/>
      <c r="L31" s="464"/>
    </row>
    <row r="32" spans="2:12">
      <c r="B32" s="381"/>
      <c r="C32" s="454"/>
      <c r="D32" s="382" t="s">
        <v>281</v>
      </c>
      <c r="E32" s="463"/>
      <c r="F32" s="464"/>
      <c r="G32" s="464"/>
      <c r="H32" s="464"/>
      <c r="I32" s="464"/>
      <c r="J32" s="464"/>
      <c r="K32" s="464"/>
      <c r="L32" s="464"/>
    </row>
    <row r="33" spans="1:13">
      <c r="B33" s="381"/>
      <c r="C33" s="454"/>
      <c r="D33" s="382" t="s">
        <v>282</v>
      </c>
      <c r="E33" s="463"/>
      <c r="F33" s="464"/>
      <c r="G33" s="464"/>
      <c r="H33" s="464"/>
      <c r="I33" s="464"/>
      <c r="J33" s="464"/>
      <c r="K33" s="464"/>
      <c r="L33" s="464"/>
    </row>
    <row r="34" spans="1:13">
      <c r="B34" s="381"/>
      <c r="C34" s="454"/>
      <c r="D34" s="382" t="s">
        <v>283</v>
      </c>
      <c r="E34" s="463"/>
      <c r="F34" s="464"/>
      <c r="G34" s="464"/>
      <c r="H34" s="464"/>
      <c r="I34" s="464"/>
      <c r="J34" s="464"/>
      <c r="K34" s="464"/>
      <c r="L34" s="464"/>
    </row>
    <row r="35" spans="1:13">
      <c r="B35" s="381"/>
      <c r="C35" s="948" t="s">
        <v>284</v>
      </c>
      <c r="D35" s="949"/>
      <c r="E35" s="466"/>
      <c r="F35" s="466"/>
      <c r="G35" s="467"/>
      <c r="H35" s="466"/>
      <c r="I35" s="466"/>
      <c r="J35" s="466"/>
      <c r="K35" s="466"/>
      <c r="L35" s="467"/>
    </row>
    <row r="36" spans="1:13">
      <c r="B36" s="381"/>
      <c r="C36" s="454"/>
      <c r="D36" s="382" t="s">
        <v>285</v>
      </c>
      <c r="E36" s="463"/>
      <c r="F36" s="464"/>
      <c r="G36" s="464"/>
      <c r="H36" s="464"/>
      <c r="I36" s="464"/>
      <c r="J36" s="464"/>
      <c r="K36" s="464"/>
      <c r="L36" s="464"/>
    </row>
    <row r="37" spans="1:13" ht="15" customHeight="1">
      <c r="B37" s="950" t="s">
        <v>286</v>
      </c>
      <c r="C37" s="941"/>
      <c r="D37" s="951"/>
      <c r="E37" s="463"/>
      <c r="F37" s="464"/>
      <c r="G37" s="464"/>
      <c r="H37" s="464"/>
      <c r="I37" s="464"/>
      <c r="J37" s="464"/>
      <c r="K37" s="464"/>
      <c r="L37" s="464"/>
    </row>
    <row r="38" spans="1:13" ht="15" customHeight="1">
      <c r="B38" s="950" t="s">
        <v>287</v>
      </c>
      <c r="C38" s="941"/>
      <c r="D38" s="951"/>
      <c r="E38" s="463"/>
      <c r="F38" s="464"/>
      <c r="G38" s="464"/>
      <c r="H38" s="464"/>
      <c r="I38" s="464"/>
      <c r="J38" s="464"/>
      <c r="K38" s="464"/>
      <c r="L38" s="464"/>
    </row>
    <row r="39" spans="1:13" ht="15.75" customHeight="1">
      <c r="B39" s="950" t="s">
        <v>288</v>
      </c>
      <c r="C39" s="941"/>
      <c r="D39" s="951"/>
      <c r="E39" s="463"/>
      <c r="F39" s="464"/>
      <c r="G39" s="464"/>
      <c r="H39" s="464"/>
      <c r="I39" s="464"/>
      <c r="J39" s="464"/>
      <c r="K39" s="464"/>
      <c r="L39" s="464"/>
    </row>
    <row r="40" spans="1:13">
      <c r="B40" s="468"/>
      <c r="C40" s="469"/>
      <c r="D40" s="470"/>
      <c r="E40" s="471"/>
      <c r="F40" s="472"/>
      <c r="G40" s="472"/>
      <c r="H40" s="472"/>
      <c r="I40" s="472"/>
      <c r="J40" s="472"/>
      <c r="K40" s="472"/>
      <c r="L40" s="472"/>
    </row>
    <row r="41" spans="1:13" s="378" customFormat="1" ht="16.5" customHeight="1">
      <c r="A41" s="283"/>
      <c r="B41" s="405"/>
      <c r="C41" s="954" t="s">
        <v>222</v>
      </c>
      <c r="D41" s="955"/>
      <c r="E41" s="568">
        <f>+E11+E14+E23+E27+E30+E35+E37+E38+E39</f>
        <v>9446584</v>
      </c>
      <c r="F41" s="568">
        <f t="shared" ref="F41:L41" si="1">+F11+F14+F23+F27+F30+F35+F37+F38+F39</f>
        <v>468658.45</v>
      </c>
      <c r="G41" s="568">
        <f t="shared" si="1"/>
        <v>9915242.4499999993</v>
      </c>
      <c r="H41" s="568">
        <f t="shared" si="1"/>
        <v>4325154.3099999996</v>
      </c>
      <c r="I41" s="568">
        <f t="shared" si="1"/>
        <v>4311729.2</v>
      </c>
      <c r="J41" s="568">
        <f t="shared" si="1"/>
        <v>4311729.2</v>
      </c>
      <c r="K41" s="568">
        <f t="shared" si="1"/>
        <v>4311729.2</v>
      </c>
      <c r="L41" s="568">
        <f t="shared" si="1"/>
        <v>5603513.2499999991</v>
      </c>
      <c r="M41" s="283"/>
    </row>
    <row r="42" spans="1:13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  <row r="43" spans="1:13">
      <c r="B43" s="16" t="s">
        <v>76</v>
      </c>
      <c r="F43" s="26"/>
      <c r="G43" s="26"/>
      <c r="H43" s="26"/>
      <c r="I43" s="26"/>
      <c r="J43" s="26"/>
      <c r="K43" s="26"/>
      <c r="L43" s="26"/>
    </row>
    <row r="46" spans="1:13">
      <c r="D46" s="579" t="s">
        <v>670</v>
      </c>
      <c r="E46" s="258"/>
      <c r="K46" s="258"/>
      <c r="L46" s="258"/>
    </row>
    <row r="47" spans="1:13">
      <c r="D47" s="811" t="s">
        <v>741</v>
      </c>
      <c r="E47" s="811"/>
      <c r="F47" s="77"/>
      <c r="G47" s="77"/>
      <c r="H47" s="774" t="s">
        <v>659</v>
      </c>
      <c r="I47" s="774"/>
      <c r="J47" s="774"/>
      <c r="K47" s="341"/>
      <c r="L47" s="341"/>
    </row>
    <row r="48" spans="1:13" ht="12.75" customHeight="1">
      <c r="D48" s="770" t="s">
        <v>658</v>
      </c>
      <c r="E48" s="770"/>
      <c r="F48" s="83"/>
      <c r="G48" s="83"/>
      <c r="H48" s="770" t="s">
        <v>660</v>
      </c>
      <c r="I48" s="770"/>
      <c r="J48" s="770"/>
      <c r="K48" s="342"/>
      <c r="L48" s="342"/>
    </row>
    <row r="49" spans="12:12">
      <c r="L49" s="253">
        <v>1</v>
      </c>
    </row>
    <row r="51" spans="12:12" ht="18">
      <c r="L51" s="618"/>
    </row>
  </sheetData>
  <mergeCells count="21">
    <mergeCell ref="D47:E47"/>
    <mergeCell ref="D48:E48"/>
    <mergeCell ref="H47:J47"/>
    <mergeCell ref="H48:J48"/>
    <mergeCell ref="B39:D39"/>
    <mergeCell ref="C41:D41"/>
    <mergeCell ref="C30:D30"/>
    <mergeCell ref="C35:D35"/>
    <mergeCell ref="B37:D37"/>
    <mergeCell ref="B38:D38"/>
    <mergeCell ref="B1:L1"/>
    <mergeCell ref="B2:L2"/>
    <mergeCell ref="B3:L3"/>
    <mergeCell ref="B7:D9"/>
    <mergeCell ref="E7:K7"/>
    <mergeCell ref="L7:L8"/>
    <mergeCell ref="B10:D10"/>
    <mergeCell ref="C11:D11"/>
    <mergeCell ref="C14:D14"/>
    <mergeCell ref="C23:D23"/>
    <mergeCell ref="C27:D27"/>
  </mergeCells>
  <pageMargins left="0.25" right="0.7" top="0.44" bottom="0.75" header="0.3" footer="0.3"/>
  <pageSetup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showGridLines="0" topLeftCell="C3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7109375" style="702" customWidth="1"/>
    <col min="2" max="2" width="4.85546875" style="30" customWidth="1"/>
    <col min="3" max="3" width="27.5703125" style="48" customWidth="1"/>
    <col min="4" max="4" width="37.85546875" style="30" customWidth="1"/>
    <col min="5" max="6" width="21" style="30" customWidth="1"/>
    <col min="7" max="7" width="11" style="100" customWidth="1"/>
    <col min="8" max="9" width="27.5703125" style="30" customWidth="1"/>
    <col min="10" max="11" width="21" style="30" customWidth="1"/>
    <col min="12" max="12" width="4.85546875" style="26" customWidth="1"/>
    <col min="13" max="13" width="1.7109375" style="89" customWidth="1"/>
    <col min="14" max="16384" width="11.42578125" style="30"/>
  </cols>
  <sheetData>
    <row r="1" spans="2:13" ht="6" customHeight="1">
      <c r="B1" s="85"/>
      <c r="C1" s="86"/>
      <c r="D1" s="85"/>
      <c r="E1" s="85"/>
      <c r="F1" s="85"/>
      <c r="G1" s="87"/>
      <c r="H1" s="85"/>
      <c r="I1" s="85"/>
      <c r="J1" s="85"/>
      <c r="K1" s="85"/>
      <c r="L1" s="85"/>
      <c r="M1" s="48"/>
    </row>
    <row r="2" spans="2:13" ht="14.1" customHeight="1">
      <c r="B2" s="85"/>
      <c r="C2" s="88"/>
      <c r="D2" s="781" t="s">
        <v>434</v>
      </c>
      <c r="E2" s="781"/>
      <c r="F2" s="781"/>
      <c r="G2" s="781"/>
      <c r="H2" s="781"/>
      <c r="I2" s="781"/>
      <c r="J2" s="781"/>
      <c r="K2" s="88"/>
      <c r="L2" s="88"/>
    </row>
    <row r="3" spans="2:13" ht="14.1" customHeight="1">
      <c r="B3" s="85"/>
      <c r="C3" s="88"/>
      <c r="D3" s="781" t="s">
        <v>767</v>
      </c>
      <c r="E3" s="781"/>
      <c r="F3" s="781"/>
      <c r="G3" s="781"/>
      <c r="H3" s="781"/>
      <c r="I3" s="781"/>
      <c r="J3" s="781"/>
      <c r="K3" s="88"/>
      <c r="L3" s="88"/>
    </row>
    <row r="4" spans="2:13" ht="14.1" customHeight="1">
      <c r="B4" s="85"/>
      <c r="C4" s="90"/>
      <c r="D4" s="781" t="s">
        <v>0</v>
      </c>
      <c r="E4" s="781"/>
      <c r="F4" s="781"/>
      <c r="G4" s="781"/>
      <c r="H4" s="781"/>
      <c r="I4" s="781"/>
      <c r="J4" s="781"/>
      <c r="K4" s="90"/>
      <c r="L4" s="90"/>
    </row>
    <row r="5" spans="2:13" ht="26.25" customHeight="1">
      <c r="B5" s="91"/>
      <c r="C5" s="28"/>
      <c r="D5" s="29"/>
      <c r="E5" s="28" t="s">
        <v>3</v>
      </c>
      <c r="F5" s="782" t="s">
        <v>526</v>
      </c>
      <c r="G5" s="782"/>
      <c r="H5" s="782"/>
      <c r="I5" s="29"/>
      <c r="J5" s="29"/>
      <c r="K5" s="29"/>
      <c r="L5" s="30"/>
    </row>
    <row r="6" spans="2:13" ht="3" customHeight="1">
      <c r="B6" s="92"/>
      <c r="C6" s="92"/>
      <c r="D6" s="92"/>
      <c r="E6" s="92"/>
      <c r="F6" s="92"/>
      <c r="G6" s="93"/>
      <c r="H6" s="92"/>
      <c r="I6" s="92"/>
      <c r="J6" s="92"/>
      <c r="K6" s="92"/>
      <c r="L6" s="30"/>
      <c r="M6" s="48"/>
    </row>
    <row r="7" spans="2:13" ht="3" customHeight="1">
      <c r="B7" s="92"/>
      <c r="C7" s="92"/>
      <c r="D7" s="92"/>
      <c r="E7" s="92"/>
      <c r="F7" s="92"/>
      <c r="G7" s="93"/>
      <c r="H7" s="92"/>
      <c r="I7" s="92"/>
      <c r="J7" s="92"/>
      <c r="K7" s="92"/>
    </row>
    <row r="8" spans="2:13" s="96" customFormat="1" ht="15" customHeight="1">
      <c r="B8" s="783"/>
      <c r="C8" s="785" t="s">
        <v>75</v>
      </c>
      <c r="D8" s="785"/>
      <c r="E8" s="515" t="s">
        <v>4</v>
      </c>
      <c r="F8" s="515"/>
      <c r="G8" s="787"/>
      <c r="H8" s="785" t="s">
        <v>75</v>
      </c>
      <c r="I8" s="785"/>
      <c r="J8" s="515" t="s">
        <v>4</v>
      </c>
      <c r="K8" s="515"/>
      <c r="L8" s="94"/>
      <c r="M8" s="95"/>
    </row>
    <row r="9" spans="2:13" s="96" customFormat="1" ht="15" customHeight="1">
      <c r="B9" s="784"/>
      <c r="C9" s="786"/>
      <c r="D9" s="786"/>
      <c r="E9" s="97">
        <v>2018</v>
      </c>
      <c r="F9" s="97">
        <v>2017</v>
      </c>
      <c r="G9" s="788"/>
      <c r="H9" s="786"/>
      <c r="I9" s="786"/>
      <c r="J9" s="97">
        <v>2018</v>
      </c>
      <c r="K9" s="97">
        <v>2017</v>
      </c>
      <c r="L9" s="98"/>
      <c r="M9" s="95"/>
    </row>
    <row r="10" spans="2:13" ht="3" customHeight="1">
      <c r="B10" s="516"/>
      <c r="C10" s="92"/>
      <c r="D10" s="92"/>
      <c r="E10" s="92"/>
      <c r="F10" s="92"/>
      <c r="G10" s="93"/>
      <c r="H10" s="92"/>
      <c r="I10" s="92"/>
      <c r="J10" s="92"/>
      <c r="K10" s="92"/>
      <c r="L10" s="45"/>
      <c r="M10" s="48"/>
    </row>
    <row r="11" spans="2:13" ht="3" customHeight="1">
      <c r="B11" s="516"/>
      <c r="C11" s="92"/>
      <c r="D11" s="92"/>
      <c r="E11" s="92"/>
      <c r="F11" s="92"/>
      <c r="G11" s="93"/>
      <c r="H11" s="92"/>
      <c r="I11" s="92"/>
      <c r="J11" s="92"/>
      <c r="K11" s="92"/>
      <c r="L11" s="45"/>
    </row>
    <row r="12" spans="2:13">
      <c r="B12" s="117"/>
      <c r="C12" s="777" t="s">
        <v>5</v>
      </c>
      <c r="D12" s="777"/>
      <c r="E12" s="99"/>
      <c r="F12" s="57"/>
      <c r="H12" s="777" t="s">
        <v>6</v>
      </c>
      <c r="I12" s="777"/>
      <c r="J12" s="81"/>
      <c r="K12" s="81"/>
      <c r="L12" s="45"/>
    </row>
    <row r="13" spans="2:13" ht="5.0999999999999996" customHeight="1">
      <c r="B13" s="117"/>
      <c r="C13" s="56"/>
      <c r="D13" s="81"/>
      <c r="E13" s="47"/>
      <c r="F13" s="47"/>
      <c r="H13" s="56"/>
      <c r="I13" s="81"/>
      <c r="J13" s="52"/>
      <c r="K13" s="52"/>
      <c r="L13" s="45"/>
    </row>
    <row r="14" spans="2:13">
      <c r="B14" s="117"/>
      <c r="C14" s="775" t="s">
        <v>7</v>
      </c>
      <c r="D14" s="775"/>
      <c r="E14" s="47"/>
      <c r="F14" s="47"/>
      <c r="H14" s="775" t="s">
        <v>8</v>
      </c>
      <c r="I14" s="775"/>
      <c r="J14" s="47"/>
      <c r="K14" s="47"/>
      <c r="L14" s="45"/>
    </row>
    <row r="15" spans="2:13" ht="5.0999999999999996" customHeight="1">
      <c r="B15" s="117"/>
      <c r="C15" s="66"/>
      <c r="D15" s="60"/>
      <c r="E15" s="47"/>
      <c r="F15" s="47"/>
      <c r="H15" s="66"/>
      <c r="I15" s="60"/>
      <c r="J15" s="47"/>
      <c r="K15" s="47"/>
      <c r="L15" s="45"/>
    </row>
    <row r="16" spans="2:13">
      <c r="B16" s="117"/>
      <c r="C16" s="776" t="s">
        <v>9</v>
      </c>
      <c r="D16" s="776"/>
      <c r="E16" s="534">
        <v>933618.61</v>
      </c>
      <c r="F16" s="534">
        <v>952522.46</v>
      </c>
      <c r="H16" s="776" t="s">
        <v>10</v>
      </c>
      <c r="I16" s="776"/>
      <c r="J16" s="534">
        <v>404263.33</v>
      </c>
      <c r="K16" s="534">
        <v>922389.73</v>
      </c>
      <c r="L16" s="45"/>
    </row>
    <row r="17" spans="2:12">
      <c r="B17" s="117"/>
      <c r="C17" s="776" t="s">
        <v>11</v>
      </c>
      <c r="D17" s="776"/>
      <c r="E17" s="59">
        <v>0</v>
      </c>
      <c r="F17" s="59">
        <v>0</v>
      </c>
      <c r="H17" s="776" t="s">
        <v>12</v>
      </c>
      <c r="I17" s="776"/>
      <c r="J17" s="59">
        <v>0</v>
      </c>
      <c r="K17" s="59">
        <v>0</v>
      </c>
      <c r="L17" s="45"/>
    </row>
    <row r="18" spans="2:12">
      <c r="B18" s="117"/>
      <c r="C18" s="776" t="s">
        <v>13</v>
      </c>
      <c r="D18" s="776"/>
      <c r="E18" s="59">
        <v>0</v>
      </c>
      <c r="F18" s="59">
        <v>0</v>
      </c>
      <c r="H18" s="776" t="s">
        <v>14</v>
      </c>
      <c r="I18" s="776"/>
      <c r="J18" s="59">
        <v>0</v>
      </c>
      <c r="K18" s="59">
        <v>0</v>
      </c>
      <c r="L18" s="45"/>
    </row>
    <row r="19" spans="2:12">
      <c r="B19" s="117"/>
      <c r="C19" s="776" t="s">
        <v>15</v>
      </c>
      <c r="D19" s="776"/>
      <c r="E19" s="59">
        <v>0</v>
      </c>
      <c r="F19" s="59">
        <v>0</v>
      </c>
      <c r="H19" s="776" t="s">
        <v>16</v>
      </c>
      <c r="I19" s="776"/>
      <c r="J19" s="59">
        <v>0</v>
      </c>
      <c r="K19" s="59">
        <v>0</v>
      </c>
      <c r="L19" s="45"/>
    </row>
    <row r="20" spans="2:12">
      <c r="B20" s="117"/>
      <c r="C20" s="776" t="s">
        <v>17</v>
      </c>
      <c r="D20" s="776"/>
      <c r="E20" s="59">
        <v>0</v>
      </c>
      <c r="F20" s="59">
        <v>0</v>
      </c>
      <c r="H20" s="776" t="s">
        <v>18</v>
      </c>
      <c r="I20" s="776"/>
      <c r="J20" s="59">
        <v>0</v>
      </c>
      <c r="K20" s="59">
        <v>0</v>
      </c>
      <c r="L20" s="45"/>
    </row>
    <row r="21" spans="2:12" ht="25.5" customHeight="1">
      <c r="B21" s="117"/>
      <c r="C21" s="776" t="s">
        <v>19</v>
      </c>
      <c r="D21" s="776"/>
      <c r="E21" s="59">
        <v>0</v>
      </c>
      <c r="F21" s="59">
        <v>0</v>
      </c>
      <c r="H21" s="778" t="s">
        <v>20</v>
      </c>
      <c r="I21" s="778"/>
      <c r="J21" s="59">
        <v>0</v>
      </c>
      <c r="K21" s="59">
        <v>0</v>
      </c>
      <c r="L21" s="45"/>
    </row>
    <row r="22" spans="2:12">
      <c r="B22" s="117"/>
      <c r="C22" s="776" t="s">
        <v>21</v>
      </c>
      <c r="D22" s="776"/>
      <c r="E22" s="534">
        <v>791</v>
      </c>
      <c r="F22" s="534">
        <v>791</v>
      </c>
      <c r="H22" s="776" t="s">
        <v>22</v>
      </c>
      <c r="I22" s="776"/>
      <c r="J22" s="59">
        <v>0</v>
      </c>
      <c r="K22" s="59">
        <v>0</v>
      </c>
      <c r="L22" s="45"/>
    </row>
    <row r="23" spans="2:12">
      <c r="B23" s="117"/>
      <c r="C23" s="101"/>
      <c r="D23" s="102"/>
      <c r="E23" s="103"/>
      <c r="F23" s="103"/>
      <c r="H23" s="776" t="s">
        <v>23</v>
      </c>
      <c r="I23" s="776"/>
      <c r="J23" s="59">
        <v>0</v>
      </c>
      <c r="K23" s="59">
        <v>0</v>
      </c>
      <c r="L23" s="45"/>
    </row>
    <row r="24" spans="2:12">
      <c r="B24" s="144"/>
      <c r="C24" s="775" t="s">
        <v>24</v>
      </c>
      <c r="D24" s="775"/>
      <c r="E24" s="535">
        <f>SUM(E16:E22)</f>
        <v>934409.61</v>
      </c>
      <c r="F24" s="535">
        <f>SUM(F16:F22)</f>
        <v>953313.46</v>
      </c>
      <c r="G24" s="105"/>
      <c r="H24" s="56"/>
      <c r="I24" s="81"/>
      <c r="J24" s="63"/>
      <c r="K24" s="63"/>
      <c r="L24" s="45"/>
    </row>
    <row r="25" spans="2:12">
      <c r="B25" s="144"/>
      <c r="C25" s="56"/>
      <c r="D25" s="106"/>
      <c r="E25" s="63"/>
      <c r="F25" s="63"/>
      <c r="G25" s="105"/>
      <c r="H25" s="775" t="s">
        <v>25</v>
      </c>
      <c r="I25" s="775"/>
      <c r="J25" s="535">
        <f>SUM(J16:J23)</f>
        <v>404263.33</v>
      </c>
      <c r="K25" s="535">
        <f>SUM(K16:K23)</f>
        <v>922389.73</v>
      </c>
      <c r="L25" s="45"/>
    </row>
    <row r="26" spans="2:12">
      <c r="B26" s="117"/>
      <c r="C26" s="101"/>
      <c r="D26" s="101"/>
      <c r="E26" s="103"/>
      <c r="F26" s="103"/>
      <c r="H26" s="107"/>
      <c r="I26" s="102"/>
      <c r="J26" s="103"/>
      <c r="K26" s="103"/>
      <c r="L26" s="45"/>
    </row>
    <row r="27" spans="2:12">
      <c r="B27" s="117"/>
      <c r="C27" s="775" t="s">
        <v>26</v>
      </c>
      <c r="D27" s="775"/>
      <c r="E27" s="47"/>
      <c r="F27" s="47"/>
      <c r="H27" s="775" t="s">
        <v>27</v>
      </c>
      <c r="I27" s="775"/>
      <c r="J27" s="47"/>
      <c r="K27" s="47"/>
      <c r="L27" s="45"/>
    </row>
    <row r="28" spans="2:12">
      <c r="B28" s="117"/>
      <c r="C28" s="101"/>
      <c r="D28" s="101"/>
      <c r="E28" s="103"/>
      <c r="F28" s="103"/>
      <c r="H28" s="101"/>
      <c r="I28" s="102"/>
      <c r="J28" s="103"/>
      <c r="K28" s="103"/>
      <c r="L28" s="45"/>
    </row>
    <row r="29" spans="2:12">
      <c r="B29" s="117"/>
      <c r="C29" s="776" t="s">
        <v>28</v>
      </c>
      <c r="D29" s="776"/>
      <c r="E29" s="59">
        <v>0</v>
      </c>
      <c r="F29" s="59">
        <v>0</v>
      </c>
      <c r="H29" s="776" t="s">
        <v>29</v>
      </c>
      <c r="I29" s="776"/>
      <c r="J29" s="534">
        <v>0</v>
      </c>
      <c r="K29" s="534">
        <v>0</v>
      </c>
      <c r="L29" s="45"/>
    </row>
    <row r="30" spans="2:12">
      <c r="B30" s="117"/>
      <c r="C30" s="776" t="s">
        <v>30</v>
      </c>
      <c r="D30" s="776"/>
      <c r="E30" s="59">
        <v>0</v>
      </c>
      <c r="F30" s="59">
        <v>0</v>
      </c>
      <c r="H30" s="776" t="s">
        <v>31</v>
      </c>
      <c r="I30" s="776"/>
      <c r="J30" s="534">
        <v>0</v>
      </c>
      <c r="K30" s="534">
        <v>0</v>
      </c>
      <c r="L30" s="45"/>
    </row>
    <row r="31" spans="2:12">
      <c r="B31" s="117"/>
      <c r="C31" s="776" t="s">
        <v>32</v>
      </c>
      <c r="D31" s="776"/>
      <c r="E31" s="534">
        <v>1182450.6200000001</v>
      </c>
      <c r="F31" s="534">
        <v>1182450.6200000001</v>
      </c>
      <c r="H31" s="776" t="s">
        <v>33</v>
      </c>
      <c r="I31" s="776"/>
      <c r="J31" s="59">
        <v>0</v>
      </c>
      <c r="K31" s="59">
        <v>0</v>
      </c>
      <c r="L31" s="45"/>
    </row>
    <row r="32" spans="2:12">
      <c r="B32" s="117"/>
      <c r="C32" s="776" t="s">
        <v>34</v>
      </c>
      <c r="D32" s="776"/>
      <c r="E32" s="534">
        <v>2521320.9500000002</v>
      </c>
      <c r="F32" s="534">
        <v>2521320.9500000002</v>
      </c>
      <c r="H32" s="776" t="s">
        <v>35</v>
      </c>
      <c r="I32" s="776"/>
      <c r="J32" s="59">
        <v>0</v>
      </c>
      <c r="K32" s="59">
        <v>0</v>
      </c>
      <c r="L32" s="45"/>
    </row>
    <row r="33" spans="2:12" ht="26.25" customHeight="1">
      <c r="B33" s="117"/>
      <c r="C33" s="776" t="s">
        <v>36</v>
      </c>
      <c r="D33" s="776"/>
      <c r="E33" s="59">
        <v>0</v>
      </c>
      <c r="F33" s="59">
        <v>0</v>
      </c>
      <c r="H33" s="778" t="s">
        <v>37</v>
      </c>
      <c r="I33" s="778"/>
      <c r="J33" s="59">
        <v>0</v>
      </c>
      <c r="K33" s="59">
        <v>0</v>
      </c>
      <c r="L33" s="45"/>
    </row>
    <row r="34" spans="2:12">
      <c r="B34" s="117"/>
      <c r="C34" s="776" t="s">
        <v>38</v>
      </c>
      <c r="D34" s="776"/>
      <c r="E34" s="534">
        <v>-1289930.79</v>
      </c>
      <c r="F34" s="534">
        <v>-1289930.79</v>
      </c>
      <c r="H34" s="776" t="s">
        <v>39</v>
      </c>
      <c r="I34" s="776"/>
      <c r="J34" s="59">
        <v>0</v>
      </c>
      <c r="K34" s="59">
        <v>0</v>
      </c>
      <c r="L34" s="45"/>
    </row>
    <row r="35" spans="2:12">
      <c r="B35" s="117"/>
      <c r="C35" s="776" t="s">
        <v>40</v>
      </c>
      <c r="D35" s="776"/>
      <c r="E35" s="59">
        <v>0</v>
      </c>
      <c r="F35" s="59">
        <v>0</v>
      </c>
      <c r="H35" s="101"/>
      <c r="I35" s="102"/>
      <c r="J35" s="103"/>
      <c r="K35" s="103"/>
      <c r="L35" s="45"/>
    </row>
    <row r="36" spans="2:12">
      <c r="B36" s="117"/>
      <c r="C36" s="776" t="s">
        <v>41</v>
      </c>
      <c r="D36" s="776"/>
      <c r="E36" s="59">
        <v>0</v>
      </c>
      <c r="F36" s="59">
        <v>0</v>
      </c>
      <c r="H36" s="775" t="s">
        <v>42</v>
      </c>
      <c r="I36" s="775"/>
      <c r="J36" s="535">
        <f>SUM(J29:J34)</f>
        <v>0</v>
      </c>
      <c r="K36" s="535">
        <f>SUM(K29:K34)</f>
        <v>0</v>
      </c>
      <c r="L36" s="45"/>
    </row>
    <row r="37" spans="2:12">
      <c r="B37" s="117"/>
      <c r="C37" s="776" t="s">
        <v>43</v>
      </c>
      <c r="D37" s="776"/>
      <c r="E37" s="59">
        <v>0</v>
      </c>
      <c r="F37" s="59">
        <v>0</v>
      </c>
      <c r="H37" s="56"/>
      <c r="I37" s="106"/>
      <c r="J37" s="531"/>
      <c r="K37" s="531"/>
      <c r="L37" s="45"/>
    </row>
    <row r="38" spans="2:12">
      <c r="B38" s="117"/>
      <c r="C38" s="101"/>
      <c r="D38" s="102"/>
      <c r="E38" s="103"/>
      <c r="F38" s="103"/>
      <c r="H38" s="775" t="s">
        <v>178</v>
      </c>
      <c r="I38" s="775"/>
      <c r="J38" s="535">
        <f>J25+J36</f>
        <v>404263.33</v>
      </c>
      <c r="K38" s="535">
        <f>K25+K36</f>
        <v>922389.73</v>
      </c>
      <c r="L38" s="45"/>
    </row>
    <row r="39" spans="2:12">
      <c r="B39" s="144"/>
      <c r="C39" s="775" t="s">
        <v>45</v>
      </c>
      <c r="D39" s="775"/>
      <c r="E39" s="535">
        <f>SUM(E29:E37)</f>
        <v>2413840.7800000003</v>
      </c>
      <c r="F39" s="535">
        <f>SUM(F29:F37)</f>
        <v>2413840.7800000003</v>
      </c>
      <c r="G39" s="105"/>
      <c r="H39" s="56"/>
      <c r="I39" s="108"/>
      <c r="J39" s="63"/>
      <c r="K39" s="63"/>
      <c r="L39" s="45"/>
    </row>
    <row r="40" spans="2:12">
      <c r="B40" s="117"/>
      <c r="C40" s="101"/>
      <c r="D40" s="56"/>
      <c r="E40" s="536"/>
      <c r="F40" s="536"/>
      <c r="H40" s="777" t="s">
        <v>46</v>
      </c>
      <c r="I40" s="777"/>
      <c r="J40" s="103"/>
      <c r="K40" s="103"/>
      <c r="L40" s="45"/>
    </row>
    <row r="41" spans="2:12">
      <c r="B41" s="117"/>
      <c r="C41" s="775" t="s">
        <v>179</v>
      </c>
      <c r="D41" s="775"/>
      <c r="E41" s="535">
        <f>E24+E39</f>
        <v>3348250.39</v>
      </c>
      <c r="F41" s="535">
        <f>F24+F39</f>
        <v>3367154.24</v>
      </c>
      <c r="H41" s="56"/>
      <c r="I41" s="108"/>
      <c r="J41" s="103"/>
      <c r="K41" s="103"/>
      <c r="L41" s="45"/>
    </row>
    <row r="42" spans="2:12">
      <c r="B42" s="117"/>
      <c r="C42" s="101"/>
      <c r="D42" s="101"/>
      <c r="E42" s="103"/>
      <c r="F42" s="103"/>
      <c r="H42" s="775" t="s">
        <v>48</v>
      </c>
      <c r="I42" s="775"/>
      <c r="J42" s="535">
        <f>SUM(J44:J46)</f>
        <v>3525964.16</v>
      </c>
      <c r="K42" s="535">
        <f>SUM(K44:K46)</f>
        <v>3525964.16</v>
      </c>
      <c r="L42" s="45"/>
    </row>
    <row r="43" spans="2:12">
      <c r="B43" s="117"/>
      <c r="C43" s="101"/>
      <c r="D43" s="101"/>
      <c r="E43" s="103"/>
      <c r="F43" s="103"/>
      <c r="H43" s="101"/>
      <c r="I43" s="57"/>
      <c r="J43" s="536"/>
      <c r="K43" s="536"/>
      <c r="L43" s="45"/>
    </row>
    <row r="44" spans="2:12">
      <c r="B44" s="117"/>
      <c r="C44" s="101"/>
      <c r="D44" s="101"/>
      <c r="E44" s="103"/>
      <c r="F44" s="103"/>
      <c r="H44" s="776" t="s">
        <v>49</v>
      </c>
      <c r="I44" s="776"/>
      <c r="J44" s="534">
        <v>3525964.16</v>
      </c>
      <c r="K44" s="534">
        <v>3525964.16</v>
      </c>
      <c r="L44" s="45"/>
    </row>
    <row r="45" spans="2:12">
      <c r="B45" s="117"/>
      <c r="C45" s="101"/>
      <c r="D45" s="789"/>
      <c r="E45" s="789"/>
      <c r="F45" s="103"/>
      <c r="H45" s="776" t="s">
        <v>50</v>
      </c>
      <c r="I45" s="776"/>
      <c r="J45" s="59">
        <v>0</v>
      </c>
      <c r="K45" s="59">
        <v>0</v>
      </c>
      <c r="L45" s="45"/>
    </row>
    <row r="46" spans="2:12">
      <c r="B46" s="117"/>
      <c r="C46" s="101"/>
      <c r="D46" s="789"/>
      <c r="E46" s="789"/>
      <c r="F46" s="103"/>
      <c r="H46" s="776" t="s">
        <v>51</v>
      </c>
      <c r="I46" s="776"/>
      <c r="J46" s="59">
        <v>0</v>
      </c>
      <c r="K46" s="59">
        <v>0</v>
      </c>
      <c r="L46" s="45"/>
    </row>
    <row r="47" spans="2:12">
      <c r="B47" s="117"/>
      <c r="C47" s="101"/>
      <c r="D47" s="789"/>
      <c r="E47" s="789"/>
      <c r="F47" s="103"/>
      <c r="H47" s="101"/>
      <c r="I47" s="57"/>
      <c r="J47" s="103"/>
      <c r="K47" s="103"/>
      <c r="L47" s="45"/>
    </row>
    <row r="48" spans="2:12">
      <c r="B48" s="117"/>
      <c r="C48" s="101"/>
      <c r="D48" s="789"/>
      <c r="E48" s="789"/>
      <c r="F48" s="103"/>
      <c r="H48" s="775" t="s">
        <v>52</v>
      </c>
      <c r="I48" s="775"/>
      <c r="J48" s="535">
        <f>SUM(J50:J54)</f>
        <v>-581977.1</v>
      </c>
      <c r="K48" s="535">
        <f>SUM(K50:K54)</f>
        <v>-1081199.6500000001</v>
      </c>
      <c r="L48" s="45"/>
    </row>
    <row r="49" spans="2:12">
      <c r="B49" s="117"/>
      <c r="C49" s="101"/>
      <c r="D49" s="789"/>
      <c r="E49" s="789"/>
      <c r="F49" s="103"/>
      <c r="H49" s="56"/>
      <c r="I49" s="57"/>
      <c r="J49" s="537"/>
      <c r="K49" s="537"/>
      <c r="L49" s="45"/>
    </row>
    <row r="50" spans="2:12">
      <c r="B50" s="117"/>
      <c r="C50" s="101"/>
      <c r="D50" s="789"/>
      <c r="E50" s="789"/>
      <c r="F50" s="103"/>
      <c r="H50" s="776" t="s">
        <v>53</v>
      </c>
      <c r="I50" s="776"/>
      <c r="J50" s="534">
        <v>499222.55</v>
      </c>
      <c r="K50" s="534">
        <v>-221669.21</v>
      </c>
      <c r="L50" s="45"/>
    </row>
    <row r="51" spans="2:12">
      <c r="B51" s="117"/>
      <c r="C51" s="101"/>
      <c r="D51" s="789"/>
      <c r="E51" s="789"/>
      <c r="F51" s="103"/>
      <c r="H51" s="776" t="s">
        <v>54</v>
      </c>
      <c r="I51" s="776"/>
      <c r="J51" s="534">
        <v>-1082112.31</v>
      </c>
      <c r="K51" s="534">
        <v>-860443.1</v>
      </c>
      <c r="L51" s="45"/>
    </row>
    <row r="52" spans="2:12">
      <c r="B52" s="117"/>
      <c r="C52" s="101"/>
      <c r="D52" s="789"/>
      <c r="E52" s="789"/>
      <c r="F52" s="103"/>
      <c r="H52" s="776" t="s">
        <v>55</v>
      </c>
      <c r="I52" s="776"/>
      <c r="J52" s="59">
        <v>0</v>
      </c>
      <c r="K52" s="59">
        <v>0</v>
      </c>
      <c r="L52" s="45"/>
    </row>
    <row r="53" spans="2:12">
      <c r="B53" s="117"/>
      <c r="C53" s="101"/>
      <c r="D53" s="101"/>
      <c r="E53" s="103"/>
      <c r="F53" s="103"/>
      <c r="H53" s="776" t="s">
        <v>56</v>
      </c>
      <c r="I53" s="776"/>
      <c r="J53" s="59">
        <v>0</v>
      </c>
      <c r="K53" s="59">
        <v>0</v>
      </c>
      <c r="L53" s="45"/>
    </row>
    <row r="54" spans="2:12">
      <c r="B54" s="117"/>
      <c r="C54" s="101"/>
      <c r="D54" s="101"/>
      <c r="E54" s="103"/>
      <c r="F54" s="103"/>
      <c r="H54" s="776" t="s">
        <v>57</v>
      </c>
      <c r="I54" s="776"/>
      <c r="J54" s="534">
        <v>912.66</v>
      </c>
      <c r="K54" s="534">
        <v>912.66</v>
      </c>
      <c r="L54" s="45"/>
    </row>
    <row r="55" spans="2:12">
      <c r="B55" s="117"/>
      <c r="C55" s="101"/>
      <c r="D55" s="101"/>
      <c r="E55" s="103"/>
      <c r="F55" s="103"/>
      <c r="H55" s="101"/>
      <c r="I55" s="57"/>
      <c r="J55" s="103"/>
      <c r="K55" s="103"/>
      <c r="L55" s="45"/>
    </row>
    <row r="56" spans="2:12" ht="25.5" customHeight="1">
      <c r="B56" s="117"/>
      <c r="C56" s="101"/>
      <c r="D56" s="101"/>
      <c r="E56" s="103"/>
      <c r="F56" s="103"/>
      <c r="H56" s="775" t="s">
        <v>58</v>
      </c>
      <c r="I56" s="775"/>
      <c r="J56" s="104">
        <f>SUM(J58:J59)</f>
        <v>0</v>
      </c>
      <c r="K56" s="104">
        <f>SUM(K58:K59)</f>
        <v>0</v>
      </c>
      <c r="L56" s="45"/>
    </row>
    <row r="57" spans="2:12">
      <c r="B57" s="117"/>
      <c r="C57" s="101"/>
      <c r="D57" s="101"/>
      <c r="E57" s="103"/>
      <c r="F57" s="103"/>
      <c r="H57" s="101"/>
      <c r="I57" s="57"/>
      <c r="J57" s="103"/>
      <c r="K57" s="103"/>
      <c r="L57" s="45"/>
    </row>
    <row r="58" spans="2:12">
      <c r="B58" s="117"/>
      <c r="C58" s="101"/>
      <c r="D58" s="101"/>
      <c r="E58" s="103"/>
      <c r="F58" s="103"/>
      <c r="H58" s="776" t="s">
        <v>59</v>
      </c>
      <c r="I58" s="776"/>
      <c r="J58" s="59">
        <v>0</v>
      </c>
      <c r="K58" s="59">
        <v>0</v>
      </c>
      <c r="L58" s="45"/>
    </row>
    <row r="59" spans="2:12">
      <c r="B59" s="117"/>
      <c r="C59" s="101"/>
      <c r="D59" s="101"/>
      <c r="E59" s="103"/>
      <c r="F59" s="103"/>
      <c r="H59" s="776" t="s">
        <v>60</v>
      </c>
      <c r="I59" s="776"/>
      <c r="J59" s="59">
        <v>0</v>
      </c>
      <c r="K59" s="59">
        <v>0</v>
      </c>
      <c r="L59" s="45"/>
    </row>
    <row r="60" spans="2:12" ht="9.9499999999999993" customHeight="1">
      <c r="B60" s="117"/>
      <c r="C60" s="101"/>
      <c r="D60" s="101"/>
      <c r="E60" s="103"/>
      <c r="F60" s="103"/>
      <c r="H60" s="101"/>
      <c r="I60" s="109"/>
      <c r="J60" s="103"/>
      <c r="K60" s="103"/>
      <c r="L60" s="45"/>
    </row>
    <row r="61" spans="2:12">
      <c r="B61" s="117"/>
      <c r="C61" s="101"/>
      <c r="D61" s="101"/>
      <c r="E61" s="103"/>
      <c r="F61" s="103"/>
      <c r="H61" s="775" t="s">
        <v>61</v>
      </c>
      <c r="I61" s="775"/>
      <c r="J61" s="535">
        <f>J42+J48+J56</f>
        <v>2943987.06</v>
      </c>
      <c r="K61" s="535">
        <f>K42+K48+K56</f>
        <v>2444764.5099999998</v>
      </c>
      <c r="L61" s="45"/>
    </row>
    <row r="62" spans="2:12" ht="9.9499999999999993" customHeight="1">
      <c r="B62" s="117"/>
      <c r="C62" s="101"/>
      <c r="D62" s="101"/>
      <c r="E62" s="103"/>
      <c r="F62" s="103"/>
      <c r="H62" s="101"/>
      <c r="I62" s="57"/>
      <c r="J62" s="536"/>
      <c r="K62" s="536"/>
      <c r="L62" s="45"/>
    </row>
    <row r="63" spans="2:12">
      <c r="B63" s="117"/>
      <c r="C63" s="101"/>
      <c r="D63" s="101"/>
      <c r="E63" s="103"/>
      <c r="F63" s="103"/>
      <c r="H63" s="775" t="s">
        <v>180</v>
      </c>
      <c r="I63" s="775"/>
      <c r="J63" s="535">
        <f>J38+J61</f>
        <v>3348250.39</v>
      </c>
      <c r="K63" s="535">
        <f>K38+K61</f>
        <v>3367154.2399999998</v>
      </c>
      <c r="L63" s="45"/>
    </row>
    <row r="64" spans="2:12" ht="6" customHeight="1">
      <c r="B64" s="246"/>
      <c r="C64" s="110"/>
      <c r="D64" s="110"/>
      <c r="E64" s="110"/>
      <c r="F64" s="110"/>
      <c r="G64" s="111"/>
      <c r="H64" s="110"/>
      <c r="I64" s="110"/>
      <c r="J64" s="110"/>
      <c r="K64" s="110"/>
      <c r="L64" s="70"/>
    </row>
    <row r="65" spans="3:12" ht="6" customHeight="1">
      <c r="C65" s="57"/>
      <c r="D65" s="76"/>
      <c r="E65" s="77"/>
      <c r="F65" s="77"/>
      <c r="H65" s="78"/>
      <c r="I65" s="76"/>
      <c r="J65" s="77"/>
      <c r="K65" s="77"/>
    </row>
    <row r="66" spans="3:12" ht="6" customHeight="1">
      <c r="C66" s="57"/>
      <c r="D66" s="76"/>
      <c r="E66" s="77"/>
      <c r="F66" s="77"/>
      <c r="H66" s="78"/>
      <c r="I66" s="76"/>
      <c r="J66" s="77"/>
      <c r="K66" s="77"/>
    </row>
    <row r="67" spans="3:12" ht="6" customHeight="1">
      <c r="C67" s="57"/>
      <c r="D67" s="76"/>
      <c r="E67" s="77"/>
      <c r="F67" s="77"/>
      <c r="H67" s="78"/>
      <c r="I67" s="76"/>
      <c r="J67" s="77"/>
      <c r="K67" s="77"/>
    </row>
    <row r="68" spans="3:12" ht="15" customHeight="1">
      <c r="C68" s="790" t="s">
        <v>76</v>
      </c>
      <c r="D68" s="790"/>
      <c r="E68" s="790"/>
      <c r="F68" s="790"/>
      <c r="G68" s="790"/>
      <c r="H68" s="790"/>
      <c r="I68" s="790"/>
      <c r="J68" s="790"/>
      <c r="K68" s="790"/>
    </row>
    <row r="69" spans="3:12" ht="9.75" customHeight="1">
      <c r="C69" s="57"/>
      <c r="D69" s="76"/>
      <c r="E69" s="77"/>
      <c r="F69" s="77"/>
      <c r="H69" s="78"/>
      <c r="I69" s="76"/>
      <c r="J69" s="77"/>
      <c r="K69" s="77"/>
    </row>
    <row r="70" spans="3:12" ht="50.1" customHeight="1">
      <c r="C70" s="57"/>
      <c r="D70" s="772"/>
      <c r="E70" s="772"/>
      <c r="F70" s="77"/>
      <c r="H70" s="773"/>
      <c r="I70" s="773"/>
      <c r="J70" s="77"/>
      <c r="K70" s="77"/>
    </row>
    <row r="71" spans="3:12" ht="14.1" customHeight="1">
      <c r="C71" s="80"/>
      <c r="D71" s="774" t="s">
        <v>742</v>
      </c>
      <c r="E71" s="774"/>
      <c r="F71" s="77"/>
      <c r="G71" s="77"/>
      <c r="H71" s="774" t="s">
        <v>659</v>
      </c>
      <c r="I71" s="774"/>
      <c r="J71" s="81"/>
      <c r="K71" s="77"/>
      <c r="L71" s="723">
        <v>2</v>
      </c>
    </row>
    <row r="72" spans="3:12" ht="16.5" customHeight="1">
      <c r="C72" s="82"/>
      <c r="D72" s="770" t="s">
        <v>658</v>
      </c>
      <c r="E72" s="770"/>
      <c r="F72" s="83"/>
      <c r="G72" s="83"/>
      <c r="H72" s="770" t="s">
        <v>660</v>
      </c>
      <c r="I72" s="770"/>
      <c r="J72" s="81"/>
      <c r="K72" s="77"/>
      <c r="L72" s="615"/>
    </row>
    <row r="73" spans="3:12">
      <c r="C73" s="26"/>
      <c r="D73" s="26"/>
      <c r="E73" s="84"/>
      <c r="F73" s="26"/>
      <c r="G73" s="26"/>
      <c r="H73" s="50"/>
      <c r="I73" s="50"/>
    </row>
  </sheetData>
  <sheetProtection formatCells="0" selectLockedCells="1"/>
  <mergeCells count="74">
    <mergeCell ref="F5:H5"/>
    <mergeCell ref="H23:I23"/>
    <mergeCell ref="D2:J2"/>
    <mergeCell ref="D3:J3"/>
    <mergeCell ref="D4:J4"/>
    <mergeCell ref="C20:D20"/>
    <mergeCell ref="H20:I20"/>
    <mergeCell ref="C21:D21"/>
    <mergeCell ref="H21:I21"/>
    <mergeCell ref="C22:D22"/>
    <mergeCell ref="H22:I22"/>
    <mergeCell ref="C17:D17"/>
    <mergeCell ref="H17:I17"/>
    <mergeCell ref="C18:D18"/>
    <mergeCell ref="H18:I18"/>
    <mergeCell ref="C19:D19"/>
    <mergeCell ref="C24:D24"/>
    <mergeCell ref="H40:I40"/>
    <mergeCell ref="C41:D41"/>
    <mergeCell ref="H42:I42"/>
    <mergeCell ref="C33:D33"/>
    <mergeCell ref="H25:I25"/>
    <mergeCell ref="C27:D27"/>
    <mergeCell ref="C32:D32"/>
    <mergeCell ref="H32:I32"/>
    <mergeCell ref="C30:D30"/>
    <mergeCell ref="H30:I30"/>
    <mergeCell ref="C29:D29"/>
    <mergeCell ref="H29:I29"/>
    <mergeCell ref="C34:D34"/>
    <mergeCell ref="H34:I34"/>
    <mergeCell ref="H27:I27"/>
    <mergeCell ref="H58:I58"/>
    <mergeCell ref="H59:I59"/>
    <mergeCell ref="H45:I45"/>
    <mergeCell ref="H46:I46"/>
    <mergeCell ref="D72:E72"/>
    <mergeCell ref="H71:I71"/>
    <mergeCell ref="H72:I72"/>
    <mergeCell ref="H52:I52"/>
    <mergeCell ref="H53:I53"/>
    <mergeCell ref="D71:E71"/>
    <mergeCell ref="H70:I70"/>
    <mergeCell ref="D70:E70"/>
    <mergeCell ref="C68:K68"/>
    <mergeCell ref="H61:I61"/>
    <mergeCell ref="H63:I63"/>
    <mergeCell ref="C31:D31"/>
    <mergeCell ref="H31:I31"/>
    <mergeCell ref="H54:I54"/>
    <mergeCell ref="H56:I56"/>
    <mergeCell ref="C35:D35"/>
    <mergeCell ref="C36:D36"/>
    <mergeCell ref="H36:I36"/>
    <mergeCell ref="H44:I44"/>
    <mergeCell ref="C37:D37"/>
    <mergeCell ref="H38:I38"/>
    <mergeCell ref="C39:D39"/>
    <mergeCell ref="H48:I48"/>
    <mergeCell ref="H50:I50"/>
    <mergeCell ref="H51:I51"/>
    <mergeCell ref="H33:I33"/>
    <mergeCell ref="D45:E52"/>
    <mergeCell ref="B8:B9"/>
    <mergeCell ref="C8:D9"/>
    <mergeCell ref="G8:G9"/>
    <mergeCell ref="H8:I9"/>
    <mergeCell ref="H19:I19"/>
    <mergeCell ref="C12:D12"/>
    <mergeCell ref="C14:D14"/>
    <mergeCell ref="H14:I14"/>
    <mergeCell ref="C16:D16"/>
    <mergeCell ref="H16:I16"/>
    <mergeCell ref="H12:I12"/>
  </mergeCells>
  <conditionalFormatting sqref="D45:E52">
    <cfRule type="expression" dxfId="1" priority="1">
      <formula>$F$41&lt;&gt;$K$63</formula>
    </cfRule>
    <cfRule type="expression" dxfId="0" priority="2">
      <formula>$E$41&lt;&gt;$J$63</formula>
    </cfRule>
  </conditionalFormatting>
  <printOptions horizontalCentered="1" verticalCentered="1"/>
  <pageMargins left="0" right="0" top="0.32" bottom="0.59055118110236227" header="0" footer="0"/>
  <pageSetup scale="5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39"/>
  <sheetViews>
    <sheetView showGridLines="0" topLeftCell="A6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29.42578125" style="253" customWidth="1"/>
    <col min="5" max="5" width="12.7109375" style="253" customWidth="1"/>
    <col min="6" max="6" width="14.42578125" style="253" customWidth="1"/>
    <col min="7" max="7" width="12.42578125" style="253" customWidth="1"/>
    <col min="8" max="8" width="13.7109375" style="253" customWidth="1"/>
    <col min="9" max="10" width="12.7109375" style="253" customWidth="1"/>
    <col min="11" max="11" width="15.28515625" style="253" bestFit="1" customWidth="1"/>
    <col min="12" max="13" width="12.7109375" style="253" customWidth="1"/>
    <col min="14" max="14" width="11.42578125" style="253" customWidth="1"/>
    <col min="15" max="15" width="12.85546875" style="253" customWidth="1"/>
    <col min="16" max="16" width="14.5703125" style="26" customWidth="1"/>
    <col min="17" max="17" width="14" style="253" customWidth="1"/>
    <col min="18" max="16384" width="11.42578125" style="253"/>
  </cols>
  <sheetData>
    <row r="1" spans="2:17" ht="6" customHeight="1">
      <c r="B1" s="812"/>
      <c r="C1" s="812"/>
      <c r="D1" s="812"/>
      <c r="E1" s="812"/>
      <c r="F1" s="812"/>
      <c r="G1" s="812"/>
      <c r="H1" s="812"/>
      <c r="I1" s="812"/>
      <c r="J1" s="812"/>
      <c r="K1" s="812"/>
      <c r="L1" s="812"/>
      <c r="M1" s="812"/>
      <c r="N1" s="812"/>
      <c r="O1" s="812"/>
    </row>
    <row r="2" spans="2:17" ht="13.5" customHeight="1">
      <c r="B2" s="812" t="s">
        <v>453</v>
      </c>
      <c r="C2" s="812"/>
      <c r="D2" s="812"/>
      <c r="E2" s="812"/>
      <c r="F2" s="812"/>
      <c r="G2" s="812"/>
      <c r="H2" s="812"/>
      <c r="I2" s="812"/>
      <c r="J2" s="812"/>
      <c r="K2" s="812"/>
      <c r="L2" s="812"/>
      <c r="M2" s="812"/>
      <c r="N2" s="812"/>
      <c r="O2" s="812"/>
    </row>
    <row r="3" spans="2:17" ht="20.25" customHeight="1">
      <c r="B3" s="812" t="s">
        <v>777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  <c r="M3" s="812"/>
      <c r="N3" s="812"/>
      <c r="O3" s="812"/>
    </row>
    <row r="4" spans="2:17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17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17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17" ht="15" customHeight="1">
      <c r="B7" s="899" t="s">
        <v>454</v>
      </c>
      <c r="C7" s="952"/>
      <c r="D7" s="900"/>
      <c r="E7" s="960" t="s">
        <v>455</v>
      </c>
      <c r="F7" s="474"/>
      <c r="G7" s="960" t="s">
        <v>452</v>
      </c>
      <c r="H7" s="963" t="s">
        <v>216</v>
      </c>
      <c r="I7" s="964"/>
      <c r="J7" s="964"/>
      <c r="K7" s="964"/>
      <c r="L7" s="964"/>
      <c r="M7" s="964"/>
      <c r="N7" s="965"/>
      <c r="O7" s="897" t="s">
        <v>217</v>
      </c>
      <c r="P7" s="969" t="s">
        <v>488</v>
      </c>
      <c r="Q7" s="854"/>
    </row>
    <row r="8" spans="2:17" ht="51">
      <c r="B8" s="901"/>
      <c r="C8" s="856"/>
      <c r="D8" s="902"/>
      <c r="E8" s="961"/>
      <c r="F8" s="475" t="s">
        <v>456</v>
      </c>
      <c r="G8" s="961"/>
      <c r="H8" s="380" t="s">
        <v>218</v>
      </c>
      <c r="I8" s="380" t="s">
        <v>219</v>
      </c>
      <c r="J8" s="380" t="s">
        <v>197</v>
      </c>
      <c r="K8" s="380" t="s">
        <v>396</v>
      </c>
      <c r="L8" s="380" t="s">
        <v>198</v>
      </c>
      <c r="M8" s="380" t="s">
        <v>397</v>
      </c>
      <c r="N8" s="380" t="s">
        <v>220</v>
      </c>
      <c r="O8" s="897"/>
      <c r="P8" s="476" t="s">
        <v>489</v>
      </c>
      <c r="Q8" s="476" t="s">
        <v>490</v>
      </c>
    </row>
    <row r="9" spans="2:17" ht="15.75" customHeight="1">
      <c r="B9" s="903"/>
      <c r="C9" s="953"/>
      <c r="D9" s="904"/>
      <c r="E9" s="962"/>
      <c r="F9" s="477"/>
      <c r="G9" s="962"/>
      <c r="H9" s="380">
        <v>1</v>
      </c>
      <c r="I9" s="380">
        <v>2</v>
      </c>
      <c r="J9" s="380" t="s">
        <v>221</v>
      </c>
      <c r="K9" s="380">
        <v>4</v>
      </c>
      <c r="L9" s="380">
        <v>5</v>
      </c>
      <c r="M9" s="380">
        <v>6</v>
      </c>
      <c r="N9" s="380">
        <v>7</v>
      </c>
      <c r="O9" s="380" t="s">
        <v>458</v>
      </c>
      <c r="P9" s="286" t="s">
        <v>491</v>
      </c>
      <c r="Q9" s="286" t="s">
        <v>492</v>
      </c>
    </row>
    <row r="10" spans="2:17" ht="15" customHeight="1">
      <c r="B10" s="950"/>
      <c r="C10" s="941"/>
      <c r="D10" s="951"/>
      <c r="E10" s="463"/>
      <c r="F10" s="463"/>
      <c r="G10" s="464"/>
      <c r="H10" s="464"/>
      <c r="I10" s="464"/>
      <c r="J10" s="464"/>
      <c r="K10" s="464"/>
      <c r="L10" s="464"/>
      <c r="M10" s="464"/>
      <c r="N10" s="464"/>
      <c r="O10" s="464"/>
      <c r="P10" s="307"/>
      <c r="Q10" s="478"/>
    </row>
    <row r="11" spans="2:17" ht="15" customHeight="1">
      <c r="B11" s="524"/>
      <c r="C11" s="523"/>
      <c r="D11" s="525"/>
      <c r="E11" s="463"/>
      <c r="F11" s="463"/>
      <c r="G11" s="463"/>
      <c r="H11" s="464"/>
      <c r="I11" s="464"/>
      <c r="J11" s="464"/>
      <c r="K11" s="464"/>
      <c r="L11" s="464"/>
      <c r="M11" s="464"/>
      <c r="N11" s="464"/>
      <c r="O11" s="464"/>
      <c r="P11" s="307"/>
      <c r="Q11" s="478"/>
    </row>
    <row r="12" spans="2:17" ht="49.5" customHeight="1">
      <c r="B12" s="957" t="s">
        <v>649</v>
      </c>
      <c r="C12" s="958"/>
      <c r="D12" s="959"/>
      <c r="E12" s="569" t="s">
        <v>650</v>
      </c>
      <c r="F12" s="570" t="s">
        <v>651</v>
      </c>
      <c r="G12" s="571">
        <v>3022</v>
      </c>
      <c r="H12" s="576">
        <v>2121381</v>
      </c>
      <c r="I12" s="575">
        <f>J12-H12</f>
        <v>123721.04000000004</v>
      </c>
      <c r="J12" s="575">
        <v>2245102.04</v>
      </c>
      <c r="K12" s="575">
        <v>973683.19</v>
      </c>
      <c r="L12" s="575">
        <v>961230.99</v>
      </c>
      <c r="M12" s="575">
        <v>961230.99</v>
      </c>
      <c r="N12" s="575">
        <v>961230.99</v>
      </c>
      <c r="O12" s="575">
        <f>J12-N12</f>
        <v>1283871.05</v>
      </c>
      <c r="P12" s="577">
        <f>L12/H12</f>
        <v>0.45311567794752566</v>
      </c>
      <c r="Q12" s="577">
        <f>L12/J12</f>
        <v>0.42814579153827681</v>
      </c>
    </row>
    <row r="13" spans="2:17" ht="15" customHeight="1">
      <c r="B13" s="381"/>
      <c r="C13" s="526"/>
      <c r="D13" s="527"/>
      <c r="E13" s="463"/>
      <c r="F13" s="463"/>
      <c r="G13" s="481"/>
      <c r="H13" s="464"/>
      <c r="I13" s="575"/>
      <c r="J13" s="575"/>
      <c r="L13" s="464"/>
      <c r="M13" s="464"/>
      <c r="N13" s="464"/>
      <c r="O13" s="575"/>
      <c r="P13" s="577"/>
      <c r="Q13" s="577"/>
    </row>
    <row r="14" spans="2:17" ht="15" customHeight="1">
      <c r="B14" s="381"/>
      <c r="C14" s="948"/>
      <c r="D14" s="949"/>
      <c r="E14" s="466"/>
      <c r="F14" s="466"/>
      <c r="G14" s="466"/>
      <c r="H14" s="464"/>
      <c r="I14" s="575"/>
      <c r="J14" s="575"/>
      <c r="K14" s="464"/>
      <c r="L14" s="464"/>
      <c r="M14" s="464"/>
      <c r="N14" s="464"/>
      <c r="O14" s="575"/>
      <c r="P14" s="577"/>
      <c r="Q14" s="577"/>
    </row>
    <row r="15" spans="2:17" ht="24.75" customHeight="1">
      <c r="B15" s="957" t="s">
        <v>656</v>
      </c>
      <c r="C15" s="958"/>
      <c r="D15" s="959"/>
      <c r="E15" s="569" t="s">
        <v>650</v>
      </c>
      <c r="F15" s="570" t="s">
        <v>652</v>
      </c>
      <c r="G15" s="571">
        <v>3022</v>
      </c>
      <c r="H15" s="575">
        <v>954217</v>
      </c>
      <c r="I15" s="575">
        <f t="shared" ref="I15:I26" si="0">J15-H15</f>
        <v>26037.540000000037</v>
      </c>
      <c r="J15" s="575">
        <v>980254.54</v>
      </c>
      <c r="K15" s="575">
        <v>361733.88</v>
      </c>
      <c r="L15" s="575">
        <v>361733.79</v>
      </c>
      <c r="M15" s="575">
        <v>361733.79</v>
      </c>
      <c r="N15" s="575">
        <v>361733.79</v>
      </c>
      <c r="O15" s="575">
        <f t="shared" ref="O15:O26" si="1">J15-N15</f>
        <v>618520.75</v>
      </c>
      <c r="P15" s="577">
        <f t="shared" ref="P15:P26" si="2">L15/H15</f>
        <v>0.37908965151532614</v>
      </c>
      <c r="Q15" s="577">
        <f t="shared" ref="Q15:Q26" si="3">L15/J15</f>
        <v>0.36902026487936485</v>
      </c>
    </row>
    <row r="16" spans="2:17" ht="15" customHeight="1">
      <c r="B16" s="381"/>
      <c r="C16" s="526"/>
      <c r="D16" s="527"/>
      <c r="E16" s="463"/>
      <c r="F16" s="463"/>
      <c r="G16" s="464"/>
      <c r="H16" s="464"/>
      <c r="I16" s="575"/>
      <c r="J16" s="575"/>
      <c r="L16" s="464"/>
      <c r="M16" s="464"/>
      <c r="N16" s="464"/>
      <c r="O16" s="575"/>
      <c r="P16" s="577"/>
      <c r="Q16" s="577"/>
    </row>
    <row r="17" spans="1:17" ht="15" customHeight="1">
      <c r="B17" s="381"/>
      <c r="C17" s="526"/>
      <c r="D17" s="527"/>
      <c r="E17" s="463"/>
      <c r="F17" s="463"/>
      <c r="G17" s="464"/>
      <c r="H17" s="464"/>
      <c r="I17" s="575"/>
      <c r="J17" s="575"/>
      <c r="K17" s="464"/>
      <c r="L17" s="464"/>
      <c r="M17" s="464"/>
      <c r="N17" s="464"/>
      <c r="O17" s="575"/>
      <c r="P17" s="577"/>
      <c r="Q17" s="577"/>
    </row>
    <row r="18" spans="1:17" ht="27" customHeight="1">
      <c r="B18" s="957" t="s">
        <v>653</v>
      </c>
      <c r="C18" s="958"/>
      <c r="D18" s="959"/>
      <c r="E18" s="569" t="s">
        <v>650</v>
      </c>
      <c r="F18" s="570" t="s">
        <v>654</v>
      </c>
      <c r="G18" s="571">
        <v>3022</v>
      </c>
      <c r="H18" s="575">
        <v>1942465</v>
      </c>
      <c r="I18" s="575">
        <f t="shared" si="0"/>
        <v>82429.080000000075</v>
      </c>
      <c r="J18" s="575">
        <v>2024894.08</v>
      </c>
      <c r="K18" s="575">
        <v>956201.82</v>
      </c>
      <c r="L18" s="575">
        <v>956201.71</v>
      </c>
      <c r="M18" s="575">
        <v>956201.71</v>
      </c>
      <c r="N18" s="575">
        <v>956201.71</v>
      </c>
      <c r="O18" s="575">
        <f t="shared" si="1"/>
        <v>1068692.3700000001</v>
      </c>
      <c r="P18" s="577">
        <f t="shared" si="2"/>
        <v>0.49226200214675681</v>
      </c>
      <c r="Q18" s="577">
        <f t="shared" si="3"/>
        <v>0.47222307549044734</v>
      </c>
    </row>
    <row r="19" spans="1:17" ht="15" customHeight="1">
      <c r="B19" s="381"/>
      <c r="C19" s="526"/>
      <c r="D19" s="527"/>
      <c r="E19" s="463"/>
      <c r="F19" s="463"/>
      <c r="G19" s="464"/>
      <c r="H19" s="464"/>
      <c r="I19" s="575"/>
      <c r="J19" s="575"/>
      <c r="L19" s="464"/>
      <c r="M19" s="464"/>
      <c r="N19" s="464"/>
      <c r="O19" s="575"/>
      <c r="P19" s="577"/>
      <c r="Q19" s="577"/>
    </row>
    <row r="20" spans="1:17" ht="15" customHeight="1">
      <c r="B20" s="381"/>
      <c r="C20" s="526"/>
      <c r="D20" s="527"/>
      <c r="E20" s="463"/>
      <c r="F20" s="463"/>
      <c r="G20" s="464"/>
      <c r="H20" s="464"/>
      <c r="I20" s="575"/>
      <c r="J20" s="575"/>
      <c r="K20" s="464"/>
      <c r="L20" s="464"/>
      <c r="M20" s="464"/>
      <c r="N20" s="464"/>
      <c r="O20" s="575"/>
      <c r="P20" s="577"/>
      <c r="Q20" s="577"/>
    </row>
    <row r="21" spans="1:17" ht="15" customHeight="1">
      <c r="B21" s="381"/>
      <c r="C21" s="526"/>
      <c r="D21" s="527"/>
      <c r="E21" s="463"/>
      <c r="F21" s="463"/>
      <c r="G21" s="464"/>
      <c r="H21" s="464"/>
      <c r="I21" s="575"/>
      <c r="J21" s="575"/>
      <c r="K21" s="464"/>
      <c r="L21" s="464"/>
      <c r="M21" s="464"/>
      <c r="N21" s="464"/>
      <c r="O21" s="575"/>
      <c r="P21" s="577"/>
      <c r="Q21" s="577"/>
    </row>
    <row r="22" spans="1:17" ht="15" customHeight="1">
      <c r="B22" s="966" t="s">
        <v>487</v>
      </c>
      <c r="C22" s="967"/>
      <c r="D22" s="968"/>
      <c r="E22" s="572" t="s">
        <v>487</v>
      </c>
      <c r="F22" s="572" t="s">
        <v>719</v>
      </c>
      <c r="G22" s="571">
        <v>3022</v>
      </c>
      <c r="H22" s="575">
        <v>2439638</v>
      </c>
      <c r="I22" s="575">
        <f t="shared" si="0"/>
        <v>68130.919999999925</v>
      </c>
      <c r="J22" s="575">
        <v>2507768.92</v>
      </c>
      <c r="K22" s="575">
        <v>1127804.3700000001</v>
      </c>
      <c r="L22" s="575">
        <v>1127804.26</v>
      </c>
      <c r="M22" s="575">
        <v>1127804.26</v>
      </c>
      <c r="N22" s="575">
        <v>1127804.26</v>
      </c>
      <c r="O22" s="575">
        <f t="shared" si="1"/>
        <v>1379964.66</v>
      </c>
      <c r="P22" s="577">
        <f t="shared" si="2"/>
        <v>0.46228344533082366</v>
      </c>
      <c r="Q22" s="577">
        <f t="shared" si="3"/>
        <v>0.44972415560521423</v>
      </c>
    </row>
    <row r="23" spans="1:17" ht="15" customHeight="1">
      <c r="B23" s="381"/>
      <c r="C23" s="948"/>
      <c r="D23" s="949"/>
      <c r="E23" s="466"/>
      <c r="F23" s="466"/>
      <c r="G23" s="466"/>
      <c r="H23" s="464"/>
      <c r="I23" s="575"/>
      <c r="J23" s="575"/>
      <c r="L23" s="464"/>
      <c r="M23" s="464"/>
      <c r="N23" s="464"/>
      <c r="O23" s="575"/>
      <c r="P23" s="577"/>
      <c r="Q23" s="577"/>
    </row>
    <row r="24" spans="1:17" ht="15" customHeight="1">
      <c r="B24" s="381"/>
      <c r="C24" s="526"/>
      <c r="D24" s="527"/>
      <c r="E24" s="463"/>
      <c r="F24" s="463"/>
      <c r="G24" s="464"/>
      <c r="H24" s="464"/>
      <c r="I24" s="575"/>
      <c r="J24" s="575"/>
      <c r="K24" s="464"/>
      <c r="L24" s="464"/>
      <c r="M24" s="464"/>
      <c r="N24" s="464"/>
      <c r="O24" s="575"/>
      <c r="P24" s="577"/>
      <c r="Q24" s="577"/>
    </row>
    <row r="25" spans="1:17" ht="15" customHeight="1">
      <c r="B25" s="381"/>
      <c r="C25" s="526"/>
      <c r="D25" s="527"/>
      <c r="E25" s="463"/>
      <c r="F25" s="463"/>
      <c r="G25" s="464"/>
      <c r="H25" s="464"/>
      <c r="I25" s="575"/>
      <c r="J25" s="575"/>
      <c r="K25" s="464"/>
      <c r="L25" s="464"/>
      <c r="M25" s="464"/>
      <c r="N25" s="464"/>
      <c r="O25" s="575"/>
      <c r="P25" s="577"/>
      <c r="Q25" s="577"/>
    </row>
    <row r="26" spans="1:17" ht="15" customHeight="1">
      <c r="B26" s="966" t="s">
        <v>655</v>
      </c>
      <c r="C26" s="967"/>
      <c r="D26" s="968"/>
      <c r="E26" s="572" t="s">
        <v>487</v>
      </c>
      <c r="F26" s="572" t="s">
        <v>720</v>
      </c>
      <c r="G26" s="571">
        <v>3022</v>
      </c>
      <c r="H26" s="575">
        <v>1988883</v>
      </c>
      <c r="I26" s="575">
        <f t="shared" si="0"/>
        <v>168339.87000000011</v>
      </c>
      <c r="J26" s="575">
        <v>2157222.87</v>
      </c>
      <c r="K26" s="575">
        <v>905731.05</v>
      </c>
      <c r="L26" s="575">
        <v>904758.45</v>
      </c>
      <c r="M26" s="575">
        <v>904758.45</v>
      </c>
      <c r="N26" s="575">
        <v>904758.45</v>
      </c>
      <c r="O26" s="575">
        <f t="shared" si="1"/>
        <v>1252464.4200000002</v>
      </c>
      <c r="P26" s="577">
        <f t="shared" si="2"/>
        <v>0.45490783017402225</v>
      </c>
      <c r="Q26" s="577">
        <f t="shared" si="3"/>
        <v>0.41940889028308881</v>
      </c>
    </row>
    <row r="27" spans="1:17" ht="15" customHeight="1">
      <c r="B27" s="966"/>
      <c r="C27" s="967"/>
      <c r="D27" s="968"/>
      <c r="E27" s="463"/>
      <c r="F27" s="463"/>
      <c r="G27" s="463"/>
      <c r="H27" s="464"/>
      <c r="I27" s="464"/>
      <c r="J27" s="464"/>
      <c r="L27" s="464"/>
      <c r="M27" s="464"/>
      <c r="N27" s="464"/>
      <c r="O27" s="464"/>
      <c r="P27" s="307"/>
      <c r="Q27" s="478"/>
    </row>
    <row r="28" spans="1:17">
      <c r="B28" s="966"/>
      <c r="C28" s="967"/>
      <c r="D28" s="968"/>
      <c r="E28" s="471"/>
      <c r="F28" s="471"/>
      <c r="G28" s="472"/>
      <c r="H28" s="472"/>
      <c r="I28" s="472"/>
      <c r="J28" s="472"/>
      <c r="K28" s="472"/>
      <c r="L28" s="472"/>
      <c r="M28" s="472"/>
      <c r="N28" s="472"/>
      <c r="O28" s="472"/>
      <c r="P28" s="479"/>
      <c r="Q28" s="480"/>
    </row>
    <row r="29" spans="1:17" s="378" customFormat="1">
      <c r="A29" s="283"/>
      <c r="B29" s="405"/>
      <c r="C29" s="954" t="s">
        <v>222</v>
      </c>
      <c r="D29" s="955"/>
      <c r="E29" s="473"/>
      <c r="F29" s="473"/>
      <c r="G29" s="473"/>
      <c r="H29" s="568">
        <f>H12+H15+H18+H22+H26</f>
        <v>9446584</v>
      </c>
      <c r="I29" s="568">
        <f t="shared" ref="I29:O29" si="4">I12+I15+I18+I22+I26</f>
        <v>468658.45000000019</v>
      </c>
      <c r="J29" s="568">
        <f t="shared" si="4"/>
        <v>9915242.4499999993</v>
      </c>
      <c r="K29" s="568">
        <f t="shared" si="4"/>
        <v>4325154.3099999996</v>
      </c>
      <c r="L29" s="568">
        <f t="shared" si="4"/>
        <v>4311729.2</v>
      </c>
      <c r="M29" s="568">
        <f t="shared" si="4"/>
        <v>4311729.2</v>
      </c>
      <c r="N29" s="568">
        <f t="shared" si="4"/>
        <v>4311729.2</v>
      </c>
      <c r="O29" s="568">
        <f t="shared" si="4"/>
        <v>5603513.25</v>
      </c>
      <c r="P29" s="665">
        <f>L29/H29</f>
        <v>0.4564326321557084</v>
      </c>
      <c r="Q29" s="666">
        <f>L29/J29</f>
        <v>0.43485867559395891</v>
      </c>
    </row>
    <row r="30" spans="1:17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1" spans="1:17">
      <c r="B31" s="16" t="s">
        <v>76</v>
      </c>
      <c r="G31" s="26"/>
      <c r="H31" s="26"/>
      <c r="I31" s="26"/>
      <c r="J31" s="26"/>
      <c r="K31" s="26"/>
      <c r="L31" s="26"/>
      <c r="M31" s="26"/>
      <c r="N31" s="26"/>
      <c r="O31" s="26"/>
    </row>
    <row r="34" spans="4:17">
      <c r="D34" s="260"/>
      <c r="H34" s="887"/>
      <c r="I34" s="887"/>
      <c r="J34" s="887"/>
      <c r="K34" s="258"/>
      <c r="L34" s="258"/>
      <c r="M34" s="258"/>
      <c r="N34" s="258"/>
      <c r="O34" s="258"/>
    </row>
    <row r="35" spans="4:17">
      <c r="D35" s="774" t="s">
        <v>657</v>
      </c>
      <c r="E35" s="774"/>
      <c r="F35" s="77"/>
      <c r="G35" s="77"/>
      <c r="H35" s="811"/>
      <c r="I35" s="811"/>
      <c r="J35" s="811"/>
      <c r="K35" s="341"/>
      <c r="L35" s="341"/>
      <c r="M35" s="341"/>
      <c r="N35" s="956"/>
      <c r="O35" s="956"/>
      <c r="P35" s="956"/>
    </row>
    <row r="36" spans="4:17" ht="12.75" customHeight="1">
      <c r="D36" s="770" t="s">
        <v>658</v>
      </c>
      <c r="E36" s="770"/>
      <c r="F36" s="83"/>
      <c r="G36" s="83"/>
      <c r="H36" s="770"/>
      <c r="I36" s="770"/>
      <c r="J36" s="770"/>
      <c r="K36" s="342"/>
      <c r="L36" s="342"/>
      <c r="M36" s="342"/>
      <c r="N36" s="811" t="s">
        <v>659</v>
      </c>
      <c r="O36" s="811"/>
      <c r="P36" s="811"/>
    </row>
    <row r="37" spans="4:17">
      <c r="N37" s="770" t="s">
        <v>660</v>
      </c>
      <c r="O37" s="770"/>
      <c r="P37" s="770"/>
    </row>
    <row r="39" spans="4:17" ht="18">
      <c r="Q39" s="618">
        <v>2</v>
      </c>
    </row>
  </sheetData>
  <mergeCells count="28">
    <mergeCell ref="P7:Q7"/>
    <mergeCell ref="B1:O1"/>
    <mergeCell ref="B2:O2"/>
    <mergeCell ref="B3:O3"/>
    <mergeCell ref="B7:D9"/>
    <mergeCell ref="O7:O8"/>
    <mergeCell ref="B12:D12"/>
    <mergeCell ref="G7:G9"/>
    <mergeCell ref="E7:E9"/>
    <mergeCell ref="H7:N7"/>
    <mergeCell ref="C29:D29"/>
    <mergeCell ref="B10:D10"/>
    <mergeCell ref="B28:D28"/>
    <mergeCell ref="C14:D14"/>
    <mergeCell ref="C23:D23"/>
    <mergeCell ref="B15:D15"/>
    <mergeCell ref="B26:D26"/>
    <mergeCell ref="B27:D27"/>
    <mergeCell ref="B18:D18"/>
    <mergeCell ref="B22:D22"/>
    <mergeCell ref="N35:P35"/>
    <mergeCell ref="N36:P36"/>
    <mergeCell ref="N37:P37"/>
    <mergeCell ref="D36:E36"/>
    <mergeCell ref="H34:J34"/>
    <mergeCell ref="H35:J35"/>
    <mergeCell ref="H36:J36"/>
    <mergeCell ref="D35:E35"/>
  </mergeCells>
  <dataValidations disablePrompts="1"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25" right="0.7" top="0.44" bottom="0.75" header="0.3" footer="0.3"/>
  <pageSetup scale="60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Y46"/>
  <sheetViews>
    <sheetView showGridLines="0" topLeftCell="J2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2" width="5.85546875" style="253" customWidth="1"/>
    <col min="3" max="3" width="15.7109375" style="253" customWidth="1"/>
    <col min="4" max="8" width="5.42578125" style="253" customWidth="1"/>
    <col min="9" max="13" width="12.7109375" style="253" customWidth="1"/>
    <col min="14" max="14" width="16.140625" style="253" customWidth="1"/>
    <col min="15" max="15" width="14.7109375" style="253" customWidth="1"/>
    <col min="16" max="16" width="12.42578125" style="26" bestFit="1" customWidth="1"/>
    <col min="17" max="20" width="11.42578125" style="253"/>
    <col min="21" max="21" width="13.7109375" style="253" customWidth="1"/>
    <col min="22" max="22" width="13.42578125" style="253" customWidth="1"/>
    <col min="23" max="23" width="14" style="253" customWidth="1"/>
    <col min="24" max="24" width="14.5703125" style="253" customWidth="1"/>
    <col min="25" max="25" width="15.140625" style="253" customWidth="1"/>
    <col min="26" max="16384" width="11.42578125" style="253"/>
  </cols>
  <sheetData>
    <row r="1" spans="2:25" ht="6" customHeight="1">
      <c r="B1" s="812" t="s">
        <v>486</v>
      </c>
      <c r="C1" s="812"/>
      <c r="D1" s="812"/>
      <c r="E1" s="812"/>
      <c r="F1" s="812"/>
      <c r="G1" s="812"/>
      <c r="H1" s="812"/>
      <c r="I1" s="812"/>
      <c r="J1" s="812"/>
      <c r="K1" s="812"/>
      <c r="L1" s="812"/>
      <c r="M1" s="812"/>
      <c r="N1" s="812"/>
      <c r="O1" s="812"/>
      <c r="P1" s="812"/>
      <c r="Q1" s="812"/>
      <c r="R1" s="812"/>
      <c r="S1" s="812"/>
      <c r="T1" s="812"/>
      <c r="U1" s="812"/>
      <c r="V1" s="812"/>
      <c r="W1" s="812"/>
      <c r="X1" s="812"/>
      <c r="Y1" s="812"/>
    </row>
    <row r="2" spans="2:25" ht="13.5" customHeight="1">
      <c r="B2" s="812"/>
      <c r="C2" s="812"/>
      <c r="D2" s="812"/>
      <c r="E2" s="812"/>
      <c r="F2" s="812"/>
      <c r="G2" s="812"/>
      <c r="H2" s="812"/>
      <c r="I2" s="812"/>
      <c r="J2" s="812"/>
      <c r="K2" s="812"/>
      <c r="L2" s="812"/>
      <c r="M2" s="812"/>
      <c r="N2" s="812"/>
      <c r="O2" s="812"/>
      <c r="P2" s="812"/>
      <c r="Q2" s="812"/>
      <c r="R2" s="812"/>
      <c r="S2" s="812"/>
      <c r="T2" s="812"/>
      <c r="U2" s="812"/>
      <c r="V2" s="812"/>
      <c r="W2" s="812"/>
      <c r="X2" s="812"/>
      <c r="Y2" s="812"/>
    </row>
    <row r="3" spans="2:25" ht="20.25" customHeight="1">
      <c r="B3" s="812" t="s">
        <v>770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  <c r="M3" s="812"/>
      <c r="N3" s="812"/>
      <c r="O3" s="812"/>
      <c r="P3" s="812"/>
      <c r="Q3" s="812"/>
      <c r="R3" s="812"/>
      <c r="S3" s="812"/>
      <c r="T3" s="812"/>
      <c r="U3" s="812"/>
      <c r="V3" s="812"/>
      <c r="W3" s="812"/>
      <c r="X3" s="812"/>
      <c r="Y3" s="812"/>
    </row>
    <row r="4" spans="2:25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25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25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25" ht="15" customHeight="1">
      <c r="B7" s="978" t="s">
        <v>459</v>
      </c>
      <c r="C7" s="979"/>
      <c r="D7" s="980" t="s">
        <v>460</v>
      </c>
      <c r="E7" s="850"/>
      <c r="F7" s="850"/>
      <c r="G7" s="850"/>
      <c r="H7" s="981"/>
      <c r="I7" s="976" t="s">
        <v>461</v>
      </c>
      <c r="J7" s="976"/>
      <c r="K7" s="976"/>
      <c r="L7" s="976"/>
      <c r="M7" s="976"/>
      <c r="N7" s="976"/>
      <c r="O7" s="976"/>
      <c r="P7" s="976" t="s">
        <v>462</v>
      </c>
      <c r="Q7" s="976"/>
      <c r="R7" s="976"/>
      <c r="S7" s="976"/>
      <c r="T7" s="976"/>
      <c r="U7" s="976" t="s">
        <v>463</v>
      </c>
      <c r="V7" s="976"/>
      <c r="W7" s="976"/>
      <c r="X7" s="976"/>
      <c r="Y7" s="976"/>
    </row>
    <row r="8" spans="2:25">
      <c r="B8" s="982" t="s">
        <v>464</v>
      </c>
      <c r="C8" s="982" t="s">
        <v>465</v>
      </c>
      <c r="D8" s="974" t="s">
        <v>466</v>
      </c>
      <c r="E8" s="974" t="s">
        <v>467</v>
      </c>
      <c r="F8" s="974" t="s">
        <v>468</v>
      </c>
      <c r="G8" s="974" t="s">
        <v>469</v>
      </c>
      <c r="H8" s="974" t="s">
        <v>452</v>
      </c>
      <c r="I8" s="970" t="s">
        <v>470</v>
      </c>
      <c r="J8" s="970" t="s">
        <v>471</v>
      </c>
      <c r="K8" s="970" t="s">
        <v>472</v>
      </c>
      <c r="L8" s="970" t="s">
        <v>473</v>
      </c>
      <c r="M8" s="970" t="s">
        <v>474</v>
      </c>
      <c r="N8" s="970" t="s">
        <v>475</v>
      </c>
      <c r="O8" s="970" t="s">
        <v>476</v>
      </c>
      <c r="P8" s="970" t="s">
        <v>477</v>
      </c>
      <c r="Q8" s="970" t="s">
        <v>478</v>
      </c>
      <c r="R8" s="970" t="s">
        <v>479</v>
      </c>
      <c r="S8" s="972" t="s">
        <v>480</v>
      </c>
      <c r="T8" s="973"/>
      <c r="U8" s="970" t="s">
        <v>218</v>
      </c>
      <c r="V8" s="970" t="s">
        <v>197</v>
      </c>
      <c r="W8" s="970" t="s">
        <v>198</v>
      </c>
      <c r="X8" s="972" t="s">
        <v>481</v>
      </c>
      <c r="Y8" s="973"/>
    </row>
    <row r="9" spans="2:25" ht="26.25" customHeight="1">
      <c r="B9" s="983"/>
      <c r="C9" s="983"/>
      <c r="D9" s="975"/>
      <c r="E9" s="975"/>
      <c r="F9" s="975"/>
      <c r="G9" s="975"/>
      <c r="H9" s="975"/>
      <c r="I9" s="971"/>
      <c r="J9" s="971"/>
      <c r="K9" s="971"/>
      <c r="L9" s="971"/>
      <c r="M9" s="971"/>
      <c r="N9" s="971"/>
      <c r="O9" s="971"/>
      <c r="P9" s="971"/>
      <c r="Q9" s="971"/>
      <c r="R9" s="971"/>
      <c r="S9" s="482" t="s">
        <v>482</v>
      </c>
      <c r="T9" s="482" t="s">
        <v>483</v>
      </c>
      <c r="U9" s="977"/>
      <c r="V9" s="977"/>
      <c r="W9" s="977"/>
      <c r="X9" s="483" t="s">
        <v>484</v>
      </c>
      <c r="Y9" s="483" t="s">
        <v>485</v>
      </c>
    </row>
    <row r="10" spans="2:25" ht="15" customHeight="1">
      <c r="B10" s="484"/>
      <c r="C10" s="485"/>
      <c r="D10" s="486"/>
      <c r="E10" s="463"/>
      <c r="F10" s="463"/>
      <c r="G10" s="464"/>
      <c r="H10" s="487"/>
      <c r="I10" s="488"/>
      <c r="J10" s="489"/>
      <c r="K10" s="489"/>
      <c r="L10" s="489"/>
      <c r="M10" s="489"/>
      <c r="N10" s="489"/>
      <c r="O10" s="490"/>
      <c r="P10" s="491"/>
      <c r="Q10" s="256"/>
      <c r="R10" s="256"/>
      <c r="S10" s="256"/>
      <c r="T10" s="257"/>
      <c r="U10" s="256"/>
      <c r="V10" s="256"/>
      <c r="W10" s="256"/>
      <c r="X10" s="256"/>
      <c r="Y10" s="257"/>
    </row>
    <row r="11" spans="2:25" ht="15" customHeight="1">
      <c r="B11" s="492"/>
      <c r="C11" s="593" t="s">
        <v>673</v>
      </c>
      <c r="D11" s="586" t="s">
        <v>674</v>
      </c>
      <c r="E11" s="587" t="s">
        <v>675</v>
      </c>
      <c r="F11" s="587" t="s">
        <v>676</v>
      </c>
      <c r="G11" s="571" t="s">
        <v>677</v>
      </c>
      <c r="H11" s="588">
        <v>3022</v>
      </c>
      <c r="I11" s="592" t="s">
        <v>651</v>
      </c>
      <c r="J11" s="589" t="s">
        <v>729</v>
      </c>
      <c r="K11" s="590" t="s">
        <v>678</v>
      </c>
      <c r="L11" s="590" t="s">
        <v>679</v>
      </c>
      <c r="M11" s="590" t="s">
        <v>746</v>
      </c>
      <c r="N11" s="712" t="s">
        <v>681</v>
      </c>
      <c r="O11" s="591" t="s">
        <v>747</v>
      </c>
      <c r="P11" s="36">
        <v>1100</v>
      </c>
      <c r="Q11" s="36">
        <v>1100</v>
      </c>
      <c r="R11" s="258">
        <v>455</v>
      </c>
      <c r="S11" s="687">
        <f>R11/Q11</f>
        <v>0.41363636363636364</v>
      </c>
      <c r="T11" s="687">
        <f>R11/P11</f>
        <v>0.41363636363636364</v>
      </c>
      <c r="U11" s="597">
        <f>PyPI!H12</f>
        <v>2121381</v>
      </c>
      <c r="V11" s="576">
        <f>PyPI!J12</f>
        <v>2245102.04</v>
      </c>
      <c r="W11" s="595">
        <f>PyPI!L12</f>
        <v>961230.99</v>
      </c>
      <c r="X11" s="596">
        <f>W11/U11</f>
        <v>0.45311567794752566</v>
      </c>
      <c r="Y11" s="599">
        <f>W11/V11</f>
        <v>0.42814579153827681</v>
      </c>
    </row>
    <row r="12" spans="2:25" ht="15" customHeight="1">
      <c r="B12" s="492"/>
      <c r="C12" s="574"/>
      <c r="D12" s="494"/>
      <c r="E12" s="463"/>
      <c r="F12" s="463"/>
      <c r="G12" s="464"/>
      <c r="H12" s="487"/>
      <c r="I12" s="656"/>
      <c r="J12" s="441"/>
      <c r="K12" s="441"/>
      <c r="L12" s="441"/>
      <c r="M12" s="441"/>
      <c r="N12" s="441"/>
      <c r="O12" s="463"/>
      <c r="P12" s="522"/>
      <c r="Q12" s="258"/>
      <c r="R12" s="258"/>
      <c r="S12" s="258"/>
      <c r="T12" s="259"/>
      <c r="U12" s="598"/>
      <c r="V12" s="258"/>
      <c r="W12" s="258"/>
      <c r="X12" s="596"/>
      <c r="Y12" s="599"/>
    </row>
    <row r="13" spans="2:25" ht="15" customHeight="1">
      <c r="B13" s="492"/>
      <c r="C13" s="574"/>
      <c r="D13" s="494"/>
      <c r="E13" s="466"/>
      <c r="F13" s="466"/>
      <c r="G13" s="466"/>
      <c r="H13" s="495"/>
      <c r="I13" s="672"/>
      <c r="J13" s="496"/>
      <c r="K13" s="496"/>
      <c r="L13" s="496"/>
      <c r="M13" s="496"/>
      <c r="N13" s="496"/>
      <c r="O13" s="466"/>
      <c r="P13" s="522"/>
      <c r="Q13" s="258"/>
      <c r="R13" s="258"/>
      <c r="S13" s="258"/>
      <c r="T13" s="259"/>
      <c r="U13" s="598"/>
      <c r="V13" s="258"/>
      <c r="W13" s="258"/>
      <c r="X13" s="596"/>
      <c r="Y13" s="599"/>
    </row>
    <row r="14" spans="2:25" ht="15" customHeight="1">
      <c r="B14" s="492"/>
      <c r="C14" s="574"/>
      <c r="D14" s="478"/>
      <c r="E14" s="478"/>
      <c r="F14" s="478"/>
      <c r="G14" s="478"/>
      <c r="H14" s="598"/>
      <c r="I14" s="656"/>
      <c r="J14" s="441"/>
      <c r="K14" s="441"/>
      <c r="L14" s="441"/>
      <c r="M14" s="441"/>
      <c r="N14" s="441"/>
      <c r="O14" s="463"/>
      <c r="P14" s="522"/>
      <c r="Q14" s="258"/>
      <c r="R14" s="258"/>
      <c r="S14" s="258"/>
      <c r="T14" s="259"/>
      <c r="U14" s="598"/>
      <c r="V14" s="258"/>
      <c r="W14" s="258"/>
      <c r="X14" s="596"/>
      <c r="Y14" s="599"/>
    </row>
    <row r="15" spans="2:25" ht="15" customHeight="1">
      <c r="B15" s="492"/>
      <c r="C15" s="574" t="s">
        <v>682</v>
      </c>
      <c r="D15" s="586" t="s">
        <v>675</v>
      </c>
      <c r="E15" s="587" t="s">
        <v>683</v>
      </c>
      <c r="F15" s="587" t="s">
        <v>684</v>
      </c>
      <c r="G15" s="571" t="s">
        <v>677</v>
      </c>
      <c r="H15" s="573">
        <v>3022</v>
      </c>
      <c r="I15" s="592" t="s">
        <v>652</v>
      </c>
      <c r="J15" s="589" t="s">
        <v>729</v>
      </c>
      <c r="K15" s="590" t="s">
        <v>678</v>
      </c>
      <c r="L15" s="590" t="s">
        <v>679</v>
      </c>
      <c r="M15" s="712" t="s">
        <v>746</v>
      </c>
      <c r="N15" s="712" t="s">
        <v>681</v>
      </c>
      <c r="O15" s="591" t="s">
        <v>747</v>
      </c>
      <c r="P15" s="36">
        <v>650</v>
      </c>
      <c r="Q15" s="36">
        <v>650</v>
      </c>
      <c r="R15" s="258">
        <v>318</v>
      </c>
      <c r="S15" s="687">
        <f>R15/P15</f>
        <v>0.48923076923076925</v>
      </c>
      <c r="T15" s="687">
        <f>R15/Q15</f>
        <v>0.48923076923076925</v>
      </c>
      <c r="U15" s="594">
        <f>PyPI!H15</f>
        <v>954217</v>
      </c>
      <c r="V15" s="595">
        <f>PyPI!J15</f>
        <v>980254.54</v>
      </c>
      <c r="W15" s="595">
        <f>PyPI!L15</f>
        <v>361733.79</v>
      </c>
      <c r="X15" s="596">
        <f t="shared" ref="X15:X33" si="0">W15/U15</f>
        <v>0.37908965151532614</v>
      </c>
      <c r="Y15" s="599">
        <f t="shared" ref="Y15:Y33" si="1">W15/V15</f>
        <v>0.36902026487936485</v>
      </c>
    </row>
    <row r="16" spans="2:25" ht="15" customHeight="1">
      <c r="B16" s="492"/>
      <c r="C16" s="574"/>
      <c r="D16" s="494"/>
      <c r="E16" s="463"/>
      <c r="F16" s="463"/>
      <c r="G16" s="464"/>
      <c r="H16" s="487"/>
      <c r="I16" s="656"/>
      <c r="J16" s="441"/>
      <c r="K16" s="441"/>
      <c r="L16" s="441"/>
      <c r="M16" s="441"/>
      <c r="N16" s="441"/>
      <c r="O16" s="463"/>
      <c r="P16" s="522"/>
      <c r="Q16" s="258"/>
      <c r="R16" s="258"/>
      <c r="S16" s="258"/>
      <c r="T16" s="259"/>
      <c r="U16" s="598"/>
      <c r="V16" s="258"/>
      <c r="W16" s="258"/>
      <c r="X16" s="596"/>
      <c r="Y16" s="599"/>
    </row>
    <row r="17" spans="2:25" ht="15" customHeight="1">
      <c r="B17" s="492"/>
      <c r="C17" s="574"/>
      <c r="D17" s="494"/>
      <c r="E17" s="463"/>
      <c r="F17" s="463"/>
      <c r="G17" s="464"/>
      <c r="H17" s="487"/>
      <c r="I17" s="656"/>
      <c r="J17" s="441"/>
      <c r="K17" s="441"/>
      <c r="L17" s="441"/>
      <c r="M17" s="441"/>
      <c r="N17" s="441"/>
      <c r="O17" s="463"/>
      <c r="P17" s="522"/>
      <c r="Q17" s="258"/>
      <c r="R17" s="258"/>
      <c r="S17" s="258"/>
      <c r="T17" s="259"/>
      <c r="U17" s="598"/>
      <c r="V17" s="258"/>
      <c r="W17" s="258"/>
      <c r="X17" s="596"/>
      <c r="Y17" s="599"/>
    </row>
    <row r="18" spans="2:25" ht="15" customHeight="1">
      <c r="B18" s="492"/>
      <c r="C18" s="574"/>
      <c r="D18" s="494"/>
      <c r="E18" s="463"/>
      <c r="F18" s="463"/>
      <c r="G18" s="464"/>
      <c r="H18" s="487"/>
      <c r="I18" s="656"/>
      <c r="J18" s="441"/>
      <c r="K18" s="441"/>
      <c r="L18" s="441"/>
      <c r="M18" s="441"/>
      <c r="N18" s="441"/>
      <c r="O18" s="463"/>
      <c r="P18" s="522"/>
      <c r="Q18" s="258"/>
      <c r="R18" s="258"/>
      <c r="S18" s="258"/>
      <c r="T18" s="259"/>
      <c r="U18" s="598"/>
      <c r="V18" s="258"/>
      <c r="W18" s="258"/>
      <c r="X18" s="596"/>
      <c r="Y18" s="599"/>
    </row>
    <row r="19" spans="2:25" ht="15" customHeight="1">
      <c r="B19" s="492"/>
      <c r="C19" s="574"/>
      <c r="D19" s="494"/>
      <c r="E19" s="463"/>
      <c r="F19" s="463"/>
      <c r="G19" s="464"/>
      <c r="H19" s="487"/>
      <c r="I19" s="656"/>
      <c r="J19" s="441"/>
      <c r="K19" s="441"/>
      <c r="L19" s="441"/>
      <c r="M19" s="441"/>
      <c r="N19" s="441"/>
      <c r="O19" s="463"/>
      <c r="P19" s="522"/>
      <c r="Q19" s="258"/>
      <c r="R19" s="258"/>
      <c r="S19" s="258"/>
      <c r="T19" s="259"/>
      <c r="U19" s="598"/>
      <c r="V19" s="258"/>
      <c r="W19" s="258"/>
      <c r="X19" s="596"/>
      <c r="Y19" s="599"/>
    </row>
    <row r="20" spans="2:25" ht="15" customHeight="1">
      <c r="B20" s="492"/>
      <c r="C20" s="574" t="s">
        <v>682</v>
      </c>
      <c r="D20" s="586" t="s">
        <v>675</v>
      </c>
      <c r="E20" s="587" t="s">
        <v>686</v>
      </c>
      <c r="F20" s="587" t="s">
        <v>676</v>
      </c>
      <c r="G20" s="571" t="s">
        <v>677</v>
      </c>
      <c r="H20" s="573">
        <v>3022</v>
      </c>
      <c r="I20" s="592" t="s">
        <v>654</v>
      </c>
      <c r="J20" s="589" t="s">
        <v>729</v>
      </c>
      <c r="K20" s="590" t="s">
        <v>678</v>
      </c>
      <c r="L20" s="590" t="s">
        <v>679</v>
      </c>
      <c r="M20" s="441" t="s">
        <v>687</v>
      </c>
      <c r="N20" s="712" t="s">
        <v>681</v>
      </c>
      <c r="O20" s="591" t="s">
        <v>747</v>
      </c>
      <c r="P20" s="36">
        <v>480</v>
      </c>
      <c r="Q20" s="36">
        <v>480</v>
      </c>
      <c r="R20" s="258">
        <v>630</v>
      </c>
      <c r="S20" s="687">
        <f>R20/P20</f>
        <v>1.3125</v>
      </c>
      <c r="T20" s="687">
        <f>R20/Q20</f>
        <v>1.3125</v>
      </c>
      <c r="U20" s="594">
        <f>PyPI!H18</f>
        <v>1942465</v>
      </c>
      <c r="V20" s="595">
        <f>PyPI!J18</f>
        <v>2024894.08</v>
      </c>
      <c r="W20" s="595">
        <f>PyPI!L18</f>
        <v>956201.71</v>
      </c>
      <c r="X20" s="596">
        <f t="shared" si="0"/>
        <v>0.49226200214675681</v>
      </c>
      <c r="Y20" s="599">
        <f t="shared" si="1"/>
        <v>0.47222307549044734</v>
      </c>
    </row>
    <row r="21" spans="2:25" ht="15" customHeight="1">
      <c r="B21" s="492"/>
      <c r="C21" s="574"/>
      <c r="D21" s="494"/>
      <c r="E21" s="463"/>
      <c r="F21" s="463"/>
      <c r="G21" s="464"/>
      <c r="H21" s="487"/>
      <c r="I21" s="487"/>
      <c r="J21" s="441"/>
      <c r="K21" s="441"/>
      <c r="L21" s="441"/>
      <c r="M21" s="441"/>
      <c r="N21" s="441"/>
      <c r="O21" s="463"/>
      <c r="P21" s="522"/>
      <c r="Q21" s="258"/>
      <c r="R21" s="258"/>
      <c r="S21" s="258"/>
      <c r="T21" s="259"/>
      <c r="U21" s="598"/>
      <c r="V21" s="258"/>
      <c r="W21" s="258"/>
      <c r="X21" s="596"/>
      <c r="Y21" s="599"/>
    </row>
    <row r="22" spans="2:25" ht="15" customHeight="1">
      <c r="B22" s="492"/>
      <c r="C22" s="574"/>
      <c r="D22" s="494"/>
      <c r="E22" s="466"/>
      <c r="F22" s="466"/>
      <c r="G22" s="466"/>
      <c r="H22" s="495"/>
      <c r="I22" s="495"/>
      <c r="J22" s="496"/>
      <c r="K22" s="496"/>
      <c r="L22" s="496"/>
      <c r="M22" s="496"/>
      <c r="N22" s="496"/>
      <c r="O22" s="466"/>
      <c r="P22" s="522"/>
      <c r="Q22" s="258"/>
      <c r="R22" s="258"/>
      <c r="S22" s="258"/>
      <c r="T22" s="259"/>
      <c r="U22" s="598"/>
      <c r="V22" s="258"/>
      <c r="W22" s="258"/>
      <c r="X22" s="596"/>
      <c r="Y22" s="599"/>
    </row>
    <row r="23" spans="2:25" ht="15" customHeight="1">
      <c r="B23" s="492"/>
      <c r="C23" s="574"/>
      <c r="D23" s="494"/>
      <c r="E23" s="463"/>
      <c r="F23" s="463"/>
      <c r="G23" s="464"/>
      <c r="H23" s="487"/>
      <c r="I23" s="487"/>
      <c r="J23" s="441"/>
      <c r="K23" s="441"/>
      <c r="L23" s="441"/>
      <c r="M23" s="441"/>
      <c r="N23" s="441"/>
      <c r="O23" s="463"/>
      <c r="P23" s="522"/>
      <c r="Q23" s="258"/>
      <c r="R23" s="258"/>
      <c r="S23" s="258"/>
      <c r="T23" s="259"/>
      <c r="U23" s="598"/>
      <c r="V23" s="258"/>
      <c r="W23" s="258"/>
      <c r="X23" s="596"/>
      <c r="Y23" s="599"/>
    </row>
    <row r="24" spans="2:25" ht="15" customHeight="1">
      <c r="B24" s="492"/>
      <c r="C24" s="574"/>
      <c r="D24" s="494"/>
      <c r="E24" s="463"/>
      <c r="F24" s="463"/>
      <c r="G24" s="464"/>
      <c r="H24" s="487"/>
      <c r="I24" s="487"/>
      <c r="J24" s="441"/>
      <c r="K24" s="441"/>
      <c r="L24" s="441"/>
      <c r="M24" s="441"/>
      <c r="N24" s="441"/>
      <c r="O24" s="463"/>
      <c r="P24" s="522"/>
      <c r="Q24" s="258"/>
      <c r="R24" s="258"/>
      <c r="S24" s="258"/>
      <c r="T24" s="259"/>
      <c r="U24" s="598"/>
      <c r="V24" s="258"/>
      <c r="W24" s="258"/>
      <c r="X24" s="596"/>
      <c r="Y24" s="599"/>
    </row>
    <row r="25" spans="2:25" ht="15" customHeight="1">
      <c r="B25" s="492"/>
      <c r="C25" s="574"/>
      <c r="D25" s="494"/>
      <c r="E25" s="463"/>
      <c r="F25" s="463"/>
      <c r="G25" s="464"/>
      <c r="H25" s="487"/>
      <c r="I25" s="487"/>
      <c r="J25" s="441"/>
      <c r="K25" s="441"/>
      <c r="L25" s="441"/>
      <c r="M25" s="441"/>
      <c r="N25" s="441"/>
      <c r="O25" s="463"/>
      <c r="P25" s="522"/>
      <c r="Q25" s="258"/>
      <c r="R25" s="258"/>
      <c r="S25" s="258"/>
      <c r="T25" s="259"/>
      <c r="U25" s="598"/>
      <c r="V25" s="258"/>
      <c r="W25" s="258"/>
      <c r="X25" s="596"/>
      <c r="Y25" s="599"/>
    </row>
    <row r="26" spans="2:25" ht="15" customHeight="1">
      <c r="B26" s="492"/>
      <c r="C26" s="574"/>
      <c r="D26" s="494"/>
      <c r="E26" s="466"/>
      <c r="F26" s="466"/>
      <c r="G26" s="466"/>
      <c r="H26" s="495"/>
      <c r="I26" s="656" t="s">
        <v>719</v>
      </c>
      <c r="J26" s="590" t="s">
        <v>487</v>
      </c>
      <c r="K26" s="590" t="s">
        <v>678</v>
      </c>
      <c r="L26" s="590" t="s">
        <v>679</v>
      </c>
      <c r="M26" s="505" t="s">
        <v>685</v>
      </c>
      <c r="N26" s="505" t="s">
        <v>681</v>
      </c>
      <c r="O26" s="572" t="s">
        <v>688</v>
      </c>
      <c r="P26" s="36">
        <v>12</v>
      </c>
      <c r="Q26" s="36">
        <v>12</v>
      </c>
      <c r="R26" s="258">
        <v>6</v>
      </c>
      <c r="S26" s="687">
        <f>R26/P26</f>
        <v>0.5</v>
      </c>
      <c r="T26" s="687">
        <f>R26/Q26</f>
        <v>0.5</v>
      </c>
      <c r="U26" s="594">
        <f>PyPI!H22</f>
        <v>2439638</v>
      </c>
      <c r="V26" s="595">
        <f>PyPI!J22</f>
        <v>2507768.92</v>
      </c>
      <c r="W26" s="595">
        <f>PyPI!L22</f>
        <v>1127804.26</v>
      </c>
      <c r="X26" s="596">
        <f t="shared" si="0"/>
        <v>0.46228344533082366</v>
      </c>
      <c r="Y26" s="599">
        <f t="shared" si="1"/>
        <v>0.44972415560521423</v>
      </c>
    </row>
    <row r="27" spans="2:25" ht="15" customHeight="1">
      <c r="B27" s="492"/>
      <c r="C27" s="574" t="s">
        <v>682</v>
      </c>
      <c r="D27" s="586" t="s">
        <v>674</v>
      </c>
      <c r="E27" s="586" t="s">
        <v>675</v>
      </c>
      <c r="F27" s="586" t="s">
        <v>676</v>
      </c>
      <c r="G27" s="571" t="s">
        <v>677</v>
      </c>
      <c r="H27" s="487">
        <v>3022</v>
      </c>
      <c r="I27" s="487"/>
      <c r="J27" s="441"/>
      <c r="K27" s="590"/>
      <c r="L27" s="441"/>
      <c r="M27" s="505"/>
      <c r="N27" s="441"/>
      <c r="O27" s="463"/>
      <c r="P27" s="522"/>
      <c r="Q27" s="258"/>
      <c r="R27" s="258"/>
      <c r="S27" s="258"/>
      <c r="T27" s="259"/>
      <c r="U27" s="598"/>
      <c r="V27" s="258"/>
      <c r="W27" s="258"/>
      <c r="X27" s="596"/>
      <c r="Y27" s="599"/>
    </row>
    <row r="28" spans="2:25" ht="15" customHeight="1">
      <c r="B28" s="492"/>
      <c r="C28" s="574"/>
      <c r="D28" s="494"/>
      <c r="E28" s="463"/>
      <c r="F28" s="463"/>
      <c r="G28" s="464"/>
      <c r="H28" s="487"/>
      <c r="I28" s="487"/>
      <c r="J28" s="441"/>
      <c r="K28" s="590"/>
      <c r="L28" s="441"/>
      <c r="M28" s="505"/>
      <c r="N28" s="441"/>
      <c r="O28" s="463"/>
      <c r="P28" s="522"/>
      <c r="Q28" s="258"/>
      <c r="R28" s="258"/>
      <c r="S28" s="258"/>
      <c r="T28" s="259"/>
      <c r="U28" s="598"/>
      <c r="V28" s="258"/>
      <c r="W28" s="258"/>
      <c r="X28" s="596"/>
      <c r="Y28" s="599"/>
    </row>
    <row r="29" spans="2:25" ht="15" customHeight="1">
      <c r="B29" s="492"/>
      <c r="C29" s="574"/>
      <c r="D29" s="494"/>
      <c r="E29" s="466"/>
      <c r="F29" s="466"/>
      <c r="G29" s="466"/>
      <c r="H29" s="495"/>
      <c r="I29" s="495"/>
      <c r="J29" s="496"/>
      <c r="K29" s="590"/>
      <c r="L29" s="496"/>
      <c r="M29" s="505"/>
      <c r="N29" s="496"/>
      <c r="O29" s="466"/>
      <c r="P29" s="522"/>
      <c r="Q29" s="258"/>
      <c r="R29" s="258"/>
      <c r="S29" s="258"/>
      <c r="T29" s="259"/>
      <c r="U29" s="598"/>
      <c r="V29" s="258"/>
      <c r="W29" s="258"/>
      <c r="X29" s="596"/>
      <c r="Y29" s="599"/>
    </row>
    <row r="30" spans="2:25" ht="15" customHeight="1">
      <c r="B30" s="492"/>
      <c r="C30" s="574"/>
      <c r="D30" s="494"/>
      <c r="E30" s="463"/>
      <c r="F30" s="463"/>
      <c r="G30" s="464"/>
      <c r="H30" s="487"/>
      <c r="I30" s="487"/>
      <c r="J30" s="441"/>
      <c r="K30" s="590"/>
      <c r="L30" s="441"/>
      <c r="M30" s="505"/>
      <c r="N30" s="441"/>
      <c r="O30" s="463"/>
      <c r="P30" s="522"/>
      <c r="Q30" s="258"/>
      <c r="R30" s="258"/>
      <c r="S30" s="258"/>
      <c r="T30" s="259"/>
      <c r="U30" s="598"/>
      <c r="V30" s="258"/>
      <c r="W30" s="258"/>
      <c r="X30" s="596"/>
      <c r="Y30" s="599"/>
    </row>
    <row r="31" spans="2:25" ht="15" customHeight="1">
      <c r="B31" s="492"/>
      <c r="C31" s="574"/>
      <c r="D31" s="494"/>
      <c r="E31" s="463"/>
      <c r="F31" s="463"/>
      <c r="G31" s="464"/>
      <c r="H31" s="487"/>
      <c r="I31" s="487"/>
      <c r="J31" s="441"/>
      <c r="K31" s="590"/>
      <c r="L31" s="441"/>
      <c r="M31" s="505"/>
      <c r="N31" s="441"/>
      <c r="O31" s="463"/>
      <c r="P31" s="522"/>
      <c r="Q31" s="258"/>
      <c r="R31" s="258"/>
      <c r="S31" s="258"/>
      <c r="T31" s="259"/>
      <c r="U31" s="598"/>
      <c r="V31" s="258"/>
      <c r="W31" s="258"/>
      <c r="X31" s="596"/>
      <c r="Y31" s="599"/>
    </row>
    <row r="32" spans="2:25" ht="15" customHeight="1">
      <c r="B32" s="492"/>
      <c r="C32" s="574"/>
      <c r="D32" s="494"/>
      <c r="E32" s="463"/>
      <c r="F32" s="463"/>
      <c r="G32" s="464"/>
      <c r="H32" s="487"/>
      <c r="I32" s="487"/>
      <c r="J32" s="441"/>
      <c r="K32" s="590"/>
      <c r="L32" s="441"/>
      <c r="M32" s="505"/>
      <c r="N32" s="441"/>
      <c r="O32" s="463"/>
      <c r="P32" s="522"/>
      <c r="Q32" s="258"/>
      <c r="R32" s="258"/>
      <c r="S32" s="258"/>
      <c r="T32" s="259"/>
      <c r="U32" s="598"/>
      <c r="V32" s="258"/>
      <c r="W32" s="258"/>
      <c r="X32" s="596"/>
      <c r="Y32" s="599"/>
    </row>
    <row r="33" spans="1:25" ht="15" customHeight="1">
      <c r="B33" s="492"/>
      <c r="C33" s="574" t="s">
        <v>682</v>
      </c>
      <c r="D33" s="586" t="s">
        <v>674</v>
      </c>
      <c r="E33" s="586" t="s">
        <v>675</v>
      </c>
      <c r="F33" s="586" t="s">
        <v>676</v>
      </c>
      <c r="G33" s="571" t="s">
        <v>677</v>
      </c>
      <c r="H33" s="487">
        <v>3022</v>
      </c>
      <c r="I33" s="656" t="s">
        <v>720</v>
      </c>
      <c r="J33" s="590" t="s">
        <v>655</v>
      </c>
      <c r="K33" s="590" t="s">
        <v>678</v>
      </c>
      <c r="L33" s="590" t="s">
        <v>679</v>
      </c>
      <c r="M33" s="505" t="s">
        <v>680</v>
      </c>
      <c r="N33" s="505" t="s">
        <v>681</v>
      </c>
      <c r="O33" s="572" t="s">
        <v>688</v>
      </c>
      <c r="P33" s="36">
        <v>12</v>
      </c>
      <c r="Q33" s="36">
        <v>12</v>
      </c>
      <c r="R33" s="258">
        <v>6</v>
      </c>
      <c r="S33" s="687">
        <f>R33/P33</f>
        <v>0.5</v>
      </c>
      <c r="T33" s="687">
        <f>S33/Q33</f>
        <v>4.1666666666666664E-2</v>
      </c>
      <c r="U33" s="594">
        <f>PyPI!H26</f>
        <v>1988883</v>
      </c>
      <c r="V33" s="595">
        <f>PyPI!J26</f>
        <v>2157222.87</v>
      </c>
      <c r="W33" s="595">
        <f>PyPI!L26</f>
        <v>904758.45</v>
      </c>
      <c r="X33" s="596">
        <f t="shared" si="0"/>
        <v>0.45490783017402225</v>
      </c>
      <c r="Y33" s="599">
        <f t="shared" si="1"/>
        <v>0.41940889028308881</v>
      </c>
    </row>
    <row r="34" spans="1:25" ht="15" customHeight="1">
      <c r="B34" s="492"/>
      <c r="C34" s="493"/>
      <c r="D34" s="494"/>
      <c r="E34" s="463"/>
      <c r="F34" s="463"/>
      <c r="G34" s="463"/>
      <c r="H34" s="487"/>
      <c r="I34" s="487"/>
      <c r="J34" s="441"/>
      <c r="K34" s="441"/>
      <c r="L34" s="441"/>
      <c r="M34" s="441"/>
      <c r="N34" s="441"/>
      <c r="O34" s="463"/>
      <c r="P34" s="522"/>
      <c r="Q34" s="258"/>
      <c r="R34" s="258"/>
      <c r="S34" s="258"/>
      <c r="T34" s="259"/>
      <c r="U34" s="598"/>
      <c r="V34" s="258"/>
      <c r="W34" s="258"/>
      <c r="X34" s="258"/>
      <c r="Y34" s="259"/>
    </row>
    <row r="35" spans="1:25">
      <c r="B35" s="497"/>
      <c r="C35" s="498"/>
      <c r="D35" s="499"/>
      <c r="E35" s="471"/>
      <c r="F35" s="471"/>
      <c r="G35" s="472"/>
      <c r="H35" s="500"/>
      <c r="I35" s="500"/>
      <c r="J35" s="501"/>
      <c r="K35" s="501"/>
      <c r="L35" s="501"/>
      <c r="M35" s="501"/>
      <c r="N35" s="501"/>
      <c r="O35" s="471"/>
      <c r="P35" s="68"/>
      <c r="Q35" s="260"/>
      <c r="R35" s="260"/>
      <c r="S35" s="260"/>
      <c r="T35" s="261"/>
      <c r="U35" s="258"/>
      <c r="V35" s="258"/>
      <c r="W35" s="258"/>
      <c r="X35" s="258"/>
      <c r="Y35" s="259"/>
    </row>
    <row r="36" spans="1:25" s="378" customFormat="1">
      <c r="A36" s="283"/>
      <c r="B36" s="405"/>
      <c r="C36" s="954" t="s">
        <v>222</v>
      </c>
      <c r="D36" s="955"/>
      <c r="E36" s="473"/>
      <c r="F36" s="473"/>
      <c r="G36" s="473"/>
      <c r="H36" s="473"/>
      <c r="I36" s="473"/>
      <c r="J36" s="473"/>
      <c r="K36" s="473"/>
      <c r="L36" s="473"/>
      <c r="M36" s="473"/>
      <c r="N36" s="473"/>
      <c r="O36" s="473"/>
      <c r="P36" s="686">
        <f>P11+P15+P20+P26+P33</f>
        <v>2254</v>
      </c>
      <c r="Q36" s="686">
        <f t="shared" ref="Q36:R36" si="2">Q11+Q15+Q20+Q26+Q33</f>
        <v>2254</v>
      </c>
      <c r="R36" s="686">
        <f t="shared" si="2"/>
        <v>1415</v>
      </c>
      <c r="S36" s="688">
        <f>R36/Q36</f>
        <v>0.62777284826974267</v>
      </c>
      <c r="T36" s="688">
        <f>S36</f>
        <v>0.62777284826974267</v>
      </c>
      <c r="U36" s="632">
        <f>U33+U26+U20+U15+U11</f>
        <v>9446584</v>
      </c>
      <c r="V36" s="632">
        <f t="shared" ref="V36:W36" si="3">V33+V26+V20+V15+V11</f>
        <v>9915242.4499999993</v>
      </c>
      <c r="W36" s="632">
        <f t="shared" si="3"/>
        <v>4311729.2</v>
      </c>
      <c r="X36" s="673">
        <f>W36/U36</f>
        <v>0.4564326321557084</v>
      </c>
      <c r="Y36" s="673">
        <f>W36/V36</f>
        <v>0.43485867559395891</v>
      </c>
    </row>
    <row r="37" spans="1:25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25">
      <c r="B38" s="16" t="s">
        <v>76</v>
      </c>
      <c r="G38" s="26"/>
      <c r="H38" s="26"/>
      <c r="I38" s="26"/>
      <c r="J38" s="26"/>
      <c r="K38" s="26"/>
      <c r="L38" s="26"/>
      <c r="M38" s="26"/>
      <c r="N38" s="26"/>
      <c r="O38" s="26"/>
    </row>
    <row r="41" spans="1:25">
      <c r="D41" s="258"/>
      <c r="I41" s="258"/>
      <c r="J41" s="258"/>
      <c r="K41" s="258"/>
      <c r="L41" s="258"/>
      <c r="M41" s="258"/>
      <c r="N41" s="258"/>
      <c r="O41" s="258"/>
    </row>
    <row r="42" spans="1:25">
      <c r="C42" s="774" t="s">
        <v>657</v>
      </c>
      <c r="D42" s="774"/>
      <c r="E42" s="774"/>
      <c r="F42" s="774"/>
      <c r="G42" s="774"/>
      <c r="H42" s="774"/>
      <c r="I42" s="341"/>
      <c r="J42" s="341"/>
      <c r="K42" s="341"/>
      <c r="L42" s="341"/>
      <c r="M42" s="341"/>
      <c r="N42" s="341"/>
      <c r="O42" s="341"/>
    </row>
    <row r="43" spans="1:25" ht="32.25" customHeight="1">
      <c r="C43" s="770" t="s">
        <v>658</v>
      </c>
      <c r="D43" s="770"/>
      <c r="E43" s="770"/>
      <c r="F43" s="770"/>
      <c r="G43" s="770"/>
      <c r="H43" s="770"/>
      <c r="I43" s="342"/>
      <c r="J43" s="342"/>
      <c r="K43" s="342"/>
      <c r="L43" s="342"/>
      <c r="M43" s="342"/>
      <c r="N43" s="342"/>
      <c r="O43" s="342"/>
      <c r="R43" s="581" t="s">
        <v>659</v>
      </c>
      <c r="S43" s="581"/>
      <c r="T43" s="581"/>
    </row>
    <row r="44" spans="1:25">
      <c r="R44" s="770" t="s">
        <v>660</v>
      </c>
      <c r="S44" s="770"/>
      <c r="T44" s="770"/>
    </row>
    <row r="45" spans="1:25" ht="12.75" customHeight="1"/>
    <row r="46" spans="1:25" ht="18">
      <c r="Y46" s="618">
        <v>3</v>
      </c>
    </row>
  </sheetData>
  <mergeCells count="33">
    <mergeCell ref="B7:C7"/>
    <mergeCell ref="D7:H7"/>
    <mergeCell ref="I7:O7"/>
    <mergeCell ref="C36:D36"/>
    <mergeCell ref="B8:B9"/>
    <mergeCell ref="C8:C9"/>
    <mergeCell ref="D8:D9"/>
    <mergeCell ref="E8:E9"/>
    <mergeCell ref="F8:F9"/>
    <mergeCell ref="G8:G9"/>
    <mergeCell ref="L8:L9"/>
    <mergeCell ref="M8:M9"/>
    <mergeCell ref="U7:Y7"/>
    <mergeCell ref="U8:U9"/>
    <mergeCell ref="V8:V9"/>
    <mergeCell ref="W8:W9"/>
    <mergeCell ref="X8:Y8"/>
    <mergeCell ref="R44:T44"/>
    <mergeCell ref="C42:H42"/>
    <mergeCell ref="C43:H43"/>
    <mergeCell ref="B1:Y2"/>
    <mergeCell ref="B3:Y3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P7:T7"/>
  </mergeCells>
  <dataValidations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25" right="0.7" top="0.44" bottom="0.75" header="0.3" footer="0.3"/>
  <pageSetup scale="46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view="pageBreakPreview" zoomScale="85" zoomScaleNormal="85" zoomScaleSheetLayoutView="85" workbookViewId="0">
      <selection activeCell="A2" sqref="A2:C2"/>
    </sheetView>
  </sheetViews>
  <sheetFormatPr baseColWidth="10" defaultColWidth="11.42578125" defaultRowHeight="12.75"/>
  <cols>
    <col min="1" max="1" width="51.28515625" style="253" customWidth="1"/>
    <col min="2" max="2" width="20" style="253" customWidth="1"/>
    <col min="3" max="3" width="46.7109375" style="253" customWidth="1"/>
    <col min="4" max="16384" width="11.42578125" style="253"/>
  </cols>
  <sheetData>
    <row r="1" spans="1:9" s="26" customFormat="1"/>
    <row r="2" spans="1:9" s="26" customFormat="1">
      <c r="A2" s="781" t="s">
        <v>804</v>
      </c>
      <c r="B2" s="781"/>
      <c r="C2" s="781"/>
    </row>
    <row r="3" spans="1:9" s="26" customFormat="1" ht="20.25" customHeight="1">
      <c r="A3" s="781" t="s">
        <v>805</v>
      </c>
      <c r="B3" s="781"/>
      <c r="C3" s="781"/>
    </row>
    <row r="4" spans="1:9" s="26" customFormat="1" ht="15.75" customHeight="1">
      <c r="A4" s="781"/>
      <c r="B4" s="781"/>
      <c r="C4" s="781"/>
    </row>
    <row r="5" spans="1:9" s="26" customFormat="1" ht="9.75" customHeight="1">
      <c r="A5" s="27"/>
      <c r="B5" s="27"/>
      <c r="C5" s="27"/>
    </row>
    <row r="6" spans="1:9" s="26" customFormat="1" ht="23.25" customHeight="1">
      <c r="A6" s="134" t="s">
        <v>699</v>
      </c>
      <c r="B6" s="134"/>
      <c r="C6" s="29"/>
      <c r="D6" s="29"/>
      <c r="E6" s="29"/>
      <c r="F6" s="29"/>
      <c r="G6" s="29"/>
      <c r="H6" s="29"/>
      <c r="I6" s="30"/>
    </row>
    <row r="7" spans="1:9" s="26" customFormat="1" ht="9.75" customHeight="1" thickBot="1">
      <c r="A7" s="27"/>
      <c r="B7" s="27"/>
      <c r="C7" s="27"/>
    </row>
    <row r="8" spans="1:9" s="26" customFormat="1">
      <c r="A8" s="984" t="s">
        <v>425</v>
      </c>
      <c r="B8" s="986" t="s">
        <v>426</v>
      </c>
      <c r="C8" s="987"/>
    </row>
    <row r="9" spans="1:9" s="26" customFormat="1" ht="13.5" thickBot="1">
      <c r="A9" s="985"/>
      <c r="B9" s="502" t="s">
        <v>427</v>
      </c>
      <c r="C9" s="503" t="s">
        <v>428</v>
      </c>
    </row>
    <row r="10" spans="1:9" s="26" customFormat="1">
      <c r="A10" s="504"/>
      <c r="B10" s="505"/>
      <c r="C10" s="506"/>
    </row>
    <row r="11" spans="1:9" s="26" customFormat="1">
      <c r="A11" s="504"/>
      <c r="B11" s="505"/>
      <c r="C11" s="506"/>
    </row>
    <row r="12" spans="1:9" s="26" customFormat="1">
      <c r="A12" s="504"/>
      <c r="B12" s="505"/>
      <c r="C12" s="506"/>
    </row>
    <row r="13" spans="1:9" s="26" customFormat="1">
      <c r="A13" s="504"/>
      <c r="B13" s="505"/>
      <c r="C13" s="506"/>
    </row>
    <row r="14" spans="1:9" s="26" customFormat="1">
      <c r="A14" s="504"/>
      <c r="B14" s="505"/>
      <c r="C14" s="506"/>
    </row>
    <row r="15" spans="1:9" s="26" customFormat="1">
      <c r="A15" s="504"/>
      <c r="B15" s="505"/>
      <c r="C15" s="506"/>
    </row>
    <row r="16" spans="1:9" s="26" customFormat="1">
      <c r="A16" s="504"/>
      <c r="B16" s="505"/>
      <c r="C16" s="506"/>
    </row>
    <row r="17" spans="1:6" s="26" customFormat="1">
      <c r="A17" s="504"/>
      <c r="B17" s="505"/>
      <c r="C17" s="506"/>
    </row>
    <row r="18" spans="1:6" s="26" customFormat="1">
      <c r="A18" s="504"/>
      <c r="B18" s="505"/>
      <c r="C18" s="506"/>
    </row>
    <row r="19" spans="1:6" s="26" customFormat="1">
      <c r="A19" s="453"/>
      <c r="B19" s="454"/>
      <c r="C19" s="507"/>
    </row>
    <row r="20" spans="1:6" s="26" customFormat="1" ht="13.5" thickBot="1">
      <c r="A20" s="446"/>
      <c r="B20" s="508"/>
      <c r="C20" s="509"/>
    </row>
    <row r="21" spans="1:6" s="26" customFormat="1">
      <c r="A21" s="454"/>
      <c r="B21" s="454"/>
      <c r="C21" s="454"/>
    </row>
    <row r="22" spans="1:6" s="26" customFormat="1">
      <c r="A22" s="16" t="s">
        <v>76</v>
      </c>
    </row>
    <row r="24" spans="1:6">
      <c r="A24" s="26"/>
    </row>
    <row r="25" spans="1:6">
      <c r="A25" s="26"/>
    </row>
    <row r="26" spans="1:6">
      <c r="A26" s="26"/>
      <c r="C26" s="258"/>
    </row>
    <row r="27" spans="1:6">
      <c r="A27" s="852"/>
      <c r="B27" s="852"/>
      <c r="C27" s="258"/>
      <c r="D27" s="258"/>
      <c r="E27" s="258"/>
      <c r="F27" s="258"/>
    </row>
    <row r="28" spans="1:6" ht="15" customHeight="1">
      <c r="A28" s="811"/>
      <c r="B28" s="811"/>
      <c r="C28" s="77"/>
      <c r="D28" s="811"/>
      <c r="E28" s="811"/>
      <c r="F28" s="811"/>
    </row>
    <row r="29" spans="1:6" ht="15" customHeight="1">
      <c r="A29" s="770"/>
      <c r="B29" s="770"/>
      <c r="C29" s="83"/>
      <c r="D29" s="770"/>
      <c r="E29" s="770"/>
      <c r="F29" s="770"/>
    </row>
    <row r="30" spans="1:6">
      <c r="A30" s="769"/>
      <c r="B30" s="258"/>
      <c r="C30" s="258"/>
      <c r="D30" s="258"/>
      <c r="E30" s="258"/>
      <c r="F30" s="258"/>
    </row>
    <row r="31" spans="1:6">
      <c r="A31" s="769"/>
      <c r="B31" s="258"/>
      <c r="C31" s="258"/>
      <c r="D31" s="258"/>
      <c r="E31" s="258"/>
      <c r="F31" s="258"/>
    </row>
    <row r="32" spans="1:6" ht="18">
      <c r="A32" s="769"/>
      <c r="B32" s="258"/>
      <c r="C32" s="258"/>
      <c r="D32" s="258"/>
      <c r="E32" s="258"/>
      <c r="F32" s="623"/>
    </row>
  </sheetData>
  <mergeCells count="10">
    <mergeCell ref="A2:C2"/>
    <mergeCell ref="A3:C3"/>
    <mergeCell ref="A4:C4"/>
    <mergeCell ref="A8:A9"/>
    <mergeCell ref="B8:C8"/>
    <mergeCell ref="A28:B28"/>
    <mergeCell ref="A29:B29"/>
    <mergeCell ref="A27:B27"/>
    <mergeCell ref="D28:F28"/>
    <mergeCell ref="D29:F29"/>
  </mergeCells>
  <pageMargins left="0.70866141732283472" right="0.70866141732283472" top="0.74803149606299213" bottom="0.74803149606299213" header="0.31496062992125984" footer="0.31496062992125984"/>
  <pageSetup scale="80" orientation="landscape" r:id="rId1"/>
  <colBreaks count="1" manualBreakCount="1">
    <brk id="6" max="30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51.28515625" style="253" customWidth="1"/>
    <col min="2" max="2" width="27.42578125" style="253" customWidth="1"/>
    <col min="3" max="3" width="46.7109375" style="253" customWidth="1"/>
    <col min="4" max="16384" width="11.42578125" style="253"/>
  </cols>
  <sheetData>
    <row r="1" spans="1:3" s="26" customFormat="1"/>
    <row r="2" spans="1:3" s="26" customFormat="1">
      <c r="A2" s="781" t="s">
        <v>432</v>
      </c>
      <c r="B2" s="781"/>
      <c r="C2" s="781"/>
    </row>
    <row r="3" spans="1:3" s="26" customFormat="1" ht="21.75" customHeight="1">
      <c r="A3" s="781" t="s">
        <v>778</v>
      </c>
      <c r="B3" s="781"/>
      <c r="C3" s="781"/>
    </row>
    <row r="4" spans="1:3" s="26" customFormat="1" ht="15.75" customHeight="1">
      <c r="A4" s="781"/>
      <c r="B4" s="781"/>
      <c r="C4" s="781"/>
    </row>
    <row r="5" spans="1:3" s="26" customFormat="1" ht="15" customHeight="1">
      <c r="A5" s="27"/>
      <c r="B5" s="27"/>
      <c r="C5" s="27"/>
    </row>
    <row r="6" spans="1:3" s="26" customFormat="1" ht="15" customHeight="1">
      <c r="A6" s="988" t="s">
        <v>528</v>
      </c>
      <c r="B6" s="988"/>
      <c r="C6" s="27"/>
    </row>
    <row r="7" spans="1:3" s="26" customFormat="1" ht="15" customHeight="1" thickBot="1">
      <c r="A7" s="27"/>
      <c r="B7" s="27"/>
      <c r="C7" s="27"/>
    </row>
    <row r="8" spans="1:3" s="26" customFormat="1" ht="11.25" customHeight="1">
      <c r="A8" s="995" t="s">
        <v>429</v>
      </c>
      <c r="B8" s="997" t="s">
        <v>430</v>
      </c>
      <c r="C8" s="997" t="s">
        <v>431</v>
      </c>
    </row>
    <row r="9" spans="1:3" s="26" customFormat="1" ht="13.5" thickBot="1">
      <c r="A9" s="996"/>
      <c r="B9" s="998"/>
      <c r="C9" s="998"/>
    </row>
    <row r="10" spans="1:3" s="26" customFormat="1">
      <c r="A10" s="989"/>
      <c r="B10" s="992"/>
      <c r="C10" s="992"/>
    </row>
    <row r="11" spans="1:3" s="26" customFormat="1" ht="15" customHeight="1">
      <c r="A11" s="990"/>
      <c r="B11" s="993"/>
      <c r="C11" s="993"/>
    </row>
    <row r="12" spans="1:3" s="26" customFormat="1" ht="15" customHeight="1">
      <c r="A12" s="990"/>
      <c r="B12" s="993"/>
      <c r="C12" s="993"/>
    </row>
    <row r="13" spans="1:3" s="26" customFormat="1" ht="15" customHeight="1">
      <c r="A13" s="990"/>
      <c r="B13" s="993"/>
      <c r="C13" s="993"/>
    </row>
    <row r="14" spans="1:3" s="26" customFormat="1" ht="15" customHeight="1">
      <c r="A14" s="990"/>
      <c r="B14" s="993"/>
      <c r="C14" s="993"/>
    </row>
    <row r="15" spans="1:3" s="26" customFormat="1" ht="15" customHeight="1">
      <c r="A15" s="990"/>
      <c r="B15" s="993"/>
      <c r="C15" s="993"/>
    </row>
    <row r="16" spans="1:3" s="26" customFormat="1" ht="15" customHeight="1">
      <c r="A16" s="990"/>
      <c r="B16" s="993"/>
      <c r="C16" s="993"/>
    </row>
    <row r="17" spans="1:5" s="26" customFormat="1" ht="15" customHeight="1">
      <c r="A17" s="990"/>
      <c r="B17" s="993"/>
      <c r="C17" s="993"/>
    </row>
    <row r="18" spans="1:5" s="26" customFormat="1" ht="15" customHeight="1">
      <c r="A18" s="990"/>
      <c r="B18" s="993"/>
      <c r="C18" s="993"/>
    </row>
    <row r="19" spans="1:5" s="26" customFormat="1" ht="15" customHeight="1">
      <c r="A19" s="990"/>
      <c r="B19" s="993"/>
      <c r="C19" s="993"/>
    </row>
    <row r="20" spans="1:5" s="26" customFormat="1" ht="15" customHeight="1">
      <c r="A20" s="990"/>
      <c r="B20" s="993"/>
      <c r="C20" s="993"/>
    </row>
    <row r="21" spans="1:5" s="26" customFormat="1" ht="15.75" customHeight="1" thickBot="1">
      <c r="A21" s="991"/>
      <c r="B21" s="994"/>
      <c r="C21" s="994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</row>
    <row r="27" spans="1:5">
      <c r="A27" s="852" t="s">
        <v>672</v>
      </c>
      <c r="B27" s="852"/>
      <c r="C27" s="258"/>
      <c r="D27" s="612"/>
      <c r="E27" s="258"/>
    </row>
    <row r="28" spans="1:5" ht="15" customHeight="1">
      <c r="A28" s="811" t="s">
        <v>657</v>
      </c>
      <c r="B28" s="811"/>
      <c r="C28" s="611" t="s">
        <v>659</v>
      </c>
      <c r="E28" s="157"/>
    </row>
    <row r="29" spans="1:5" ht="15" customHeight="1">
      <c r="A29" s="770" t="s">
        <v>658</v>
      </c>
      <c r="B29" s="770"/>
      <c r="C29" s="610" t="s">
        <v>660</v>
      </c>
      <c r="E29" s="84"/>
    </row>
    <row r="30" spans="1:5" ht="18">
      <c r="A30" s="26"/>
      <c r="C30" s="618">
        <v>2</v>
      </c>
    </row>
    <row r="31" spans="1:5">
      <c r="A31" s="26"/>
    </row>
  </sheetData>
  <mergeCells count="13">
    <mergeCell ref="C10:C21"/>
    <mergeCell ref="A2:C2"/>
    <mergeCell ref="A3:C3"/>
    <mergeCell ref="A4:C4"/>
    <mergeCell ref="A8:A9"/>
    <mergeCell ref="B8:B9"/>
    <mergeCell ref="C8:C9"/>
    <mergeCell ref="A28:B28"/>
    <mergeCell ref="A29:B29"/>
    <mergeCell ref="A27:B27"/>
    <mergeCell ref="A6:B6"/>
    <mergeCell ref="A10:A21"/>
    <mergeCell ref="B10:B21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81" t="s">
        <v>689</v>
      </c>
      <c r="B2" s="781"/>
      <c r="C2" s="781"/>
      <c r="D2" s="781"/>
      <c r="E2" s="781"/>
    </row>
    <row r="3" spans="1:11" s="26" customFormat="1" ht="20.25" customHeight="1">
      <c r="A3" s="781" t="s">
        <v>778</v>
      </c>
      <c r="B3" s="781"/>
      <c r="C3" s="781"/>
      <c r="D3" s="781"/>
      <c r="E3" s="781"/>
    </row>
    <row r="4" spans="1:11" s="26" customFormat="1" ht="15.75" customHeight="1">
      <c r="A4" s="781"/>
      <c r="B4" s="781"/>
      <c r="C4" s="781"/>
      <c r="D4" s="781"/>
      <c r="E4" s="78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608"/>
      <c r="D6" s="608"/>
      <c r="E6" s="29"/>
      <c r="F6" s="29"/>
      <c r="G6" s="29"/>
      <c r="H6" s="29"/>
      <c r="I6" s="29"/>
      <c r="J6" s="29"/>
      <c r="K6" s="605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 ht="12.75" customHeight="1">
      <c r="A8" s="984" t="s">
        <v>690</v>
      </c>
      <c r="B8" s="984" t="s">
        <v>691</v>
      </c>
      <c r="C8" s="984" t="s">
        <v>692</v>
      </c>
      <c r="D8" s="984" t="s">
        <v>694</v>
      </c>
      <c r="E8" s="984" t="s">
        <v>693</v>
      </c>
    </row>
    <row r="9" spans="1:11" s="26" customFormat="1" ht="13.5" thickBot="1">
      <c r="A9" s="985"/>
      <c r="B9" s="985" t="s">
        <v>427</v>
      </c>
      <c r="C9" s="985" t="s">
        <v>428</v>
      </c>
      <c r="D9" s="985"/>
      <c r="E9" s="985" t="s">
        <v>428</v>
      </c>
    </row>
    <row r="10" spans="1:11" s="26" customFormat="1">
      <c r="A10" s="609"/>
      <c r="B10" s="607"/>
      <c r="C10" s="607"/>
      <c r="D10" s="607"/>
      <c r="E10" s="506"/>
    </row>
    <row r="11" spans="1:11" s="26" customFormat="1">
      <c r="A11" s="609"/>
      <c r="B11" s="607"/>
      <c r="C11" s="607"/>
      <c r="D11" s="607"/>
      <c r="E11" s="506"/>
    </row>
    <row r="12" spans="1:11" s="26" customFormat="1" ht="25.5">
      <c r="A12" s="642" t="s">
        <v>703</v>
      </c>
      <c r="B12" s="607">
        <v>1112102001</v>
      </c>
      <c r="C12" s="696" t="s">
        <v>740</v>
      </c>
      <c r="D12" s="607" t="s">
        <v>696</v>
      </c>
      <c r="E12" s="506" t="s">
        <v>697</v>
      </c>
    </row>
    <row r="13" spans="1:11" s="26" customFormat="1">
      <c r="A13" s="609"/>
      <c r="B13" s="607"/>
      <c r="C13" s="607"/>
      <c r="D13" s="607"/>
      <c r="E13" s="506"/>
    </row>
    <row r="14" spans="1:11" s="26" customFormat="1">
      <c r="A14" s="609"/>
      <c r="B14" s="607"/>
      <c r="C14" s="607"/>
      <c r="D14" s="607"/>
      <c r="E14" s="506"/>
    </row>
    <row r="15" spans="1:11" s="26" customFormat="1">
      <c r="A15" s="609"/>
      <c r="B15" s="607"/>
      <c r="C15" s="607"/>
      <c r="D15" s="607"/>
      <c r="E15" s="506"/>
    </row>
    <row r="16" spans="1:11" s="26" customFormat="1">
      <c r="A16" s="609"/>
      <c r="B16" s="607"/>
      <c r="C16" s="607"/>
      <c r="D16" s="607"/>
      <c r="E16" s="506"/>
    </row>
    <row r="17" spans="1:8" s="26" customFormat="1">
      <c r="A17" s="609"/>
      <c r="B17" s="607"/>
      <c r="C17" s="607"/>
      <c r="D17" s="607"/>
      <c r="E17" s="506"/>
    </row>
    <row r="18" spans="1:8" s="26" customFormat="1">
      <c r="A18" s="609"/>
      <c r="B18" s="607"/>
      <c r="C18" s="607"/>
      <c r="D18" s="607"/>
      <c r="E18" s="506"/>
    </row>
    <row r="19" spans="1:8" s="26" customFormat="1">
      <c r="A19" s="453"/>
      <c r="B19" s="606"/>
      <c r="C19" s="606"/>
      <c r="D19" s="606"/>
      <c r="E19" s="507"/>
    </row>
    <row r="20" spans="1:8" s="26" customFormat="1" ht="13.5" thickBot="1">
      <c r="A20" s="446"/>
      <c r="B20" s="508"/>
      <c r="C20" s="508"/>
      <c r="D20" s="508"/>
      <c r="E20" s="509"/>
    </row>
    <row r="21" spans="1:8" s="26" customFormat="1">
      <c r="A21" s="606"/>
      <c r="B21" s="606"/>
      <c r="C21" s="606"/>
      <c r="D21" s="606"/>
      <c r="E21" s="606"/>
    </row>
    <row r="22" spans="1:8" s="26" customFormat="1">
      <c r="A22" s="16" t="s">
        <v>76</v>
      </c>
    </row>
    <row r="24" spans="1:8">
      <c r="A24" s="26"/>
    </row>
    <row r="25" spans="1:8">
      <c r="A25" s="26"/>
    </row>
    <row r="26" spans="1:8">
      <c r="A26" s="26"/>
      <c r="E26" s="258"/>
    </row>
    <row r="27" spans="1:8">
      <c r="A27" s="852" t="s">
        <v>671</v>
      </c>
      <c r="B27" s="852"/>
      <c r="C27" s="604"/>
      <c r="D27" s="604"/>
      <c r="E27" s="260"/>
      <c r="F27" s="260"/>
      <c r="G27" s="258"/>
      <c r="H27" s="258"/>
    </row>
    <row r="28" spans="1:8" ht="15" customHeight="1">
      <c r="A28" s="811" t="s">
        <v>657</v>
      </c>
      <c r="B28" s="811"/>
      <c r="C28" s="603"/>
      <c r="D28" s="603"/>
      <c r="E28" s="774" t="s">
        <v>659</v>
      </c>
      <c r="F28" s="774"/>
      <c r="G28" s="157"/>
      <c r="H28" s="157"/>
    </row>
    <row r="29" spans="1:8" ht="15" customHeight="1">
      <c r="A29" s="770" t="s">
        <v>658</v>
      </c>
      <c r="B29" s="770"/>
      <c r="C29" s="602"/>
      <c r="D29" s="602"/>
      <c r="E29" s="770" t="s">
        <v>660</v>
      </c>
      <c r="F29" s="770"/>
      <c r="G29" s="84"/>
      <c r="H29" s="84"/>
    </row>
    <row r="30" spans="1:8" ht="18">
      <c r="A30" s="26"/>
      <c r="G30" s="618">
        <v>1</v>
      </c>
    </row>
    <row r="31" spans="1:8">
      <c r="A31" s="26"/>
    </row>
  </sheetData>
  <mergeCells count="13">
    <mergeCell ref="E28:F28"/>
    <mergeCell ref="E29:F29"/>
    <mergeCell ref="B8:B9"/>
    <mergeCell ref="E8:E9"/>
    <mergeCell ref="C8:C9"/>
    <mergeCell ref="D8:D9"/>
    <mergeCell ref="A28:B28"/>
    <mergeCell ref="A29:B29"/>
    <mergeCell ref="A2:E2"/>
    <mergeCell ref="A3:E3"/>
    <mergeCell ref="A4:E4"/>
    <mergeCell ref="A8:A9"/>
    <mergeCell ref="A27:B27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13.7109375" style="253" customWidth="1"/>
    <col min="2" max="2" width="9.140625" style="253" bestFit="1" customWidth="1"/>
    <col min="3" max="3" width="17.28515625" style="253" customWidth="1"/>
    <col min="4" max="4" width="15.85546875" style="253" customWidth="1"/>
    <col min="5" max="5" width="15.5703125" style="253" customWidth="1"/>
    <col min="6" max="6" width="12.5703125" style="253" customWidth="1"/>
    <col min="7" max="7" width="11.42578125" style="253" customWidth="1"/>
    <col min="8" max="8" width="17.5703125" style="253" customWidth="1"/>
    <col min="9" max="16384" width="11.42578125" style="253"/>
  </cols>
  <sheetData>
    <row r="1" spans="1:8" s="26" customFormat="1"/>
    <row r="2" spans="1:8" s="26" customFormat="1">
      <c r="A2" s="781" t="s">
        <v>734</v>
      </c>
      <c r="B2" s="781"/>
      <c r="C2" s="781"/>
      <c r="D2" s="781"/>
      <c r="E2" s="781"/>
      <c r="F2" s="781"/>
      <c r="G2" s="781"/>
      <c r="H2" s="781"/>
    </row>
    <row r="3" spans="1:8" s="26" customFormat="1" ht="21.75" customHeight="1">
      <c r="A3" s="781" t="s">
        <v>778</v>
      </c>
      <c r="B3" s="781"/>
      <c r="C3" s="781"/>
      <c r="D3" s="781"/>
      <c r="E3" s="781"/>
      <c r="F3" s="781"/>
      <c r="G3" s="781"/>
      <c r="H3" s="781"/>
    </row>
    <row r="4" spans="1:8" s="26" customFormat="1" ht="15.75" customHeight="1">
      <c r="A4" s="781"/>
      <c r="B4" s="781"/>
      <c r="C4" s="781"/>
      <c r="D4" s="658"/>
      <c r="E4" s="658"/>
      <c r="F4" s="658"/>
      <c r="G4" s="658"/>
      <c r="H4" s="658"/>
    </row>
    <row r="5" spans="1:8" s="26" customFormat="1" ht="15" customHeight="1">
      <c r="A5" s="27"/>
      <c r="B5" s="27"/>
      <c r="C5" s="27"/>
      <c r="D5" s="27"/>
      <c r="E5" s="27"/>
      <c r="F5" s="27"/>
      <c r="G5" s="27"/>
      <c r="H5" s="27"/>
    </row>
    <row r="6" spans="1:8" s="26" customFormat="1" ht="15" customHeight="1">
      <c r="A6" s="851" t="s">
        <v>528</v>
      </c>
      <c r="B6" s="851"/>
      <c r="C6" s="851"/>
      <c r="D6" s="851"/>
      <c r="E6" s="851"/>
      <c r="F6" s="851"/>
      <c r="G6" s="851"/>
      <c r="H6" s="851"/>
    </row>
    <row r="7" spans="1:8" s="26" customFormat="1" ht="15" customHeight="1">
      <c r="A7" s="27"/>
      <c r="B7" s="27"/>
      <c r="C7" s="27"/>
      <c r="D7" s="27"/>
      <c r="E7" s="27"/>
      <c r="F7" s="27"/>
      <c r="G7" s="27"/>
      <c r="H7" s="27"/>
    </row>
    <row r="8" spans="1:8" s="26" customFormat="1" ht="36.75" customHeight="1" thickBot="1">
      <c r="A8" s="667" t="s">
        <v>75</v>
      </c>
      <c r="B8" s="668" t="s">
        <v>722</v>
      </c>
      <c r="C8" s="668" t="s">
        <v>723</v>
      </c>
      <c r="D8" s="668" t="s">
        <v>724</v>
      </c>
      <c r="E8" s="668" t="s">
        <v>725</v>
      </c>
      <c r="F8" s="668" t="s">
        <v>726</v>
      </c>
      <c r="G8" s="668" t="s">
        <v>727</v>
      </c>
      <c r="H8" s="669" t="s">
        <v>728</v>
      </c>
    </row>
    <row r="9" spans="1:8" s="26" customFormat="1">
      <c r="A9" s="989"/>
      <c r="B9" s="992"/>
      <c r="C9" s="992"/>
      <c r="D9" s="992"/>
      <c r="E9" s="660"/>
      <c r="F9" s="660"/>
      <c r="G9" s="660"/>
      <c r="H9" s="992"/>
    </row>
    <row r="10" spans="1:8" s="26" customFormat="1" ht="15" customHeight="1">
      <c r="A10" s="990"/>
      <c r="B10" s="993"/>
      <c r="C10" s="993"/>
      <c r="D10" s="993"/>
      <c r="E10" s="661"/>
      <c r="F10" s="661"/>
      <c r="G10" s="661"/>
      <c r="H10" s="993"/>
    </row>
    <row r="11" spans="1:8" s="26" customFormat="1" ht="15" customHeight="1">
      <c r="A11" s="990"/>
      <c r="B11" s="993"/>
      <c r="C11" s="993"/>
      <c r="D11" s="993"/>
      <c r="E11" s="661"/>
      <c r="F11" s="661"/>
      <c r="G11" s="661"/>
      <c r="H11" s="993"/>
    </row>
    <row r="12" spans="1:8" s="26" customFormat="1" ht="15" customHeight="1">
      <c r="A12" s="990"/>
      <c r="B12" s="993"/>
      <c r="C12" s="993"/>
      <c r="D12" s="993"/>
      <c r="E12" s="661"/>
      <c r="F12" s="661"/>
      <c r="G12" s="661"/>
      <c r="H12" s="993"/>
    </row>
    <row r="13" spans="1:8" s="26" customFormat="1" ht="15" customHeight="1">
      <c r="A13" s="990"/>
      <c r="B13" s="993"/>
      <c r="C13" s="993"/>
      <c r="D13" s="993"/>
      <c r="E13" s="661"/>
      <c r="F13" s="661"/>
      <c r="G13" s="661"/>
      <c r="H13" s="993"/>
    </row>
    <row r="14" spans="1:8" s="26" customFormat="1" ht="15" customHeight="1">
      <c r="A14" s="990"/>
      <c r="B14" s="993"/>
      <c r="C14" s="993"/>
      <c r="D14" s="993"/>
      <c r="E14" s="661"/>
      <c r="F14" s="661"/>
      <c r="G14" s="661"/>
      <c r="H14" s="993"/>
    </row>
    <row r="15" spans="1:8" s="26" customFormat="1" ht="15" customHeight="1">
      <c r="A15" s="990"/>
      <c r="B15" s="993"/>
      <c r="C15" s="993"/>
      <c r="D15" s="993"/>
      <c r="E15" s="661"/>
      <c r="F15" s="661"/>
      <c r="G15" s="661"/>
      <c r="H15" s="993"/>
    </row>
    <row r="16" spans="1:8" s="26" customFormat="1" ht="15" customHeight="1">
      <c r="A16" s="990"/>
      <c r="B16" s="993"/>
      <c r="C16" s="993"/>
      <c r="D16" s="993"/>
      <c r="E16" s="661"/>
      <c r="F16" s="661"/>
      <c r="G16" s="661"/>
      <c r="H16" s="993"/>
    </row>
    <row r="17" spans="1:8" s="26" customFormat="1" ht="15" customHeight="1">
      <c r="A17" s="990"/>
      <c r="B17" s="993"/>
      <c r="C17" s="993"/>
      <c r="D17" s="993"/>
      <c r="E17" s="661"/>
      <c r="F17" s="661"/>
      <c r="G17" s="661"/>
      <c r="H17" s="993"/>
    </row>
    <row r="18" spans="1:8" s="26" customFormat="1" ht="15" customHeight="1">
      <c r="A18" s="990"/>
      <c r="B18" s="993"/>
      <c r="C18" s="993"/>
      <c r="D18" s="993"/>
      <c r="E18" s="661"/>
      <c r="F18" s="661"/>
      <c r="G18" s="661"/>
      <c r="H18" s="993"/>
    </row>
    <row r="19" spans="1:8" s="26" customFormat="1" ht="15" customHeight="1">
      <c r="A19" s="990"/>
      <c r="B19" s="993"/>
      <c r="C19" s="993"/>
      <c r="D19" s="993"/>
      <c r="E19" s="661"/>
      <c r="F19" s="661"/>
      <c r="G19" s="661"/>
      <c r="H19" s="993"/>
    </row>
    <row r="20" spans="1:8" s="26" customFormat="1" ht="15.75" customHeight="1" thickBot="1">
      <c r="A20" s="991"/>
      <c r="B20" s="994"/>
      <c r="C20" s="994"/>
      <c r="D20" s="994"/>
      <c r="E20" s="662"/>
      <c r="F20" s="662"/>
      <c r="G20" s="662"/>
      <c r="H20" s="994"/>
    </row>
    <row r="21" spans="1:8" s="26" customFormat="1"/>
    <row r="22" spans="1:8">
      <c r="A22" s="16" t="s">
        <v>76</v>
      </c>
    </row>
    <row r="23" spans="1:8">
      <c r="A23" s="26"/>
    </row>
    <row r="24" spans="1:8">
      <c r="A24" s="26"/>
    </row>
    <row r="25" spans="1:8">
      <c r="A25" s="26"/>
      <c r="C25" s="258"/>
      <c r="D25" s="258"/>
      <c r="E25" s="258"/>
      <c r="F25" s="258"/>
      <c r="G25" s="258"/>
      <c r="H25" s="258"/>
    </row>
    <row r="26" spans="1:8">
      <c r="A26" s="852" t="s">
        <v>663</v>
      </c>
      <c r="B26" s="852"/>
      <c r="C26" s="852"/>
      <c r="D26" s="258"/>
      <c r="E26" s="887" t="s">
        <v>735</v>
      </c>
      <c r="F26" s="887"/>
      <c r="G26" s="887"/>
      <c r="H26" s="258"/>
    </row>
    <row r="27" spans="1:8" ht="15" customHeight="1">
      <c r="A27" s="811" t="s">
        <v>657</v>
      </c>
      <c r="B27" s="811"/>
      <c r="C27" s="811"/>
      <c r="D27" s="659"/>
      <c r="E27" s="659"/>
      <c r="F27" s="659" t="s">
        <v>659</v>
      </c>
      <c r="G27" s="659"/>
      <c r="H27" s="659"/>
    </row>
    <row r="28" spans="1:8" ht="24" customHeight="1">
      <c r="A28" s="770" t="s">
        <v>658</v>
      </c>
      <c r="B28" s="770"/>
      <c r="C28" s="770"/>
      <c r="D28" s="657"/>
      <c r="E28" s="770" t="s">
        <v>660</v>
      </c>
      <c r="F28" s="770"/>
      <c r="G28" s="770"/>
      <c r="H28" s="657"/>
    </row>
    <row r="29" spans="1:8" ht="18">
      <c r="A29" s="26"/>
      <c r="C29" s="618"/>
      <c r="D29" s="618"/>
      <c r="E29" s="618"/>
      <c r="F29" s="618"/>
      <c r="G29" s="618"/>
      <c r="H29" s="624">
        <v>3</v>
      </c>
    </row>
    <row r="30" spans="1:8">
      <c r="A30" s="26"/>
    </row>
  </sheetData>
  <mergeCells count="14">
    <mergeCell ref="A2:H2"/>
    <mergeCell ref="A3:H3"/>
    <mergeCell ref="A6:H6"/>
    <mergeCell ref="E26:G26"/>
    <mergeCell ref="E28:G28"/>
    <mergeCell ref="A27:C27"/>
    <mergeCell ref="A28:C28"/>
    <mergeCell ref="A26:C26"/>
    <mergeCell ref="A9:A20"/>
    <mergeCell ref="B9:B20"/>
    <mergeCell ref="C9:C20"/>
    <mergeCell ref="D9:D20"/>
    <mergeCell ref="H9:H20"/>
    <mergeCell ref="A4:C4"/>
  </mergeCells>
  <dataValidations count="7">
    <dataValidation allowBlank="1" showInputMessage="1" showErrorMessage="1" prompt="Recursos efectivamente pagados al beneficiario del subsidio o ayuda, realizado por medio de transferencia electrónica, cheque, etc." sqref="H8"/>
    <dataValidation allowBlank="1" showInputMessage="1" showErrorMessage="1" prompt="Registro Federal de Contribuyentes con Homoclave cuando el beneficiario de la ayuda o subsidio sea una persona moral o persona física con actividad empresarial y profesional." sqref="G8"/>
    <dataValidation allowBlank="1" showInputMessage="1" showErrorMessage="1" prompt="Clave Única de Registro de Población, cuando el beneficiario de la ayuda o subsidio sea una persona física." sqref="F8"/>
    <dataValidation allowBlank="1" showInputMessage="1" showErrorMessage="1" prompt="Nombre completo del beneficiario." sqref="E8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8:C8"/>
    <dataValidation allowBlank="1" showInputMessage="1" showErrorMessage="1" prompt="Identificar el número y nombre de la partida genérica del Clasificador por Objeto del Gasto." sqref="A8"/>
    <dataValidation allowBlank="1" showInputMessage="1" showErrorMessage="1" prompt="Para efectos de este apartado se relacionan a los subsidios con el sector económico y a las ayudas con el social." sqref="D8"/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topLeftCell="A7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28" style="253" customWidth="1"/>
    <col min="2" max="2" width="33.140625" style="253" customWidth="1"/>
    <col min="3" max="3" width="19.85546875" style="253" customWidth="1"/>
    <col min="4" max="4" width="16.140625" style="253" customWidth="1"/>
    <col min="5" max="5" width="17.5703125" style="253" customWidth="1"/>
    <col min="6" max="16384" width="11.42578125" style="253"/>
  </cols>
  <sheetData>
    <row r="1" spans="1:5" s="26" customFormat="1"/>
    <row r="2" spans="1:5" s="26" customFormat="1">
      <c r="A2" s="781" t="s">
        <v>730</v>
      </c>
      <c r="B2" s="781"/>
      <c r="C2" s="781"/>
      <c r="D2" s="658"/>
      <c r="E2" s="658"/>
    </row>
    <row r="3" spans="1:5" s="26" customFormat="1" ht="21.75" customHeight="1">
      <c r="A3" s="781" t="s">
        <v>762</v>
      </c>
      <c r="B3" s="781"/>
      <c r="C3" s="781"/>
      <c r="D3" s="658"/>
      <c r="E3" s="658"/>
    </row>
    <row r="4" spans="1:5" s="26" customFormat="1" ht="15.75" customHeight="1">
      <c r="A4" s="781"/>
      <c r="B4" s="781"/>
      <c r="C4" s="781"/>
      <c r="D4" s="658"/>
      <c r="E4" s="658"/>
    </row>
    <row r="5" spans="1:5" s="26" customFormat="1" ht="15" customHeight="1">
      <c r="A5" s="27"/>
      <c r="B5" s="27"/>
      <c r="C5" s="27"/>
      <c r="D5" s="27"/>
      <c r="E5" s="27"/>
    </row>
    <row r="6" spans="1:5" s="26" customFormat="1" ht="15" customHeight="1">
      <c r="A6" s="134" t="s">
        <v>738</v>
      </c>
      <c r="B6" s="134"/>
      <c r="C6" s="134"/>
      <c r="D6" s="134"/>
      <c r="E6" s="27"/>
    </row>
    <row r="7" spans="1:5" s="26" customFormat="1" ht="15" customHeight="1" thickBot="1">
      <c r="A7" s="27"/>
      <c r="B7" s="27"/>
      <c r="C7" s="27"/>
      <c r="D7" s="27"/>
      <c r="E7" s="27"/>
    </row>
    <row r="8" spans="1:5" s="26" customFormat="1" ht="18.75" customHeight="1" thickBot="1">
      <c r="A8" s="995" t="s">
        <v>731</v>
      </c>
      <c r="B8" s="997" t="s">
        <v>721</v>
      </c>
      <c r="C8" s="999" t="s">
        <v>733</v>
      </c>
      <c r="D8" s="1000"/>
      <c r="E8" s="663"/>
    </row>
    <row r="9" spans="1:5" s="26" customFormat="1" ht="36.75" customHeight="1" thickBot="1">
      <c r="A9" s="996"/>
      <c r="B9" s="998"/>
      <c r="C9" s="674" t="s">
        <v>198</v>
      </c>
      <c r="D9" s="675" t="s">
        <v>220</v>
      </c>
      <c r="E9" s="664" t="s">
        <v>732</v>
      </c>
    </row>
    <row r="10" spans="1:5" s="26" customFormat="1">
      <c r="A10" s="989"/>
      <c r="B10" s="992"/>
      <c r="C10" s="992"/>
      <c r="D10" s="992"/>
      <c r="E10" s="992"/>
    </row>
    <row r="11" spans="1:5" s="26" customFormat="1" ht="15" customHeight="1">
      <c r="A11" s="990"/>
      <c r="B11" s="993"/>
      <c r="C11" s="993"/>
      <c r="D11" s="993"/>
      <c r="E11" s="993"/>
    </row>
    <row r="12" spans="1:5" s="26" customFormat="1" ht="15" customHeight="1">
      <c r="A12" s="990"/>
      <c r="B12" s="993"/>
      <c r="C12" s="993"/>
      <c r="D12" s="993"/>
      <c r="E12" s="993"/>
    </row>
    <row r="13" spans="1:5" s="26" customFormat="1" ht="15" customHeight="1">
      <c r="A13" s="990"/>
      <c r="B13" s="993"/>
      <c r="C13" s="993"/>
      <c r="D13" s="993"/>
      <c r="E13" s="993"/>
    </row>
    <row r="14" spans="1:5" s="26" customFormat="1" ht="15" customHeight="1">
      <c r="A14" s="990"/>
      <c r="B14" s="993"/>
      <c r="C14" s="993"/>
      <c r="D14" s="993"/>
      <c r="E14" s="993"/>
    </row>
    <row r="15" spans="1:5" s="26" customFormat="1" ht="15" customHeight="1">
      <c r="A15" s="990"/>
      <c r="B15" s="993"/>
      <c r="C15" s="993"/>
      <c r="D15" s="993"/>
      <c r="E15" s="993"/>
    </row>
    <row r="16" spans="1:5" s="26" customFormat="1" ht="15" customHeight="1">
      <c r="A16" s="990"/>
      <c r="B16" s="993"/>
      <c r="C16" s="993"/>
      <c r="D16" s="993"/>
      <c r="E16" s="993"/>
    </row>
    <row r="17" spans="1:5" s="26" customFormat="1" ht="15" customHeight="1">
      <c r="A17" s="990"/>
      <c r="B17" s="993"/>
      <c r="C17" s="993"/>
      <c r="D17" s="993"/>
      <c r="E17" s="993"/>
    </row>
    <row r="18" spans="1:5" s="26" customFormat="1" ht="15" customHeight="1">
      <c r="A18" s="990"/>
      <c r="B18" s="993"/>
      <c r="C18" s="993"/>
      <c r="D18" s="993"/>
      <c r="E18" s="993"/>
    </row>
    <row r="19" spans="1:5" s="26" customFormat="1" ht="15" customHeight="1">
      <c r="A19" s="990"/>
      <c r="B19" s="993"/>
      <c r="C19" s="993"/>
      <c r="D19" s="993"/>
      <c r="E19" s="993"/>
    </row>
    <row r="20" spans="1:5" s="26" customFormat="1" ht="15" customHeight="1">
      <c r="A20" s="990"/>
      <c r="B20" s="993"/>
      <c r="C20" s="993"/>
      <c r="D20" s="993"/>
      <c r="E20" s="993"/>
    </row>
    <row r="21" spans="1:5" s="26" customFormat="1" ht="15.75" customHeight="1" thickBot="1">
      <c r="A21" s="991"/>
      <c r="B21" s="994"/>
      <c r="C21" s="994"/>
      <c r="D21" s="994"/>
      <c r="E21" s="994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  <c r="D26" s="258"/>
      <c r="E26" s="258"/>
    </row>
    <row r="27" spans="1:5">
      <c r="A27" s="852" t="s">
        <v>672</v>
      </c>
      <c r="B27" s="852"/>
      <c r="C27" s="887" t="s">
        <v>736</v>
      </c>
      <c r="D27" s="887"/>
      <c r="E27" s="258"/>
    </row>
    <row r="28" spans="1:5" ht="15" customHeight="1">
      <c r="A28" s="811" t="s">
        <v>657</v>
      </c>
      <c r="B28" s="811"/>
      <c r="C28" s="811" t="s">
        <v>659</v>
      </c>
      <c r="D28" s="811"/>
      <c r="E28" s="659"/>
    </row>
    <row r="29" spans="1:5" ht="15" customHeight="1">
      <c r="A29" s="770" t="s">
        <v>658</v>
      </c>
      <c r="B29" s="770"/>
      <c r="C29" s="770" t="s">
        <v>660</v>
      </c>
      <c r="D29" s="770"/>
      <c r="E29" s="657"/>
    </row>
    <row r="30" spans="1:5" ht="18">
      <c r="A30" s="26"/>
      <c r="C30" s="618"/>
      <c r="D30" s="618"/>
      <c r="E30" s="624">
        <v>4</v>
      </c>
    </row>
    <row r="31" spans="1:5">
      <c r="A31" s="26"/>
    </row>
  </sheetData>
  <mergeCells count="17">
    <mergeCell ref="A29:B29"/>
    <mergeCell ref="A2:C2"/>
    <mergeCell ref="A3:C3"/>
    <mergeCell ref="A4:C4"/>
    <mergeCell ref="A8:A9"/>
    <mergeCell ref="B8:B9"/>
    <mergeCell ref="A10:A21"/>
    <mergeCell ref="B10:B21"/>
    <mergeCell ref="C10:C21"/>
    <mergeCell ref="A27:B27"/>
    <mergeCell ref="A28:B28"/>
    <mergeCell ref="D10:D21"/>
    <mergeCell ref="E10:E21"/>
    <mergeCell ref="C8:D8"/>
    <mergeCell ref="C28:D28"/>
    <mergeCell ref="C29:D29"/>
    <mergeCell ref="C27:D2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81" t="s">
        <v>748</v>
      </c>
      <c r="B2" s="781"/>
      <c r="C2" s="781"/>
      <c r="D2" s="781"/>
      <c r="E2" s="781"/>
    </row>
    <row r="3" spans="1:11" s="26" customFormat="1" ht="20.25" customHeight="1">
      <c r="A3" s="781" t="s">
        <v>762</v>
      </c>
      <c r="B3" s="781"/>
      <c r="C3" s="781"/>
      <c r="D3" s="781"/>
      <c r="E3" s="781"/>
    </row>
    <row r="4" spans="1:11" s="26" customFormat="1" ht="15.75" customHeight="1">
      <c r="A4" s="781"/>
      <c r="B4" s="781"/>
      <c r="C4" s="781"/>
      <c r="D4" s="781"/>
      <c r="E4" s="78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720"/>
      <c r="D6" s="720"/>
      <c r="E6" s="29"/>
      <c r="F6" s="29"/>
      <c r="G6" s="29"/>
      <c r="H6" s="29"/>
      <c r="I6" s="29"/>
      <c r="J6" s="29"/>
      <c r="K6" s="717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>
      <c r="A8" s="721"/>
      <c r="B8" s="737"/>
      <c r="C8" s="737"/>
      <c r="D8" s="737"/>
      <c r="E8" s="738"/>
    </row>
    <row r="9" spans="1:11" s="26" customFormat="1">
      <c r="A9" s="722"/>
      <c r="B9" s="719"/>
      <c r="C9" s="719"/>
      <c r="D9" s="719"/>
      <c r="E9" s="506"/>
    </row>
    <row r="10" spans="1:11" s="26" customFormat="1">
      <c r="A10" s="642"/>
      <c r="B10" s="719"/>
      <c r="C10" s="719"/>
      <c r="D10" s="719"/>
      <c r="E10" s="506"/>
    </row>
    <row r="11" spans="1:11" s="26" customFormat="1">
      <c r="A11" s="722"/>
      <c r="B11" s="719"/>
      <c r="C11" s="719"/>
      <c r="D11" s="719"/>
      <c r="E11" s="506"/>
    </row>
    <row r="12" spans="1:11" s="26" customFormat="1">
      <c r="A12" s="722"/>
      <c r="B12" s="719"/>
      <c r="C12" s="719"/>
      <c r="D12" s="719"/>
      <c r="E12" s="506"/>
    </row>
    <row r="13" spans="1:11" s="26" customFormat="1">
      <c r="A13" s="722"/>
      <c r="B13" s="719"/>
      <c r="C13" s="719"/>
      <c r="D13" s="719"/>
      <c r="E13" s="506"/>
    </row>
    <row r="14" spans="1:11" s="26" customFormat="1">
      <c r="A14" s="722"/>
      <c r="B14" s="719"/>
      <c r="C14" s="719"/>
      <c r="D14" s="719"/>
      <c r="E14" s="506"/>
    </row>
    <row r="15" spans="1:11" s="26" customFormat="1">
      <c r="A15" s="722"/>
      <c r="B15" s="719"/>
      <c r="C15" s="719"/>
      <c r="D15" s="719"/>
      <c r="E15" s="506"/>
    </row>
    <row r="16" spans="1:11" s="26" customFormat="1">
      <c r="A16" s="722"/>
      <c r="B16" s="719"/>
      <c r="C16" s="719"/>
      <c r="D16" s="719"/>
      <c r="E16" s="506"/>
    </row>
    <row r="17" spans="1:8" s="26" customFormat="1">
      <c r="A17" s="453"/>
      <c r="B17" s="718"/>
      <c r="C17" s="718"/>
      <c r="D17" s="718"/>
      <c r="E17" s="507"/>
    </row>
    <row r="18" spans="1:8" s="26" customFormat="1" ht="13.5" thickBot="1">
      <c r="A18" s="446"/>
      <c r="B18" s="508"/>
      <c r="C18" s="508"/>
      <c r="D18" s="508"/>
      <c r="E18" s="509"/>
    </row>
    <row r="19" spans="1:8" s="26" customFormat="1">
      <c r="A19" s="718"/>
      <c r="B19" s="718"/>
      <c r="C19" s="718"/>
      <c r="D19" s="718"/>
      <c r="E19" s="718"/>
    </row>
    <row r="20" spans="1:8" s="26" customFormat="1">
      <c r="A20" s="16" t="s">
        <v>76</v>
      </c>
    </row>
    <row r="22" spans="1:8">
      <c r="A22" s="26"/>
    </row>
    <row r="23" spans="1:8">
      <c r="A23" s="26"/>
    </row>
    <row r="24" spans="1:8">
      <c r="A24" s="26"/>
      <c r="E24" s="258"/>
    </row>
    <row r="25" spans="1:8">
      <c r="A25" s="852" t="s">
        <v>671</v>
      </c>
      <c r="B25" s="852"/>
      <c r="C25" s="716"/>
      <c r="D25" s="716"/>
      <c r="E25" s="260"/>
      <c r="F25" s="260"/>
      <c r="G25" s="258"/>
      <c r="H25" s="258"/>
    </row>
    <row r="26" spans="1:8" ht="15" customHeight="1">
      <c r="A26" s="811" t="s">
        <v>657</v>
      </c>
      <c r="B26" s="811"/>
      <c r="C26" s="715"/>
      <c r="D26" s="715"/>
      <c r="E26" s="774" t="s">
        <v>659</v>
      </c>
      <c r="F26" s="774"/>
      <c r="G26" s="157"/>
      <c r="H26" s="157"/>
    </row>
    <row r="27" spans="1:8" ht="15" customHeight="1">
      <c r="A27" s="770" t="s">
        <v>658</v>
      </c>
      <c r="B27" s="770"/>
      <c r="C27" s="714"/>
      <c r="D27" s="714"/>
      <c r="E27" s="770" t="s">
        <v>660</v>
      </c>
      <c r="F27" s="770"/>
      <c r="G27" s="84"/>
      <c r="H27" s="84"/>
    </row>
    <row r="28" spans="1:8" ht="18">
      <c r="A28" s="26"/>
      <c r="G28" s="618">
        <v>1</v>
      </c>
    </row>
    <row r="29" spans="1:8">
      <c r="A29" s="26"/>
    </row>
  </sheetData>
  <mergeCells count="8">
    <mergeCell ref="A27:B27"/>
    <mergeCell ref="E27:F27"/>
    <mergeCell ref="A2:E2"/>
    <mergeCell ref="A3:E3"/>
    <mergeCell ref="A4:E4"/>
    <mergeCell ref="A25:B25"/>
    <mergeCell ref="A26:B26"/>
    <mergeCell ref="E26:F26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3"/>
    </sheetView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showGridLines="0" topLeftCell="A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4.5703125" style="26" customWidth="1"/>
    <col min="3" max="3" width="24.7109375" style="26" customWidth="1"/>
    <col min="4" max="4" width="40" style="26" customWidth="1"/>
    <col min="5" max="6" width="18.7109375" style="26" customWidth="1"/>
    <col min="7" max="7" width="10.7109375" style="26" customWidth="1"/>
    <col min="8" max="8" width="24.7109375" style="26" customWidth="1"/>
    <col min="9" max="9" width="29.7109375" style="115" customWidth="1"/>
    <col min="10" max="11" width="18.7109375" style="26" customWidth="1"/>
    <col min="12" max="12" width="4.5703125" style="26" customWidth="1"/>
    <col min="13" max="16384" width="11.42578125" style="26"/>
  </cols>
  <sheetData>
    <row r="1" spans="1:12" ht="14.1" customHeight="1">
      <c r="B1" s="112"/>
      <c r="C1" s="24"/>
      <c r="D1" s="781"/>
      <c r="E1" s="781"/>
      <c r="F1" s="781"/>
      <c r="G1" s="781"/>
      <c r="H1" s="781"/>
      <c r="I1" s="781"/>
      <c r="J1" s="781"/>
      <c r="K1" s="113"/>
      <c r="L1" s="113"/>
    </row>
    <row r="2" spans="1:12" ht="14.1" customHeight="1">
      <c r="B2" s="25"/>
      <c r="C2" s="24"/>
      <c r="D2" s="781" t="s">
        <v>435</v>
      </c>
      <c r="E2" s="781"/>
      <c r="F2" s="781"/>
      <c r="G2" s="781"/>
      <c r="H2" s="781"/>
      <c r="I2" s="781"/>
      <c r="J2" s="781"/>
      <c r="K2" s="25"/>
      <c r="L2" s="25"/>
    </row>
    <row r="3" spans="1:12" ht="14.1" customHeight="1">
      <c r="B3" s="781" t="s">
        <v>767</v>
      </c>
      <c r="C3" s="781"/>
      <c r="D3" s="781"/>
      <c r="E3" s="781"/>
      <c r="F3" s="781"/>
      <c r="G3" s="781"/>
      <c r="H3" s="781"/>
      <c r="I3" s="781"/>
      <c r="J3" s="781"/>
      <c r="K3" s="781"/>
      <c r="L3" s="781"/>
    </row>
    <row r="4" spans="1:12" ht="14.1" customHeight="1">
      <c r="B4" s="781" t="s">
        <v>0</v>
      </c>
      <c r="C4" s="781"/>
      <c r="D4" s="781"/>
      <c r="E4" s="781"/>
      <c r="F4" s="781"/>
      <c r="G4" s="781"/>
      <c r="H4" s="781"/>
      <c r="I4" s="781"/>
      <c r="J4" s="781"/>
      <c r="K4" s="781"/>
      <c r="L4" s="781"/>
    </row>
    <row r="5" spans="1:12" ht="20.100000000000001" customHeight="1">
      <c r="B5" s="27"/>
      <c r="C5" s="28"/>
      <c r="D5" s="29"/>
      <c r="E5" s="28" t="s">
        <v>3</v>
      </c>
      <c r="F5" s="266" t="s">
        <v>526</v>
      </c>
      <c r="G5" s="266"/>
      <c r="H5" s="266"/>
      <c r="I5" s="29"/>
      <c r="J5" s="29"/>
      <c r="K5" s="29"/>
    </row>
    <row r="6" spans="1:12" ht="3" customHeight="1">
      <c r="B6" s="114"/>
      <c r="C6" s="114"/>
      <c r="D6" s="114"/>
      <c r="E6" s="114"/>
      <c r="F6" s="114"/>
      <c r="G6" s="114"/>
    </row>
    <row r="7" spans="1:12" s="30" customFormat="1" ht="3" customHeight="1">
      <c r="A7" s="702"/>
      <c r="B7" s="27"/>
      <c r="C7" s="31"/>
      <c r="D7" s="31"/>
      <c r="E7" s="31"/>
      <c r="F7" s="31"/>
      <c r="G7" s="32"/>
      <c r="I7" s="116"/>
    </row>
    <row r="8" spans="1:12" s="30" customFormat="1" ht="3" customHeight="1">
      <c r="A8" s="702"/>
      <c r="B8" s="34"/>
      <c r="C8" s="34"/>
      <c r="D8" s="34"/>
      <c r="E8" s="35"/>
      <c r="F8" s="35"/>
      <c r="G8" s="36"/>
      <c r="I8" s="116"/>
    </row>
    <row r="9" spans="1:12" s="30" customFormat="1" ht="20.100000000000001" customHeight="1">
      <c r="A9" s="702"/>
      <c r="B9" s="37"/>
      <c r="C9" s="780" t="s">
        <v>74</v>
      </c>
      <c r="D9" s="780"/>
      <c r="E9" s="38" t="s">
        <v>65</v>
      </c>
      <c r="F9" s="38" t="s">
        <v>66</v>
      </c>
      <c r="G9" s="39"/>
      <c r="H9" s="780" t="s">
        <v>74</v>
      </c>
      <c r="I9" s="780"/>
      <c r="J9" s="38" t="s">
        <v>65</v>
      </c>
      <c r="K9" s="38" t="s">
        <v>66</v>
      </c>
      <c r="L9" s="40"/>
    </row>
    <row r="10" spans="1:12" ht="3" customHeight="1">
      <c r="B10" s="42"/>
      <c r="C10" s="43"/>
      <c r="D10" s="43"/>
      <c r="E10" s="44"/>
      <c r="F10" s="44"/>
      <c r="G10" s="33"/>
      <c r="H10" s="30"/>
      <c r="I10" s="116"/>
      <c r="J10" s="30"/>
      <c r="K10" s="30"/>
      <c r="L10" s="45"/>
    </row>
    <row r="11" spans="1:12" s="30" customFormat="1" ht="3" customHeight="1">
      <c r="A11" s="702"/>
      <c r="B11" s="117"/>
      <c r="C11" s="118"/>
      <c r="D11" s="118"/>
      <c r="E11" s="119"/>
      <c r="F11" s="119"/>
      <c r="G11" s="48"/>
      <c r="I11" s="116"/>
      <c r="L11" s="45"/>
    </row>
    <row r="12" spans="1:12">
      <c r="B12" s="54"/>
      <c r="C12" s="777" t="s">
        <v>5</v>
      </c>
      <c r="D12" s="777"/>
      <c r="E12" s="538">
        <f>E16-F18</f>
        <v>18903.849999999999</v>
      </c>
      <c r="F12" s="538">
        <f>F14+F24</f>
        <v>0</v>
      </c>
      <c r="G12" s="48"/>
      <c r="H12" s="777" t="s">
        <v>6</v>
      </c>
      <c r="I12" s="777"/>
      <c r="J12" s="538">
        <f>J14+J25</f>
        <v>0</v>
      </c>
      <c r="K12" s="538">
        <f>K14+K25</f>
        <v>518126.39999999997</v>
      </c>
      <c r="L12" s="45"/>
    </row>
    <row r="13" spans="1:12">
      <c r="B13" s="51"/>
      <c r="C13" s="56"/>
      <c r="D13" s="81"/>
      <c r="E13" s="539"/>
      <c r="F13" s="539"/>
      <c r="G13" s="48"/>
      <c r="H13" s="56"/>
      <c r="I13" s="56"/>
      <c r="J13" s="121"/>
      <c r="K13" s="539"/>
      <c r="L13" s="45"/>
    </row>
    <row r="14" spans="1:12">
      <c r="B14" s="51"/>
      <c r="C14" s="777" t="s">
        <v>7</v>
      </c>
      <c r="D14" s="777"/>
      <c r="E14" s="538">
        <f>E16-F18</f>
        <v>18903.849999999999</v>
      </c>
      <c r="F14" s="538">
        <v>0</v>
      </c>
      <c r="G14" s="48"/>
      <c r="H14" s="777" t="s">
        <v>8</v>
      </c>
      <c r="I14" s="777"/>
      <c r="J14" s="538">
        <f>SUM(J16:J23)</f>
        <v>0</v>
      </c>
      <c r="K14" s="538">
        <f>SUM(K16:K23)</f>
        <v>518126.39999999997</v>
      </c>
      <c r="L14" s="45"/>
    </row>
    <row r="15" spans="1:12">
      <c r="B15" s="51"/>
      <c r="C15" s="56"/>
      <c r="D15" s="81"/>
      <c r="E15" s="539"/>
      <c r="F15" s="539"/>
      <c r="G15" s="48"/>
      <c r="H15" s="56"/>
      <c r="I15" s="56"/>
      <c r="J15" s="121"/>
      <c r="K15" s="539"/>
      <c r="L15" s="45"/>
    </row>
    <row r="16" spans="1:12">
      <c r="B16" s="54"/>
      <c r="C16" s="776" t="s">
        <v>9</v>
      </c>
      <c r="D16" s="776"/>
      <c r="E16" s="540">
        <v>18903.849999999999</v>
      </c>
      <c r="F16" s="122">
        <v>0</v>
      </c>
      <c r="G16" s="48"/>
      <c r="H16" s="776" t="s">
        <v>10</v>
      </c>
      <c r="I16" s="776"/>
      <c r="J16" s="122">
        <f>IF(ESF!J16&gt;ESF!K16,ESF!J16-ESF!K16,0)</f>
        <v>0</v>
      </c>
      <c r="K16" s="540">
        <f>IF(J16&gt;0,0,ESF!K16-ESF!J16)</f>
        <v>518126.39999999997</v>
      </c>
      <c r="L16" s="45"/>
    </row>
    <row r="17" spans="2:12">
      <c r="B17" s="54"/>
      <c r="C17" s="776" t="s">
        <v>11</v>
      </c>
      <c r="D17" s="776"/>
      <c r="E17" s="122">
        <v>0</v>
      </c>
      <c r="F17" s="122">
        <v>0</v>
      </c>
      <c r="G17" s="48"/>
      <c r="H17" s="776" t="s">
        <v>12</v>
      </c>
      <c r="I17" s="776"/>
      <c r="J17" s="122">
        <f>IF(ESF!J17&gt;ESF!K17,ESF!J17-ESF!K17,0)</f>
        <v>0</v>
      </c>
      <c r="K17" s="122">
        <f>IF(J17&gt;0,0,ESF!K17-ESF!J17)</f>
        <v>0</v>
      </c>
      <c r="L17" s="45"/>
    </row>
    <row r="18" spans="2:12">
      <c r="B18" s="54"/>
      <c r="C18" s="776" t="s">
        <v>13</v>
      </c>
      <c r="D18" s="776"/>
      <c r="E18" s="122">
        <v>0</v>
      </c>
      <c r="F18" s="540">
        <v>0</v>
      </c>
      <c r="G18" s="48"/>
      <c r="H18" s="776" t="s">
        <v>14</v>
      </c>
      <c r="I18" s="776"/>
      <c r="J18" s="122">
        <f>IF(ESF!J18&gt;ESF!K18,ESF!J18-ESF!K18,0)</f>
        <v>0</v>
      </c>
      <c r="K18" s="122">
        <f>IF(J18&gt;0,0,ESF!K18-ESF!J18)</f>
        <v>0</v>
      </c>
      <c r="L18" s="45"/>
    </row>
    <row r="19" spans="2:12">
      <c r="B19" s="54"/>
      <c r="C19" s="776" t="s">
        <v>15</v>
      </c>
      <c r="D19" s="776"/>
      <c r="E19" s="122">
        <f>IF(ESF!E19&lt;ESF!F19,ESF!F19-ESF!E19,0)</f>
        <v>0</v>
      </c>
      <c r="F19" s="122">
        <f>IF(E19&gt;0,0,ESF!E19-ESF!F19)</f>
        <v>0</v>
      </c>
      <c r="G19" s="48"/>
      <c r="H19" s="776" t="s">
        <v>16</v>
      </c>
      <c r="I19" s="776"/>
      <c r="J19" s="122">
        <f>IF(ESF!J19&gt;ESF!K19,ESF!J19-ESF!K19,0)</f>
        <v>0</v>
      </c>
      <c r="K19" s="122">
        <f>IF(J19&gt;0,0,ESF!K19-ESF!J19)</f>
        <v>0</v>
      </c>
      <c r="L19" s="45"/>
    </row>
    <row r="20" spans="2:12">
      <c r="B20" s="54"/>
      <c r="C20" s="776" t="s">
        <v>17</v>
      </c>
      <c r="D20" s="776"/>
      <c r="E20" s="122">
        <f>IF(ESF!E20&lt;ESF!F20,ESF!F20-ESF!E20,0)</f>
        <v>0</v>
      </c>
      <c r="F20" s="122">
        <f>IF(E20&gt;0,0,ESF!E20-ESF!F20)</f>
        <v>0</v>
      </c>
      <c r="G20" s="48"/>
      <c r="H20" s="776" t="s">
        <v>18</v>
      </c>
      <c r="I20" s="776"/>
      <c r="J20" s="122">
        <f>IF(ESF!J20&gt;ESF!K20,ESF!J20-ESF!K20,0)</f>
        <v>0</v>
      </c>
      <c r="K20" s="122">
        <f>IF(J20&gt;0,0,ESF!K20-ESF!J20)</f>
        <v>0</v>
      </c>
      <c r="L20" s="45"/>
    </row>
    <row r="21" spans="2:12" ht="25.5" customHeight="1">
      <c r="B21" s="54"/>
      <c r="C21" s="776" t="s">
        <v>19</v>
      </c>
      <c r="D21" s="776"/>
      <c r="E21" s="122">
        <f>IF(ESF!E21&lt;ESF!F21,ESF!F21-ESF!E21,0)</f>
        <v>0</v>
      </c>
      <c r="F21" s="122">
        <f>IF(E21&gt;0,0,ESF!E21-ESF!F21)</f>
        <v>0</v>
      </c>
      <c r="G21" s="48"/>
      <c r="H21" s="778" t="s">
        <v>20</v>
      </c>
      <c r="I21" s="778"/>
      <c r="J21" s="122">
        <f>IF(ESF!J21&gt;ESF!K21,ESF!J21-ESF!K21,0)</f>
        <v>0</v>
      </c>
      <c r="K21" s="122">
        <f>IF(J21&gt;0,0,ESF!K21-ESF!J21)</f>
        <v>0</v>
      </c>
      <c r="L21" s="45"/>
    </row>
    <row r="22" spans="2:12">
      <c r="B22" s="54"/>
      <c r="C22" s="776" t="s">
        <v>21</v>
      </c>
      <c r="D22" s="776"/>
      <c r="E22" s="122">
        <f>IF(ESF!E22&lt;ESF!F22,ESF!F22-ESF!E22,0)</f>
        <v>0</v>
      </c>
      <c r="F22" s="122">
        <f>IF(E22&gt;0,0,ESF!E22-ESF!F22)</f>
        <v>0</v>
      </c>
      <c r="G22" s="48"/>
      <c r="H22" s="776" t="s">
        <v>22</v>
      </c>
      <c r="I22" s="776"/>
      <c r="J22" s="122">
        <f>IF(ESF!J22&gt;ESF!K22,ESF!J22-ESF!K22,0)</f>
        <v>0</v>
      </c>
      <c r="K22" s="122">
        <f>IF(J22&gt;0,0,ESF!K22-ESF!J22)</f>
        <v>0</v>
      </c>
      <c r="L22" s="45"/>
    </row>
    <row r="23" spans="2:12">
      <c r="B23" s="51"/>
      <c r="C23" s="56"/>
      <c r="D23" s="81"/>
      <c r="E23" s="121"/>
      <c r="F23" s="121"/>
      <c r="G23" s="48"/>
      <c r="H23" s="776" t="s">
        <v>23</v>
      </c>
      <c r="I23" s="776"/>
      <c r="J23" s="122">
        <f>IF(ESF!J23&gt;ESF!K23,ESF!J23-ESF!K23,0)</f>
        <v>0</v>
      </c>
      <c r="K23" s="122">
        <f>IF(J23&gt;0,0,ESF!K23-ESF!J23)</f>
        <v>0</v>
      </c>
      <c r="L23" s="45"/>
    </row>
    <row r="24" spans="2:12">
      <c r="B24" s="51"/>
      <c r="C24" s="777" t="s">
        <v>26</v>
      </c>
      <c r="D24" s="777"/>
      <c r="E24" s="538">
        <f>SUM(E26:E34)</f>
        <v>0</v>
      </c>
      <c r="F24" s="120">
        <f>SUM(F26:F34)</f>
        <v>0</v>
      </c>
      <c r="G24" s="48"/>
      <c r="H24" s="56"/>
      <c r="I24" s="56"/>
      <c r="J24" s="121"/>
      <c r="K24" s="121"/>
      <c r="L24" s="45"/>
    </row>
    <row r="25" spans="2:12">
      <c r="B25" s="51"/>
      <c r="C25" s="56"/>
      <c r="D25" s="81"/>
      <c r="E25" s="121"/>
      <c r="F25" s="121"/>
      <c r="G25" s="48"/>
      <c r="H25" s="775" t="s">
        <v>27</v>
      </c>
      <c r="I25" s="775"/>
      <c r="J25" s="120">
        <f>SUM(J27:J32)</f>
        <v>0</v>
      </c>
      <c r="K25" s="120">
        <f>SUM(K27:K32)</f>
        <v>0</v>
      </c>
      <c r="L25" s="45"/>
    </row>
    <row r="26" spans="2:12">
      <c r="B26" s="54"/>
      <c r="C26" s="776" t="s">
        <v>28</v>
      </c>
      <c r="D26" s="776"/>
      <c r="E26" s="122">
        <f>IF(ESF!E29&lt;ESF!F29,ESF!F29-ESF!E29,0)</f>
        <v>0</v>
      </c>
      <c r="F26" s="122">
        <f>IF(E26&gt;0,0,ESF!E29-ESF!F29)</f>
        <v>0</v>
      </c>
      <c r="G26" s="48"/>
      <c r="H26" s="56"/>
      <c r="I26" s="56"/>
      <c r="J26" s="121"/>
      <c r="K26" s="121"/>
      <c r="L26" s="45"/>
    </row>
    <row r="27" spans="2:12">
      <c r="B27" s="54"/>
      <c r="C27" s="776" t="s">
        <v>30</v>
      </c>
      <c r="D27" s="776"/>
      <c r="E27" s="122">
        <f>IF(ESF!E30&lt;ESF!F30,ESF!F30-ESF!E30,0)</f>
        <v>0</v>
      </c>
      <c r="F27" s="122">
        <f>IF(E27&gt;0,0,ESF!E30-ESF!F30)</f>
        <v>0</v>
      </c>
      <c r="G27" s="48"/>
      <c r="H27" s="776" t="s">
        <v>29</v>
      </c>
      <c r="I27" s="776"/>
      <c r="J27" s="122">
        <f>IF(ESF!J29&gt;ESF!K29,ESF!J29-ESF!K29,0)</f>
        <v>0</v>
      </c>
      <c r="K27" s="122">
        <f>IF(J27&gt;0,0,ESF!K29-ESF!J29)</f>
        <v>0</v>
      </c>
      <c r="L27" s="45"/>
    </row>
    <row r="28" spans="2:12">
      <c r="B28" s="54"/>
      <c r="C28" s="776" t="s">
        <v>32</v>
      </c>
      <c r="D28" s="776"/>
      <c r="E28" s="122">
        <f>IF(ESF!E31&lt;ESF!F31,ESF!F31-ESF!E31,0)</f>
        <v>0</v>
      </c>
      <c r="F28" s="122">
        <f>IF(E28&gt;0,0,ESF!E31-ESF!F31)</f>
        <v>0</v>
      </c>
      <c r="G28" s="48"/>
      <c r="H28" s="776" t="s">
        <v>31</v>
      </c>
      <c r="I28" s="776"/>
      <c r="J28" s="122">
        <f>IF(ESF!J30&gt;ESF!K30,ESF!J30-ESF!K30,0)</f>
        <v>0</v>
      </c>
      <c r="K28" s="122">
        <f>IF(J28&gt;0,0,ESF!K30-ESF!J30)</f>
        <v>0</v>
      </c>
      <c r="L28" s="45"/>
    </row>
    <row r="29" spans="2:12">
      <c r="B29" s="54"/>
      <c r="C29" s="776" t="s">
        <v>34</v>
      </c>
      <c r="D29" s="776"/>
      <c r="E29" s="122">
        <f>IF(ESF!E32&lt;ESF!F32,ESF!F32-ESF!E32,0)</f>
        <v>0</v>
      </c>
      <c r="F29" s="122">
        <f>IF(E29&gt;0,0,ESF!E32-ESF!F32)</f>
        <v>0</v>
      </c>
      <c r="G29" s="48"/>
      <c r="H29" s="776" t="s">
        <v>33</v>
      </c>
      <c r="I29" s="776"/>
      <c r="J29" s="122">
        <f>IF(ESF!J31&gt;ESF!K31,ESF!J31-ESF!K31,0)</f>
        <v>0</v>
      </c>
      <c r="K29" s="122">
        <f>IF(J29&gt;0,0,ESF!K31-ESF!J31)</f>
        <v>0</v>
      </c>
      <c r="L29" s="45"/>
    </row>
    <row r="30" spans="2:12">
      <c r="B30" s="54"/>
      <c r="C30" s="776" t="s">
        <v>36</v>
      </c>
      <c r="D30" s="776"/>
      <c r="E30" s="122">
        <f>IF(ESF!E33&lt;ESF!F33,ESF!F33-ESF!E33,0)</f>
        <v>0</v>
      </c>
      <c r="F30" s="122">
        <f>IF(E30&gt;0,0,ESF!E33-ESF!F33)</f>
        <v>0</v>
      </c>
      <c r="G30" s="48"/>
      <c r="H30" s="776" t="s">
        <v>35</v>
      </c>
      <c r="I30" s="776"/>
      <c r="J30" s="122">
        <f>IF(ESF!J32&gt;ESF!K32,ESF!J32-ESF!K32,0)</f>
        <v>0</v>
      </c>
      <c r="K30" s="122">
        <f>IF(J30&gt;0,0,ESF!K32-ESF!J32)</f>
        <v>0</v>
      </c>
      <c r="L30" s="45"/>
    </row>
    <row r="31" spans="2:12" ht="26.1" customHeight="1">
      <c r="B31" s="54"/>
      <c r="C31" s="778" t="s">
        <v>38</v>
      </c>
      <c r="D31" s="778"/>
      <c r="E31" s="122">
        <f>IF(ESF!E34&lt;ESF!F34,ESF!F34-ESF!E34,0)</f>
        <v>0</v>
      </c>
      <c r="F31" s="122">
        <f>IF(E31&gt;0,0,ESF!E34-ESF!F34)</f>
        <v>0</v>
      </c>
      <c r="G31" s="48"/>
      <c r="H31" s="778" t="s">
        <v>37</v>
      </c>
      <c r="I31" s="778"/>
      <c r="J31" s="122">
        <f>IF(ESF!J33&gt;ESF!K33,ESF!J33-ESF!K33,0)</f>
        <v>0</v>
      </c>
      <c r="K31" s="122">
        <f>IF(J31&gt;0,0,ESF!K33-ESF!J33)</f>
        <v>0</v>
      </c>
      <c r="L31" s="45"/>
    </row>
    <row r="32" spans="2:12">
      <c r="B32" s="54"/>
      <c r="C32" s="776" t="s">
        <v>40</v>
      </c>
      <c r="D32" s="776"/>
      <c r="E32" s="122">
        <f>IF(ESF!E35&lt;ESF!F35,ESF!F35-ESF!E35,0)</f>
        <v>0</v>
      </c>
      <c r="F32" s="122">
        <f>IF(E32&gt;0,0,ESF!E35-ESF!F35)</f>
        <v>0</v>
      </c>
      <c r="G32" s="48"/>
      <c r="H32" s="776" t="s">
        <v>39</v>
      </c>
      <c r="I32" s="776"/>
      <c r="J32" s="122">
        <f>IF(ESF!J34&gt;ESF!K34,ESF!J34-ESF!K34,0)</f>
        <v>0</v>
      </c>
      <c r="K32" s="122">
        <f>IF(J32&gt;0,0,ESF!K34-ESF!J34)</f>
        <v>0</v>
      </c>
      <c r="L32" s="45"/>
    </row>
    <row r="33" spans="2:12" ht="25.5" customHeight="1">
      <c r="B33" s="54"/>
      <c r="C33" s="778" t="s">
        <v>41</v>
      </c>
      <c r="D33" s="778"/>
      <c r="E33" s="122">
        <f>IF(ESF!E36&lt;ESF!F36,ESF!F36-ESF!E36,0)</f>
        <v>0</v>
      </c>
      <c r="F33" s="122">
        <f>IF(E33&gt;0,0,ESF!E36-ESF!F36)</f>
        <v>0</v>
      </c>
      <c r="G33" s="48"/>
      <c r="H33" s="56"/>
      <c r="I33" s="56"/>
      <c r="J33" s="123"/>
      <c r="K33" s="123"/>
      <c r="L33" s="45"/>
    </row>
    <row r="34" spans="2:12">
      <c r="B34" s="54"/>
      <c r="C34" s="776" t="s">
        <v>43</v>
      </c>
      <c r="D34" s="776"/>
      <c r="E34" s="122">
        <f>IF(ESF!E37&lt;ESF!F37,ESF!F37-ESF!E37,0)</f>
        <v>0</v>
      </c>
      <c r="F34" s="122">
        <f>IF(E34&gt;0,0,ESF!E37-ESF!F37)</f>
        <v>0</v>
      </c>
      <c r="G34" s="48"/>
      <c r="H34" s="777" t="s">
        <v>46</v>
      </c>
      <c r="I34" s="777"/>
      <c r="J34" s="538">
        <f>J36+J42+J50</f>
        <v>499222.55000000005</v>
      </c>
      <c r="K34" s="538">
        <f>K36+K42+K50</f>
        <v>0</v>
      </c>
      <c r="L34" s="45"/>
    </row>
    <row r="35" spans="2:12">
      <c r="B35" s="51"/>
      <c r="C35" s="56"/>
      <c r="D35" s="81"/>
      <c r="E35" s="123"/>
      <c r="F35" s="123"/>
      <c r="G35" s="48"/>
      <c r="H35" s="56"/>
      <c r="I35" s="56"/>
      <c r="J35" s="121"/>
      <c r="K35" s="121"/>
      <c r="L35" s="45"/>
    </row>
    <row r="36" spans="2:12">
      <c r="B36" s="54"/>
      <c r="C36" s="30"/>
      <c r="D36" s="30"/>
      <c r="E36" s="30"/>
      <c r="F36" s="30"/>
      <c r="G36" s="48"/>
      <c r="H36" s="777" t="s">
        <v>48</v>
      </c>
      <c r="I36" s="777"/>
      <c r="J36" s="120">
        <f>SUM(J38:J40)</f>
        <v>0</v>
      </c>
      <c r="K36" s="120">
        <f>SUM(K38:K40)</f>
        <v>0</v>
      </c>
      <c r="L36" s="45"/>
    </row>
    <row r="37" spans="2:12">
      <c r="B37" s="51"/>
      <c r="C37" s="30"/>
      <c r="D37" s="30"/>
      <c r="E37" s="30"/>
      <c r="F37" s="30"/>
      <c r="G37" s="48"/>
      <c r="H37" s="56"/>
      <c r="I37" s="56"/>
      <c r="J37" s="121"/>
      <c r="K37" s="121"/>
      <c r="L37" s="45"/>
    </row>
    <row r="38" spans="2:12">
      <c r="B38" s="54"/>
      <c r="C38" s="30"/>
      <c r="D38" s="30"/>
      <c r="E38" s="30"/>
      <c r="F38" s="30"/>
      <c r="G38" s="48"/>
      <c r="H38" s="776" t="s">
        <v>49</v>
      </c>
      <c r="I38" s="776"/>
      <c r="J38" s="122">
        <f>IF(ESF!J44&gt;ESF!K44,ESF!J44-ESF!K44,0)</f>
        <v>0</v>
      </c>
      <c r="K38" s="122">
        <f>IF(J38&gt;0,0,ESF!K44-ESF!J44)</f>
        <v>0</v>
      </c>
      <c r="L38" s="45"/>
    </row>
    <row r="39" spans="2:12">
      <c r="B39" s="51"/>
      <c r="C39" s="30"/>
      <c r="D39" s="30"/>
      <c r="E39" s="30"/>
      <c r="F39" s="30"/>
      <c r="G39" s="48"/>
      <c r="H39" s="776" t="s">
        <v>50</v>
      </c>
      <c r="I39" s="776"/>
      <c r="J39" s="122">
        <f>IF(ESF!J45&gt;ESF!K45,ESF!J45-ESF!K45,0)</f>
        <v>0</v>
      </c>
      <c r="K39" s="122">
        <f>IF(J39&gt;0,0,ESF!K45-ESF!J45)</f>
        <v>0</v>
      </c>
      <c r="L39" s="45"/>
    </row>
    <row r="40" spans="2:12">
      <c r="B40" s="54"/>
      <c r="C40" s="30"/>
      <c r="D40" s="30"/>
      <c r="E40" s="30"/>
      <c r="F40" s="30"/>
      <c r="G40" s="48"/>
      <c r="H40" s="776" t="s">
        <v>51</v>
      </c>
      <c r="I40" s="776"/>
      <c r="J40" s="122">
        <f>IF(ESF!J46&gt;ESF!K46,ESF!J46-ESF!K46,0)</f>
        <v>0</v>
      </c>
      <c r="K40" s="122">
        <f>IF(J40&gt;0,0,ESF!K46-ESF!J46)</f>
        <v>0</v>
      </c>
      <c r="L40" s="45"/>
    </row>
    <row r="41" spans="2:12">
      <c r="B41" s="54"/>
      <c r="C41" s="30"/>
      <c r="D41" s="30"/>
      <c r="E41" s="30"/>
      <c r="F41" s="30"/>
      <c r="G41" s="48"/>
      <c r="H41" s="56"/>
      <c r="I41" s="56"/>
      <c r="J41" s="121"/>
      <c r="K41" s="121"/>
      <c r="L41" s="45"/>
    </row>
    <row r="42" spans="2:12">
      <c r="B42" s="54"/>
      <c r="C42" s="30"/>
      <c r="D42" s="30"/>
      <c r="E42" s="30"/>
      <c r="F42" s="30"/>
      <c r="G42" s="48"/>
      <c r="H42" s="777" t="s">
        <v>52</v>
      </c>
      <c r="I42" s="777"/>
      <c r="J42" s="538">
        <f>J44-K45</f>
        <v>499222.55000000005</v>
      </c>
      <c r="K42" s="538">
        <v>0</v>
      </c>
      <c r="L42" s="45"/>
    </row>
    <row r="43" spans="2:12">
      <c r="B43" s="54"/>
      <c r="C43" s="30"/>
      <c r="D43" s="30"/>
      <c r="E43" s="30"/>
      <c r="F43" s="30"/>
      <c r="G43" s="48"/>
      <c r="H43" s="56"/>
      <c r="I43" s="56"/>
      <c r="J43" s="539"/>
      <c r="K43" s="539"/>
      <c r="L43" s="45"/>
    </row>
    <row r="44" spans="2:12">
      <c r="B44" s="54"/>
      <c r="C44" s="30"/>
      <c r="D44" s="30"/>
      <c r="E44" s="30"/>
      <c r="F44" s="30"/>
      <c r="G44" s="48"/>
      <c r="H44" s="776" t="s">
        <v>53</v>
      </c>
      <c r="I44" s="776"/>
      <c r="J44" s="540">
        <v>720891.76</v>
      </c>
      <c r="K44" s="540">
        <f>IF(J44&gt;0,0,ESF!K50-ESF!J50)</f>
        <v>0</v>
      </c>
      <c r="L44" s="45"/>
    </row>
    <row r="45" spans="2:12">
      <c r="B45" s="54"/>
      <c r="C45" s="30"/>
      <c r="D45" s="30"/>
      <c r="E45" s="30"/>
      <c r="F45" s="30"/>
      <c r="G45" s="48"/>
      <c r="H45" s="776" t="s">
        <v>54</v>
      </c>
      <c r="I45" s="776"/>
      <c r="J45" s="540">
        <v>0</v>
      </c>
      <c r="K45" s="540">
        <v>221669.21</v>
      </c>
      <c r="L45" s="45"/>
    </row>
    <row r="46" spans="2:12">
      <c r="B46" s="54"/>
      <c r="C46" s="30"/>
      <c r="D46" s="30"/>
      <c r="E46" s="30"/>
      <c r="F46" s="30"/>
      <c r="G46" s="48"/>
      <c r="H46" s="776" t="s">
        <v>55</v>
      </c>
      <c r="I46" s="776"/>
      <c r="J46" s="540">
        <f>IF(ESF!J52&gt;ESF!K52,ESF!J52-ESF!K52,0)</f>
        <v>0</v>
      </c>
      <c r="K46" s="540">
        <f>IF(J46&gt;0,0,ESF!K52-ESF!J52)</f>
        <v>0</v>
      </c>
      <c r="L46" s="45"/>
    </row>
    <row r="47" spans="2:12">
      <c r="B47" s="54"/>
      <c r="C47" s="30"/>
      <c r="D47" s="30"/>
      <c r="E47" s="30"/>
      <c r="F47" s="30"/>
      <c r="G47" s="48"/>
      <c r="H47" s="776" t="s">
        <v>56</v>
      </c>
      <c r="I47" s="776"/>
      <c r="J47" s="540">
        <f>IF(ESF!J53&gt;ESF!K53,ESF!J53-ESF!K53,0)</f>
        <v>0</v>
      </c>
      <c r="K47" s="540">
        <f>IF(J47&gt;0,0,ESF!K53-ESF!J53)</f>
        <v>0</v>
      </c>
      <c r="L47" s="45"/>
    </row>
    <row r="48" spans="2:12">
      <c r="B48" s="51"/>
      <c r="C48" s="30"/>
      <c r="D48" s="30"/>
      <c r="E48" s="30"/>
      <c r="F48" s="30"/>
      <c r="G48" s="48"/>
      <c r="H48" s="776" t="s">
        <v>57</v>
      </c>
      <c r="I48" s="776"/>
      <c r="J48" s="540">
        <f>IF(ESF!J54&gt;ESF!K54,ESF!J54-ESF!K54,0)</f>
        <v>0</v>
      </c>
      <c r="K48" s="540">
        <f>IF(J48&gt;0,0,ESF!K54-ESF!J54)</f>
        <v>0</v>
      </c>
      <c r="L48" s="45"/>
    </row>
    <row r="49" spans="2:12">
      <c r="B49" s="54"/>
      <c r="C49" s="30"/>
      <c r="D49" s="30"/>
      <c r="E49" s="30"/>
      <c r="F49" s="30"/>
      <c r="G49" s="48"/>
      <c r="H49" s="56"/>
      <c r="I49" s="56"/>
      <c r="J49" s="121"/>
      <c r="K49" s="121"/>
      <c r="L49" s="45"/>
    </row>
    <row r="50" spans="2:12" ht="26.1" customHeight="1">
      <c r="B50" s="51"/>
      <c r="C50" s="30"/>
      <c r="D50" s="30"/>
      <c r="E50" s="30"/>
      <c r="F50" s="30"/>
      <c r="G50" s="48"/>
      <c r="H50" s="777" t="s">
        <v>77</v>
      </c>
      <c r="I50" s="777"/>
      <c r="J50" s="120">
        <f>SUM(J52:J53)</f>
        <v>0</v>
      </c>
      <c r="K50" s="120">
        <f>SUM(K52:K53)</f>
        <v>0</v>
      </c>
      <c r="L50" s="45"/>
    </row>
    <row r="51" spans="2:12">
      <c r="B51" s="54"/>
      <c r="C51" s="30"/>
      <c r="D51" s="30"/>
      <c r="E51" s="30"/>
      <c r="F51" s="30"/>
      <c r="G51" s="48"/>
      <c r="H51" s="56"/>
      <c r="I51" s="56"/>
      <c r="J51" s="121"/>
      <c r="K51" s="121"/>
      <c r="L51" s="45"/>
    </row>
    <row r="52" spans="2:12">
      <c r="B52" s="54"/>
      <c r="C52" s="30"/>
      <c r="D52" s="30"/>
      <c r="E52" s="30"/>
      <c r="F52" s="30"/>
      <c r="G52" s="48"/>
      <c r="H52" s="776" t="s">
        <v>59</v>
      </c>
      <c r="I52" s="776"/>
      <c r="J52" s="122">
        <f>IF(ESF!J58&gt;ESF!K58,ESF!J58-ESF!K58,0)</f>
        <v>0</v>
      </c>
      <c r="K52" s="122">
        <f>IF(J52&gt;0,0,ESF!K58-ESF!J58)</f>
        <v>0</v>
      </c>
      <c r="L52" s="45"/>
    </row>
    <row r="53" spans="2:12" ht="19.5" customHeight="1">
      <c r="B53" s="124"/>
      <c r="C53" s="68"/>
      <c r="D53" s="68"/>
      <c r="E53" s="68"/>
      <c r="F53" s="68"/>
      <c r="G53" s="110"/>
      <c r="H53" s="791" t="s">
        <v>60</v>
      </c>
      <c r="I53" s="791"/>
      <c r="J53" s="125">
        <f>IF(ESF!J59&gt;ESF!K59,ESF!J59-ESF!K59,0)</f>
        <v>0</v>
      </c>
      <c r="K53" s="125">
        <f>IF(J53&gt;0,0,ESF!K59-ESF!J59)</f>
        <v>0</v>
      </c>
      <c r="L53" s="70"/>
    </row>
    <row r="54" spans="2:12" ht="6" customHeight="1">
      <c r="B54" s="126"/>
      <c r="C54" s="68"/>
      <c r="D54" s="71"/>
      <c r="E54" s="72"/>
      <c r="F54" s="73"/>
      <c r="G54" s="73"/>
      <c r="H54" s="68"/>
      <c r="I54" s="127"/>
      <c r="J54" s="72"/>
      <c r="K54" s="73"/>
      <c r="L54" s="73"/>
    </row>
    <row r="55" spans="2:12" ht="6" customHeight="1">
      <c r="B55" s="30"/>
      <c r="D55" s="57"/>
      <c r="E55" s="76"/>
      <c r="F55" s="77"/>
      <c r="G55" s="77"/>
      <c r="I55" s="128"/>
      <c r="J55" s="76"/>
      <c r="K55" s="77"/>
      <c r="L55" s="77"/>
    </row>
    <row r="56" spans="2:12" ht="6" customHeight="1">
      <c r="C56" s="57"/>
      <c r="D56" s="76"/>
      <c r="E56" s="77"/>
      <c r="F56" s="77"/>
      <c r="H56" s="78"/>
      <c r="I56" s="129"/>
      <c r="J56" s="77"/>
      <c r="K56" s="77"/>
    </row>
    <row r="57" spans="2:12" ht="15" customHeight="1">
      <c r="C57" s="790" t="s">
        <v>76</v>
      </c>
      <c r="D57" s="790"/>
      <c r="E57" s="790"/>
      <c r="F57" s="790"/>
      <c r="G57" s="790"/>
      <c r="H57" s="790"/>
      <c r="I57" s="790"/>
      <c r="J57" s="790"/>
      <c r="K57" s="790"/>
    </row>
    <row r="58" spans="2:12" ht="9.75" customHeight="1">
      <c r="C58" s="57"/>
      <c r="D58" s="76"/>
      <c r="E58" s="77"/>
      <c r="F58" s="77"/>
      <c r="H58" s="78"/>
      <c r="I58" s="129"/>
      <c r="J58" s="77"/>
      <c r="K58" s="77"/>
    </row>
    <row r="59" spans="2:12" ht="50.1" customHeight="1">
      <c r="C59" s="57"/>
      <c r="D59" s="130"/>
      <c r="E59" s="131"/>
      <c r="F59" s="77"/>
      <c r="H59" s="132"/>
      <c r="I59" s="133"/>
      <c r="J59" s="77"/>
      <c r="K59" s="77"/>
    </row>
    <row r="60" spans="2:12" ht="14.1" customHeight="1">
      <c r="C60" s="80"/>
      <c r="D60" s="774" t="s">
        <v>742</v>
      </c>
      <c r="E60" s="774"/>
      <c r="F60" s="77"/>
      <c r="G60" s="77"/>
      <c r="H60" s="774" t="s">
        <v>659</v>
      </c>
      <c r="I60" s="774"/>
      <c r="J60" s="81"/>
      <c r="K60" s="77"/>
    </row>
    <row r="61" spans="2:12" ht="19.5" customHeight="1">
      <c r="C61" s="82"/>
      <c r="D61" s="770" t="s">
        <v>658</v>
      </c>
      <c r="E61" s="770"/>
      <c r="F61" s="83"/>
      <c r="G61" s="83"/>
      <c r="H61" s="770" t="s">
        <v>660</v>
      </c>
      <c r="I61" s="770"/>
      <c r="J61" s="81"/>
      <c r="K61" s="77"/>
      <c r="L61" s="723">
        <v>3</v>
      </c>
    </row>
    <row r="62" spans="2:12" ht="15" customHeight="1">
      <c r="B62" s="109"/>
      <c r="E62" s="84"/>
      <c r="H62" s="50"/>
      <c r="I62" s="50"/>
    </row>
  </sheetData>
  <sheetProtection formatCells="0" selectLockedCells="1"/>
  <mergeCells count="61">
    <mergeCell ref="D1:J1"/>
    <mergeCell ref="D2:J2"/>
    <mergeCell ref="H9:I9"/>
    <mergeCell ref="B3:L3"/>
    <mergeCell ref="B4:L4"/>
    <mergeCell ref="C34:D34"/>
    <mergeCell ref="H32:I32"/>
    <mergeCell ref="H39:I39"/>
    <mergeCell ref="H44:I44"/>
    <mergeCell ref="H23:I23"/>
    <mergeCell ref="H25:I25"/>
    <mergeCell ref="H27:I27"/>
    <mergeCell ref="H36:I36"/>
    <mergeCell ref="H38:I38"/>
    <mergeCell ref="H42:I42"/>
    <mergeCell ref="H40:I40"/>
    <mergeCell ref="H34:I34"/>
    <mergeCell ref="H28:I28"/>
    <mergeCell ref="H29:I29"/>
    <mergeCell ref="H30:I30"/>
    <mergeCell ref="C24:D24"/>
    <mergeCell ref="H45:I45"/>
    <mergeCell ref="H46:I46"/>
    <mergeCell ref="H47:I47"/>
    <mergeCell ref="H48:I48"/>
    <mergeCell ref="H50:I50"/>
    <mergeCell ref="H52:I52"/>
    <mergeCell ref="D61:E61"/>
    <mergeCell ref="H61:I61"/>
    <mergeCell ref="C57:K57"/>
    <mergeCell ref="D60:E60"/>
    <mergeCell ref="H60:I60"/>
    <mergeCell ref="H53:I53"/>
    <mergeCell ref="C33:D33"/>
    <mergeCell ref="C32:D32"/>
    <mergeCell ref="C26:D26"/>
    <mergeCell ref="C27:D27"/>
    <mergeCell ref="C30:D30"/>
    <mergeCell ref="C28:D28"/>
    <mergeCell ref="C29:D29"/>
    <mergeCell ref="C17:D17"/>
    <mergeCell ref="C9:D9"/>
    <mergeCell ref="C18:D18"/>
    <mergeCell ref="H17:I17"/>
    <mergeCell ref="C31:D31"/>
    <mergeCell ref="C19:D19"/>
    <mergeCell ref="C20:D20"/>
    <mergeCell ref="C21:D21"/>
    <mergeCell ref="C22:D22"/>
    <mergeCell ref="H31:I31"/>
    <mergeCell ref="H22:I22"/>
    <mergeCell ref="H20:I20"/>
    <mergeCell ref="H21:I21"/>
    <mergeCell ref="H19:I19"/>
    <mergeCell ref="H18:I18"/>
    <mergeCell ref="H12:I12"/>
    <mergeCell ref="H14:I14"/>
    <mergeCell ref="H16:I16"/>
    <mergeCell ref="C12:D12"/>
    <mergeCell ref="C14:D14"/>
    <mergeCell ref="C16:D16"/>
  </mergeCells>
  <printOptions horizontalCentered="1" verticalCentered="1"/>
  <pageMargins left="0" right="0" top="0.25" bottom="0.59055118110236227" header="0" footer="0"/>
  <pageSetup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/>
  <cols>
    <col min="4" max="5" width="11.42578125" style="7"/>
  </cols>
  <sheetData>
    <row r="2" spans="1:5">
      <c r="A2" s="798" t="s">
        <v>1</v>
      </c>
      <c r="B2" s="798"/>
      <c r="C2" s="798"/>
      <c r="D2" s="798"/>
      <c r="E2" s="13" t="e">
        <f>ESF!#REF!</f>
        <v>#REF!</v>
      </c>
    </row>
    <row r="3" spans="1:5">
      <c r="A3" s="798" t="s">
        <v>3</v>
      </c>
      <c r="B3" s="798"/>
      <c r="C3" s="798"/>
      <c r="D3" s="798"/>
      <c r="E3" s="13">
        <f>ESF!D5</f>
        <v>0</v>
      </c>
    </row>
    <row r="4" spans="1:5">
      <c r="A4" s="798" t="s">
        <v>2</v>
      </c>
      <c r="B4" s="798"/>
      <c r="C4" s="798"/>
      <c r="D4" s="798"/>
      <c r="E4" s="14"/>
    </row>
    <row r="5" spans="1:5">
      <c r="A5" s="798" t="s">
        <v>71</v>
      </c>
      <c r="B5" s="798"/>
      <c r="C5" s="798"/>
      <c r="D5" s="798"/>
      <c r="E5" t="s">
        <v>69</v>
      </c>
    </row>
    <row r="6" spans="1:5">
      <c r="A6" s="6"/>
      <c r="B6" s="6"/>
      <c r="C6" s="803" t="s">
        <v>4</v>
      </c>
      <c r="D6" s="803"/>
      <c r="E6" s="1">
        <v>2013</v>
      </c>
    </row>
    <row r="7" spans="1:5">
      <c r="A7" s="799" t="s">
        <v>67</v>
      </c>
      <c r="B7" s="797" t="s">
        <v>7</v>
      </c>
      <c r="C7" s="793" t="s">
        <v>9</v>
      </c>
      <c r="D7" s="793"/>
      <c r="E7" s="8">
        <f>ESF!E16</f>
        <v>933618.61</v>
      </c>
    </row>
    <row r="8" spans="1:5">
      <c r="A8" s="799"/>
      <c r="B8" s="797"/>
      <c r="C8" s="793" t="s">
        <v>11</v>
      </c>
      <c r="D8" s="793"/>
      <c r="E8" s="8">
        <f>ESF!E17</f>
        <v>0</v>
      </c>
    </row>
    <row r="9" spans="1:5">
      <c r="A9" s="799"/>
      <c r="B9" s="797"/>
      <c r="C9" s="793" t="s">
        <v>13</v>
      </c>
      <c r="D9" s="793"/>
      <c r="E9" s="8">
        <f>ESF!E18</f>
        <v>0</v>
      </c>
    </row>
    <row r="10" spans="1:5">
      <c r="A10" s="799"/>
      <c r="B10" s="797"/>
      <c r="C10" s="793" t="s">
        <v>15</v>
      </c>
      <c r="D10" s="793"/>
      <c r="E10" s="8">
        <f>ESF!E19</f>
        <v>0</v>
      </c>
    </row>
    <row r="11" spans="1:5">
      <c r="A11" s="799"/>
      <c r="B11" s="797"/>
      <c r="C11" s="793" t="s">
        <v>17</v>
      </c>
      <c r="D11" s="793"/>
      <c r="E11" s="8">
        <f>ESF!E20</f>
        <v>0</v>
      </c>
    </row>
    <row r="12" spans="1:5">
      <c r="A12" s="799"/>
      <c r="B12" s="797"/>
      <c r="C12" s="793" t="s">
        <v>19</v>
      </c>
      <c r="D12" s="793"/>
      <c r="E12" s="8">
        <f>ESF!E21</f>
        <v>0</v>
      </c>
    </row>
    <row r="13" spans="1:5">
      <c r="A13" s="799"/>
      <c r="B13" s="797"/>
      <c r="C13" s="793" t="s">
        <v>21</v>
      </c>
      <c r="D13" s="793"/>
      <c r="E13" s="8">
        <f>ESF!E22</f>
        <v>791</v>
      </c>
    </row>
    <row r="14" spans="1:5" ht="15.75" thickBot="1">
      <c r="A14" s="799"/>
      <c r="B14" s="4"/>
      <c r="C14" s="794" t="s">
        <v>24</v>
      </c>
      <c r="D14" s="794"/>
      <c r="E14" s="9">
        <f>ESF!E24</f>
        <v>934409.61</v>
      </c>
    </row>
    <row r="15" spans="1:5">
      <c r="A15" s="799"/>
      <c r="B15" s="797" t="s">
        <v>26</v>
      </c>
      <c r="C15" s="793" t="s">
        <v>28</v>
      </c>
      <c r="D15" s="793"/>
      <c r="E15" s="8">
        <f>ESF!E29</f>
        <v>0</v>
      </c>
    </row>
    <row r="16" spans="1:5">
      <c r="A16" s="799"/>
      <c r="B16" s="797"/>
      <c r="C16" s="793" t="s">
        <v>30</v>
      </c>
      <c r="D16" s="793"/>
      <c r="E16" s="8">
        <f>ESF!E30</f>
        <v>0</v>
      </c>
    </row>
    <row r="17" spans="1:5">
      <c r="A17" s="799"/>
      <c r="B17" s="797"/>
      <c r="C17" s="793" t="s">
        <v>32</v>
      </c>
      <c r="D17" s="793"/>
      <c r="E17" s="8">
        <f>ESF!E31</f>
        <v>1182450.6200000001</v>
      </c>
    </row>
    <row r="18" spans="1:5">
      <c r="A18" s="799"/>
      <c r="B18" s="797"/>
      <c r="C18" s="793" t="s">
        <v>34</v>
      </c>
      <c r="D18" s="793"/>
      <c r="E18" s="8">
        <f>ESF!E32</f>
        <v>2521320.9500000002</v>
      </c>
    </row>
    <row r="19" spans="1:5">
      <c r="A19" s="799"/>
      <c r="B19" s="797"/>
      <c r="C19" s="793" t="s">
        <v>36</v>
      </c>
      <c r="D19" s="793"/>
      <c r="E19" s="8">
        <f>ESF!E33</f>
        <v>0</v>
      </c>
    </row>
    <row r="20" spans="1:5">
      <c r="A20" s="799"/>
      <c r="B20" s="797"/>
      <c r="C20" s="793" t="s">
        <v>38</v>
      </c>
      <c r="D20" s="793"/>
      <c r="E20" s="8">
        <f>ESF!E34</f>
        <v>-1289930.79</v>
      </c>
    </row>
    <row r="21" spans="1:5">
      <c r="A21" s="799"/>
      <c r="B21" s="797"/>
      <c r="C21" s="793" t="s">
        <v>40</v>
      </c>
      <c r="D21" s="793"/>
      <c r="E21" s="8">
        <f>ESF!E35</f>
        <v>0</v>
      </c>
    </row>
    <row r="22" spans="1:5">
      <c r="A22" s="799"/>
      <c r="B22" s="797"/>
      <c r="C22" s="793" t="s">
        <v>41</v>
      </c>
      <c r="D22" s="793"/>
      <c r="E22" s="8">
        <f>ESF!E36</f>
        <v>0</v>
      </c>
    </row>
    <row r="23" spans="1:5">
      <c r="A23" s="799"/>
      <c r="B23" s="797"/>
      <c r="C23" s="793" t="s">
        <v>43</v>
      </c>
      <c r="D23" s="793"/>
      <c r="E23" s="8">
        <f>ESF!E37</f>
        <v>0</v>
      </c>
    </row>
    <row r="24" spans="1:5" ht="15.75" thickBot="1">
      <c r="A24" s="799"/>
      <c r="B24" s="4"/>
      <c r="C24" s="794" t="s">
        <v>45</v>
      </c>
      <c r="D24" s="794"/>
      <c r="E24" s="9">
        <f>ESF!E39</f>
        <v>2413840.7800000003</v>
      </c>
    </row>
    <row r="25" spans="1:5" ht="15.75" thickBot="1">
      <c r="A25" s="799"/>
      <c r="B25" s="2"/>
      <c r="C25" s="794" t="s">
        <v>47</v>
      </c>
      <c r="D25" s="794"/>
      <c r="E25" s="9">
        <f>ESF!E41</f>
        <v>3348250.39</v>
      </c>
    </row>
    <row r="26" spans="1:5">
      <c r="A26" s="799" t="s">
        <v>68</v>
      </c>
      <c r="B26" s="797" t="s">
        <v>8</v>
      </c>
      <c r="C26" s="793" t="s">
        <v>10</v>
      </c>
      <c r="D26" s="793"/>
      <c r="E26" s="8">
        <f>ESF!J16</f>
        <v>404263.33</v>
      </c>
    </row>
    <row r="27" spans="1:5">
      <c r="A27" s="799"/>
      <c r="B27" s="797"/>
      <c r="C27" s="793" t="s">
        <v>12</v>
      </c>
      <c r="D27" s="793"/>
      <c r="E27" s="8">
        <f>ESF!J17</f>
        <v>0</v>
      </c>
    </row>
    <row r="28" spans="1:5">
      <c r="A28" s="799"/>
      <c r="B28" s="797"/>
      <c r="C28" s="793" t="s">
        <v>14</v>
      </c>
      <c r="D28" s="793"/>
      <c r="E28" s="8">
        <f>ESF!J18</f>
        <v>0</v>
      </c>
    </row>
    <row r="29" spans="1:5">
      <c r="A29" s="799"/>
      <c r="B29" s="797"/>
      <c r="C29" s="793" t="s">
        <v>16</v>
      </c>
      <c r="D29" s="793"/>
      <c r="E29" s="8">
        <f>ESF!J19</f>
        <v>0</v>
      </c>
    </row>
    <row r="30" spans="1:5">
      <c r="A30" s="799"/>
      <c r="B30" s="797"/>
      <c r="C30" s="793" t="s">
        <v>18</v>
      </c>
      <c r="D30" s="793"/>
      <c r="E30" s="8">
        <f>ESF!J20</f>
        <v>0</v>
      </c>
    </row>
    <row r="31" spans="1:5">
      <c r="A31" s="799"/>
      <c r="B31" s="797"/>
      <c r="C31" s="793" t="s">
        <v>20</v>
      </c>
      <c r="D31" s="793"/>
      <c r="E31" s="8">
        <f>ESF!J21</f>
        <v>0</v>
      </c>
    </row>
    <row r="32" spans="1:5">
      <c r="A32" s="799"/>
      <c r="B32" s="797"/>
      <c r="C32" s="793" t="s">
        <v>22</v>
      </c>
      <c r="D32" s="793"/>
      <c r="E32" s="8">
        <f>ESF!J22</f>
        <v>0</v>
      </c>
    </row>
    <row r="33" spans="1:5">
      <c r="A33" s="799"/>
      <c r="B33" s="797"/>
      <c r="C33" s="793" t="s">
        <v>23</v>
      </c>
      <c r="D33" s="793"/>
      <c r="E33" s="8">
        <f>ESF!J23</f>
        <v>0</v>
      </c>
    </row>
    <row r="34" spans="1:5" ht="15.75" thickBot="1">
      <c r="A34" s="799"/>
      <c r="B34" s="4"/>
      <c r="C34" s="794" t="s">
        <v>25</v>
      </c>
      <c r="D34" s="794"/>
      <c r="E34" s="9">
        <f>ESF!J25</f>
        <v>404263.33</v>
      </c>
    </row>
    <row r="35" spans="1:5">
      <c r="A35" s="799"/>
      <c r="B35" s="797" t="s">
        <v>27</v>
      </c>
      <c r="C35" s="793" t="s">
        <v>29</v>
      </c>
      <c r="D35" s="793"/>
      <c r="E35" s="8">
        <f>ESF!J29</f>
        <v>0</v>
      </c>
    </row>
    <row r="36" spans="1:5">
      <c r="A36" s="799"/>
      <c r="B36" s="797"/>
      <c r="C36" s="793" t="s">
        <v>31</v>
      </c>
      <c r="D36" s="793"/>
      <c r="E36" s="8">
        <f>ESF!J30</f>
        <v>0</v>
      </c>
    </row>
    <row r="37" spans="1:5">
      <c r="A37" s="799"/>
      <c r="B37" s="797"/>
      <c r="C37" s="793" t="s">
        <v>33</v>
      </c>
      <c r="D37" s="793"/>
      <c r="E37" s="8">
        <f>ESF!J31</f>
        <v>0</v>
      </c>
    </row>
    <row r="38" spans="1:5">
      <c r="A38" s="799"/>
      <c r="B38" s="797"/>
      <c r="C38" s="793" t="s">
        <v>35</v>
      </c>
      <c r="D38" s="793"/>
      <c r="E38" s="8">
        <f>ESF!J32</f>
        <v>0</v>
      </c>
    </row>
    <row r="39" spans="1:5">
      <c r="A39" s="799"/>
      <c r="B39" s="797"/>
      <c r="C39" s="793" t="s">
        <v>37</v>
      </c>
      <c r="D39" s="793"/>
      <c r="E39" s="8">
        <f>ESF!J33</f>
        <v>0</v>
      </c>
    </row>
    <row r="40" spans="1:5">
      <c r="A40" s="799"/>
      <c r="B40" s="797"/>
      <c r="C40" s="793" t="s">
        <v>39</v>
      </c>
      <c r="D40" s="793"/>
      <c r="E40" s="8">
        <f>ESF!J34</f>
        <v>0</v>
      </c>
    </row>
    <row r="41" spans="1:5" ht="15.75" thickBot="1">
      <c r="A41" s="799"/>
      <c r="B41" s="2"/>
      <c r="C41" s="794" t="s">
        <v>42</v>
      </c>
      <c r="D41" s="794"/>
      <c r="E41" s="9">
        <f>ESF!J36</f>
        <v>0</v>
      </c>
    </row>
    <row r="42" spans="1:5" ht="15.75" thickBot="1">
      <c r="A42" s="799"/>
      <c r="B42" s="2"/>
      <c r="C42" s="794" t="s">
        <v>44</v>
      </c>
      <c r="D42" s="794"/>
      <c r="E42" s="9">
        <f>ESF!J38</f>
        <v>404263.33</v>
      </c>
    </row>
    <row r="43" spans="1:5">
      <c r="A43" s="3"/>
      <c r="B43" s="797" t="s">
        <v>46</v>
      </c>
      <c r="C43" s="795" t="s">
        <v>48</v>
      </c>
      <c r="D43" s="795"/>
      <c r="E43" s="10">
        <f>ESF!J42</f>
        <v>3525964.16</v>
      </c>
    </row>
    <row r="44" spans="1:5">
      <c r="A44" s="3"/>
      <c r="B44" s="797"/>
      <c r="C44" s="793" t="s">
        <v>49</v>
      </c>
      <c r="D44" s="793"/>
      <c r="E44" s="8">
        <f>ESF!J44</f>
        <v>3525964.16</v>
      </c>
    </row>
    <row r="45" spans="1:5">
      <c r="A45" s="3"/>
      <c r="B45" s="797"/>
      <c r="C45" s="793" t="s">
        <v>50</v>
      </c>
      <c r="D45" s="793"/>
      <c r="E45" s="8">
        <f>ESF!J45</f>
        <v>0</v>
      </c>
    </row>
    <row r="46" spans="1:5">
      <c r="A46" s="3"/>
      <c r="B46" s="797"/>
      <c r="C46" s="793" t="s">
        <v>51</v>
      </c>
      <c r="D46" s="793"/>
      <c r="E46" s="8">
        <f>ESF!J46</f>
        <v>0</v>
      </c>
    </row>
    <row r="47" spans="1:5">
      <c r="A47" s="3"/>
      <c r="B47" s="797"/>
      <c r="C47" s="795" t="s">
        <v>52</v>
      </c>
      <c r="D47" s="795"/>
      <c r="E47" s="10">
        <f>ESF!J48</f>
        <v>-581977.1</v>
      </c>
    </row>
    <row r="48" spans="1:5">
      <c r="A48" s="3"/>
      <c r="B48" s="797"/>
      <c r="C48" s="793" t="s">
        <v>53</v>
      </c>
      <c r="D48" s="793"/>
      <c r="E48" s="8">
        <f>ESF!J50</f>
        <v>499222.55</v>
      </c>
    </row>
    <row r="49" spans="1:5">
      <c r="A49" s="3"/>
      <c r="B49" s="797"/>
      <c r="C49" s="793" t="s">
        <v>54</v>
      </c>
      <c r="D49" s="793"/>
      <c r="E49" s="8">
        <f>ESF!J51</f>
        <v>-1082112.31</v>
      </c>
    </row>
    <row r="50" spans="1:5">
      <c r="A50" s="3"/>
      <c r="B50" s="797"/>
      <c r="C50" s="793" t="s">
        <v>55</v>
      </c>
      <c r="D50" s="793"/>
      <c r="E50" s="8">
        <f>ESF!J52</f>
        <v>0</v>
      </c>
    </row>
    <row r="51" spans="1:5">
      <c r="A51" s="3"/>
      <c r="B51" s="797"/>
      <c r="C51" s="793" t="s">
        <v>56</v>
      </c>
      <c r="D51" s="793"/>
      <c r="E51" s="8">
        <f>ESF!J53</f>
        <v>0</v>
      </c>
    </row>
    <row r="52" spans="1:5">
      <c r="A52" s="3"/>
      <c r="B52" s="797"/>
      <c r="C52" s="793" t="s">
        <v>57</v>
      </c>
      <c r="D52" s="793"/>
      <c r="E52" s="8">
        <f>ESF!J54</f>
        <v>912.66</v>
      </c>
    </row>
    <row r="53" spans="1:5">
      <c r="A53" s="3"/>
      <c r="B53" s="797"/>
      <c r="C53" s="795" t="s">
        <v>58</v>
      </c>
      <c r="D53" s="795"/>
      <c r="E53" s="10">
        <f>ESF!J56</f>
        <v>0</v>
      </c>
    </row>
    <row r="54" spans="1:5">
      <c r="A54" s="3"/>
      <c r="B54" s="797"/>
      <c r="C54" s="793" t="s">
        <v>59</v>
      </c>
      <c r="D54" s="793"/>
      <c r="E54" s="8">
        <f>ESF!J58</f>
        <v>0</v>
      </c>
    </row>
    <row r="55" spans="1:5">
      <c r="A55" s="3"/>
      <c r="B55" s="797"/>
      <c r="C55" s="793" t="s">
        <v>60</v>
      </c>
      <c r="D55" s="793"/>
      <c r="E55" s="8">
        <f>ESF!J59</f>
        <v>0</v>
      </c>
    </row>
    <row r="56" spans="1:5" ht="15.75" thickBot="1">
      <c r="A56" s="3"/>
      <c r="B56" s="797"/>
      <c r="C56" s="794" t="s">
        <v>61</v>
      </c>
      <c r="D56" s="794"/>
      <c r="E56" s="9">
        <f>ESF!J61</f>
        <v>2943987.06</v>
      </c>
    </row>
    <row r="57" spans="1:5" ht="15.75" thickBot="1">
      <c r="A57" s="3"/>
      <c r="B57" s="2"/>
      <c r="C57" s="794" t="s">
        <v>62</v>
      </c>
      <c r="D57" s="794"/>
      <c r="E57" s="9">
        <f>ESF!J63</f>
        <v>3348250.39</v>
      </c>
    </row>
    <row r="58" spans="1:5">
      <c r="A58" s="3"/>
      <c r="B58" s="2"/>
      <c r="C58" s="803" t="s">
        <v>4</v>
      </c>
      <c r="D58" s="803"/>
      <c r="E58" s="1">
        <v>2012</v>
      </c>
    </row>
    <row r="59" spans="1:5">
      <c r="A59" s="799" t="s">
        <v>67</v>
      </c>
      <c r="B59" s="797" t="s">
        <v>7</v>
      </c>
      <c r="C59" s="793" t="s">
        <v>9</v>
      </c>
      <c r="D59" s="793"/>
      <c r="E59" s="8">
        <f>ESF!F16</f>
        <v>952522.46</v>
      </c>
    </row>
    <row r="60" spans="1:5">
      <c r="A60" s="799"/>
      <c r="B60" s="797"/>
      <c r="C60" s="793" t="s">
        <v>11</v>
      </c>
      <c r="D60" s="793"/>
      <c r="E60" s="8">
        <f>ESF!F17</f>
        <v>0</v>
      </c>
    </row>
    <row r="61" spans="1:5">
      <c r="A61" s="799"/>
      <c r="B61" s="797"/>
      <c r="C61" s="793" t="s">
        <v>13</v>
      </c>
      <c r="D61" s="793"/>
      <c r="E61" s="8">
        <f>ESF!F18</f>
        <v>0</v>
      </c>
    </row>
    <row r="62" spans="1:5">
      <c r="A62" s="799"/>
      <c r="B62" s="797"/>
      <c r="C62" s="793" t="s">
        <v>15</v>
      </c>
      <c r="D62" s="793"/>
      <c r="E62" s="8">
        <f>ESF!F19</f>
        <v>0</v>
      </c>
    </row>
    <row r="63" spans="1:5">
      <c r="A63" s="799"/>
      <c r="B63" s="797"/>
      <c r="C63" s="793" t="s">
        <v>17</v>
      </c>
      <c r="D63" s="793"/>
      <c r="E63" s="8">
        <f>ESF!F20</f>
        <v>0</v>
      </c>
    </row>
    <row r="64" spans="1:5">
      <c r="A64" s="799"/>
      <c r="B64" s="797"/>
      <c r="C64" s="793" t="s">
        <v>19</v>
      </c>
      <c r="D64" s="793"/>
      <c r="E64" s="8">
        <f>ESF!F21</f>
        <v>0</v>
      </c>
    </row>
    <row r="65" spans="1:5">
      <c r="A65" s="799"/>
      <c r="B65" s="797"/>
      <c r="C65" s="793" t="s">
        <v>21</v>
      </c>
      <c r="D65" s="793"/>
      <c r="E65" s="8">
        <f>ESF!F22</f>
        <v>791</v>
      </c>
    </row>
    <row r="66" spans="1:5" ht="15.75" thickBot="1">
      <c r="A66" s="799"/>
      <c r="B66" s="4"/>
      <c r="C66" s="794" t="s">
        <v>24</v>
      </c>
      <c r="D66" s="794"/>
      <c r="E66" s="9">
        <f>ESF!F24</f>
        <v>953313.46</v>
      </c>
    </row>
    <row r="67" spans="1:5">
      <c r="A67" s="799"/>
      <c r="B67" s="797" t="s">
        <v>26</v>
      </c>
      <c r="C67" s="793" t="s">
        <v>28</v>
      </c>
      <c r="D67" s="793"/>
      <c r="E67" s="8">
        <f>ESF!F29</f>
        <v>0</v>
      </c>
    </row>
    <row r="68" spans="1:5">
      <c r="A68" s="799"/>
      <c r="B68" s="797"/>
      <c r="C68" s="793" t="s">
        <v>30</v>
      </c>
      <c r="D68" s="793"/>
      <c r="E68" s="8">
        <f>ESF!F30</f>
        <v>0</v>
      </c>
    </row>
    <row r="69" spans="1:5">
      <c r="A69" s="799"/>
      <c r="B69" s="797"/>
      <c r="C69" s="793" t="s">
        <v>32</v>
      </c>
      <c r="D69" s="793"/>
      <c r="E69" s="8">
        <f>ESF!F31</f>
        <v>1182450.6200000001</v>
      </c>
    </row>
    <row r="70" spans="1:5">
      <c r="A70" s="799"/>
      <c r="B70" s="797"/>
      <c r="C70" s="793" t="s">
        <v>34</v>
      </c>
      <c r="D70" s="793"/>
      <c r="E70" s="8">
        <f>ESF!F32</f>
        <v>2521320.9500000002</v>
      </c>
    </row>
    <row r="71" spans="1:5">
      <c r="A71" s="799"/>
      <c r="B71" s="797"/>
      <c r="C71" s="793" t="s">
        <v>36</v>
      </c>
      <c r="D71" s="793"/>
      <c r="E71" s="8">
        <f>ESF!F33</f>
        <v>0</v>
      </c>
    </row>
    <row r="72" spans="1:5">
      <c r="A72" s="799"/>
      <c r="B72" s="797"/>
      <c r="C72" s="793" t="s">
        <v>38</v>
      </c>
      <c r="D72" s="793"/>
      <c r="E72" s="8">
        <f>ESF!F34</f>
        <v>-1289930.79</v>
      </c>
    </row>
    <row r="73" spans="1:5">
      <c r="A73" s="799"/>
      <c r="B73" s="797"/>
      <c r="C73" s="793" t="s">
        <v>40</v>
      </c>
      <c r="D73" s="793"/>
      <c r="E73" s="8">
        <f>ESF!F35</f>
        <v>0</v>
      </c>
    </row>
    <row r="74" spans="1:5">
      <c r="A74" s="799"/>
      <c r="B74" s="797"/>
      <c r="C74" s="793" t="s">
        <v>41</v>
      </c>
      <c r="D74" s="793"/>
      <c r="E74" s="8">
        <f>ESF!F36</f>
        <v>0</v>
      </c>
    </row>
    <row r="75" spans="1:5">
      <c r="A75" s="799"/>
      <c r="B75" s="797"/>
      <c r="C75" s="793" t="s">
        <v>43</v>
      </c>
      <c r="D75" s="793"/>
      <c r="E75" s="8">
        <f>ESF!F37</f>
        <v>0</v>
      </c>
    </row>
    <row r="76" spans="1:5" ht="15.75" thickBot="1">
      <c r="A76" s="799"/>
      <c r="B76" s="4"/>
      <c r="C76" s="794" t="s">
        <v>45</v>
      </c>
      <c r="D76" s="794"/>
      <c r="E76" s="9">
        <f>ESF!F39</f>
        <v>2413840.7800000003</v>
      </c>
    </row>
    <row r="77" spans="1:5" ht="15.75" thickBot="1">
      <c r="A77" s="799"/>
      <c r="B77" s="2"/>
      <c r="C77" s="794" t="s">
        <v>47</v>
      </c>
      <c r="D77" s="794"/>
      <c r="E77" s="9">
        <f>ESF!F41</f>
        <v>3367154.24</v>
      </c>
    </row>
    <row r="78" spans="1:5">
      <c r="A78" s="799" t="s">
        <v>68</v>
      </c>
      <c r="B78" s="797" t="s">
        <v>8</v>
      </c>
      <c r="C78" s="793" t="s">
        <v>10</v>
      </c>
      <c r="D78" s="793"/>
      <c r="E78" s="8">
        <f>ESF!K16</f>
        <v>922389.73</v>
      </c>
    </row>
    <row r="79" spans="1:5">
      <c r="A79" s="799"/>
      <c r="B79" s="797"/>
      <c r="C79" s="793" t="s">
        <v>12</v>
      </c>
      <c r="D79" s="793"/>
      <c r="E79" s="8">
        <f>ESF!K17</f>
        <v>0</v>
      </c>
    </row>
    <row r="80" spans="1:5">
      <c r="A80" s="799"/>
      <c r="B80" s="797"/>
      <c r="C80" s="793" t="s">
        <v>14</v>
      </c>
      <c r="D80" s="793"/>
      <c r="E80" s="8">
        <f>ESF!K18</f>
        <v>0</v>
      </c>
    </row>
    <row r="81" spans="1:5">
      <c r="A81" s="799"/>
      <c r="B81" s="797"/>
      <c r="C81" s="793" t="s">
        <v>16</v>
      </c>
      <c r="D81" s="793"/>
      <c r="E81" s="8">
        <f>ESF!K19</f>
        <v>0</v>
      </c>
    </row>
    <row r="82" spans="1:5">
      <c r="A82" s="799"/>
      <c r="B82" s="797"/>
      <c r="C82" s="793" t="s">
        <v>18</v>
      </c>
      <c r="D82" s="793"/>
      <c r="E82" s="8">
        <f>ESF!K20</f>
        <v>0</v>
      </c>
    </row>
    <row r="83" spans="1:5">
      <c r="A83" s="799"/>
      <c r="B83" s="797"/>
      <c r="C83" s="793" t="s">
        <v>20</v>
      </c>
      <c r="D83" s="793"/>
      <c r="E83" s="8">
        <f>ESF!K21</f>
        <v>0</v>
      </c>
    </row>
    <row r="84" spans="1:5">
      <c r="A84" s="799"/>
      <c r="B84" s="797"/>
      <c r="C84" s="793" t="s">
        <v>22</v>
      </c>
      <c r="D84" s="793"/>
      <c r="E84" s="8">
        <f>ESF!K22</f>
        <v>0</v>
      </c>
    </row>
    <row r="85" spans="1:5">
      <c r="A85" s="799"/>
      <c r="B85" s="797"/>
      <c r="C85" s="793" t="s">
        <v>23</v>
      </c>
      <c r="D85" s="793"/>
      <c r="E85" s="8">
        <f>ESF!K23</f>
        <v>0</v>
      </c>
    </row>
    <row r="86" spans="1:5" ht="15.75" thickBot="1">
      <c r="A86" s="799"/>
      <c r="B86" s="4"/>
      <c r="C86" s="794" t="s">
        <v>25</v>
      </c>
      <c r="D86" s="794"/>
      <c r="E86" s="9">
        <f>ESF!K25</f>
        <v>922389.73</v>
      </c>
    </row>
    <row r="87" spans="1:5">
      <c r="A87" s="799"/>
      <c r="B87" s="797" t="s">
        <v>27</v>
      </c>
      <c r="C87" s="793" t="s">
        <v>29</v>
      </c>
      <c r="D87" s="793"/>
      <c r="E87" s="8">
        <f>ESF!K29</f>
        <v>0</v>
      </c>
    </row>
    <row r="88" spans="1:5">
      <c r="A88" s="799"/>
      <c r="B88" s="797"/>
      <c r="C88" s="793" t="s">
        <v>31</v>
      </c>
      <c r="D88" s="793"/>
      <c r="E88" s="8">
        <f>ESF!K30</f>
        <v>0</v>
      </c>
    </row>
    <row r="89" spans="1:5">
      <c r="A89" s="799"/>
      <c r="B89" s="797"/>
      <c r="C89" s="793" t="s">
        <v>33</v>
      </c>
      <c r="D89" s="793"/>
      <c r="E89" s="8">
        <f>ESF!K31</f>
        <v>0</v>
      </c>
    </row>
    <row r="90" spans="1:5">
      <c r="A90" s="799"/>
      <c r="B90" s="797"/>
      <c r="C90" s="793" t="s">
        <v>35</v>
      </c>
      <c r="D90" s="793"/>
      <c r="E90" s="8">
        <f>ESF!K32</f>
        <v>0</v>
      </c>
    </row>
    <row r="91" spans="1:5">
      <c r="A91" s="799"/>
      <c r="B91" s="797"/>
      <c r="C91" s="793" t="s">
        <v>37</v>
      </c>
      <c r="D91" s="793"/>
      <c r="E91" s="8">
        <f>ESF!K33</f>
        <v>0</v>
      </c>
    </row>
    <row r="92" spans="1:5">
      <c r="A92" s="799"/>
      <c r="B92" s="797"/>
      <c r="C92" s="793" t="s">
        <v>39</v>
      </c>
      <c r="D92" s="793"/>
      <c r="E92" s="8">
        <f>ESF!K34</f>
        <v>0</v>
      </c>
    </row>
    <row r="93" spans="1:5" ht="15.75" thickBot="1">
      <c r="A93" s="799"/>
      <c r="B93" s="2"/>
      <c r="C93" s="794" t="s">
        <v>42</v>
      </c>
      <c r="D93" s="794"/>
      <c r="E93" s="9">
        <f>ESF!K36</f>
        <v>0</v>
      </c>
    </row>
    <row r="94" spans="1:5" ht="15.75" thickBot="1">
      <c r="A94" s="799"/>
      <c r="B94" s="2"/>
      <c r="C94" s="794" t="s">
        <v>44</v>
      </c>
      <c r="D94" s="794"/>
      <c r="E94" s="9">
        <f>ESF!K38</f>
        <v>922389.73</v>
      </c>
    </row>
    <row r="95" spans="1:5">
      <c r="A95" s="3"/>
      <c r="B95" s="797" t="s">
        <v>46</v>
      </c>
      <c r="C95" s="795" t="s">
        <v>48</v>
      </c>
      <c r="D95" s="795"/>
      <c r="E95" s="10">
        <f>ESF!K42</f>
        <v>3525964.16</v>
      </c>
    </row>
    <row r="96" spans="1:5">
      <c r="A96" s="3"/>
      <c r="B96" s="797"/>
      <c r="C96" s="793" t="s">
        <v>49</v>
      </c>
      <c r="D96" s="793"/>
      <c r="E96" s="8">
        <f>ESF!K44</f>
        <v>3525964.16</v>
      </c>
    </row>
    <row r="97" spans="1:5">
      <c r="A97" s="3"/>
      <c r="B97" s="797"/>
      <c r="C97" s="793" t="s">
        <v>50</v>
      </c>
      <c r="D97" s="793"/>
      <c r="E97" s="8">
        <f>ESF!K45</f>
        <v>0</v>
      </c>
    </row>
    <row r="98" spans="1:5">
      <c r="A98" s="3"/>
      <c r="B98" s="797"/>
      <c r="C98" s="793" t="s">
        <v>51</v>
      </c>
      <c r="D98" s="793"/>
      <c r="E98" s="8">
        <f>ESF!K46</f>
        <v>0</v>
      </c>
    </row>
    <row r="99" spans="1:5">
      <c r="A99" s="3"/>
      <c r="B99" s="797"/>
      <c r="C99" s="795" t="s">
        <v>52</v>
      </c>
      <c r="D99" s="795"/>
      <c r="E99" s="10">
        <f>ESF!K48</f>
        <v>-1081199.6500000001</v>
      </c>
    </row>
    <row r="100" spans="1:5">
      <c r="A100" s="3"/>
      <c r="B100" s="797"/>
      <c r="C100" s="793" t="s">
        <v>53</v>
      </c>
      <c r="D100" s="793"/>
      <c r="E100" s="8">
        <f>ESF!K50</f>
        <v>-221669.21</v>
      </c>
    </row>
    <row r="101" spans="1:5">
      <c r="A101" s="3"/>
      <c r="B101" s="797"/>
      <c r="C101" s="793" t="s">
        <v>54</v>
      </c>
      <c r="D101" s="793"/>
      <c r="E101" s="8">
        <f>ESF!K51</f>
        <v>-860443.1</v>
      </c>
    </row>
    <row r="102" spans="1:5">
      <c r="A102" s="3"/>
      <c r="B102" s="797"/>
      <c r="C102" s="793" t="s">
        <v>55</v>
      </c>
      <c r="D102" s="793"/>
      <c r="E102" s="8">
        <f>ESF!K52</f>
        <v>0</v>
      </c>
    </row>
    <row r="103" spans="1:5">
      <c r="A103" s="3"/>
      <c r="B103" s="797"/>
      <c r="C103" s="793" t="s">
        <v>56</v>
      </c>
      <c r="D103" s="793"/>
      <c r="E103" s="8">
        <f>ESF!K53</f>
        <v>0</v>
      </c>
    </row>
    <row r="104" spans="1:5">
      <c r="A104" s="3"/>
      <c r="B104" s="797"/>
      <c r="C104" s="793" t="s">
        <v>57</v>
      </c>
      <c r="D104" s="793"/>
      <c r="E104" s="8">
        <f>ESF!K54</f>
        <v>912.66</v>
      </c>
    </row>
    <row r="105" spans="1:5">
      <c r="A105" s="3"/>
      <c r="B105" s="797"/>
      <c r="C105" s="795" t="s">
        <v>58</v>
      </c>
      <c r="D105" s="795"/>
      <c r="E105" s="10">
        <f>ESF!K56</f>
        <v>0</v>
      </c>
    </row>
    <row r="106" spans="1:5">
      <c r="A106" s="3"/>
      <c r="B106" s="797"/>
      <c r="C106" s="793" t="s">
        <v>59</v>
      </c>
      <c r="D106" s="793"/>
      <c r="E106" s="8">
        <f>ESF!K58</f>
        <v>0</v>
      </c>
    </row>
    <row r="107" spans="1:5">
      <c r="A107" s="3"/>
      <c r="B107" s="797"/>
      <c r="C107" s="793" t="s">
        <v>60</v>
      </c>
      <c r="D107" s="793"/>
      <c r="E107" s="8">
        <f>ESF!K59</f>
        <v>0</v>
      </c>
    </row>
    <row r="108" spans="1:5" ht="15.75" thickBot="1">
      <c r="A108" s="3"/>
      <c r="B108" s="797"/>
      <c r="C108" s="794" t="s">
        <v>61</v>
      </c>
      <c r="D108" s="794"/>
      <c r="E108" s="9">
        <f>ESF!K61</f>
        <v>2444764.5099999998</v>
      </c>
    </row>
    <row r="109" spans="1:5" ht="15.75" thickBot="1">
      <c r="A109" s="3"/>
      <c r="B109" s="2"/>
      <c r="C109" s="794" t="s">
        <v>62</v>
      </c>
      <c r="D109" s="794"/>
      <c r="E109" s="9">
        <f>ESF!K63</f>
        <v>3367154.2399999998</v>
      </c>
    </row>
    <row r="110" spans="1:5">
      <c r="A110" s="3"/>
      <c r="B110" s="2"/>
      <c r="C110" s="796" t="s">
        <v>73</v>
      </c>
      <c r="D110" s="5" t="s">
        <v>63</v>
      </c>
      <c r="E110" s="10" t="str">
        <f>ESF!D71</f>
        <v>Dr.  Ernesto Garcia Caratachea</v>
      </c>
    </row>
    <row r="111" spans="1:5">
      <c r="A111" s="3"/>
      <c r="B111" s="2"/>
      <c r="C111" s="792"/>
      <c r="D111" s="5" t="s">
        <v>64</v>
      </c>
      <c r="E111" s="10" t="str">
        <f>ESF!D72</f>
        <v>Comisionado Estatal de Conciliación y Arbitraje Médico</v>
      </c>
    </row>
    <row r="112" spans="1:5">
      <c r="A112" s="3"/>
      <c r="B112" s="2"/>
      <c r="C112" s="792" t="s">
        <v>72</v>
      </c>
      <c r="D112" s="5" t="s">
        <v>63</v>
      </c>
      <c r="E112" s="10" t="str">
        <f>ESF!H71</f>
        <v>C.P. Armando Arturo Vázquez Castro</v>
      </c>
    </row>
    <row r="113" spans="1:5">
      <c r="A113" s="3"/>
      <c r="B113" s="2"/>
      <c r="C113" s="792"/>
      <c r="D113" s="5" t="s">
        <v>64</v>
      </c>
      <c r="E113" s="10" t="str">
        <f>ESF!H72</f>
        <v>Director Administrativo</v>
      </c>
    </row>
    <row r="114" spans="1:5">
      <c r="A114" s="798" t="s">
        <v>1</v>
      </c>
      <c r="B114" s="798"/>
      <c r="C114" s="798"/>
      <c r="D114" s="798"/>
      <c r="E114" s="13" t="e">
        <f>ECSF!#REF!</f>
        <v>#REF!</v>
      </c>
    </row>
    <row r="115" spans="1:5">
      <c r="A115" s="798" t="s">
        <v>3</v>
      </c>
      <c r="B115" s="798"/>
      <c r="C115" s="798"/>
      <c r="D115" s="798"/>
      <c r="E115" s="13">
        <f>ECSF!D5</f>
        <v>0</v>
      </c>
    </row>
    <row r="116" spans="1:5">
      <c r="A116" s="798" t="s">
        <v>2</v>
      </c>
      <c r="B116" s="798"/>
      <c r="C116" s="798"/>
      <c r="D116" s="798"/>
      <c r="E116" s="14"/>
    </row>
    <row r="117" spans="1:5">
      <c r="A117" s="798" t="s">
        <v>71</v>
      </c>
      <c r="B117" s="798"/>
      <c r="C117" s="798"/>
      <c r="D117" s="798"/>
      <c r="E117" t="s">
        <v>70</v>
      </c>
    </row>
    <row r="118" spans="1:5">
      <c r="B118" s="800" t="s">
        <v>65</v>
      </c>
      <c r="C118" s="795" t="s">
        <v>5</v>
      </c>
      <c r="D118" s="795"/>
      <c r="E118" s="11">
        <f>ECSF!E12</f>
        <v>18903.849999999999</v>
      </c>
    </row>
    <row r="119" spans="1:5">
      <c r="B119" s="800"/>
      <c r="C119" s="795" t="s">
        <v>7</v>
      </c>
      <c r="D119" s="795"/>
      <c r="E119" s="11">
        <f>ECSF!E14</f>
        <v>18903.849999999999</v>
      </c>
    </row>
    <row r="120" spans="1:5">
      <c r="B120" s="800"/>
      <c r="C120" s="793" t="s">
        <v>9</v>
      </c>
      <c r="D120" s="793"/>
      <c r="E120" s="12">
        <f>ECSF!E16</f>
        <v>18903.849999999999</v>
      </c>
    </row>
    <row r="121" spans="1:5">
      <c r="B121" s="800"/>
      <c r="C121" s="793" t="s">
        <v>11</v>
      </c>
      <c r="D121" s="793"/>
      <c r="E121" s="12">
        <f>ECSF!E17</f>
        <v>0</v>
      </c>
    </row>
    <row r="122" spans="1:5">
      <c r="B122" s="800"/>
      <c r="C122" s="793" t="s">
        <v>13</v>
      </c>
      <c r="D122" s="793"/>
      <c r="E122" s="12">
        <f>ECSF!E18</f>
        <v>0</v>
      </c>
    </row>
    <row r="123" spans="1:5">
      <c r="B123" s="800"/>
      <c r="C123" s="793" t="s">
        <v>15</v>
      </c>
      <c r="D123" s="793"/>
      <c r="E123" s="12">
        <f>ECSF!E19</f>
        <v>0</v>
      </c>
    </row>
    <row r="124" spans="1:5">
      <c r="B124" s="800"/>
      <c r="C124" s="793" t="s">
        <v>17</v>
      </c>
      <c r="D124" s="793"/>
      <c r="E124" s="12">
        <f>ECSF!E20</f>
        <v>0</v>
      </c>
    </row>
    <row r="125" spans="1:5">
      <c r="B125" s="800"/>
      <c r="C125" s="793" t="s">
        <v>19</v>
      </c>
      <c r="D125" s="793"/>
      <c r="E125" s="12">
        <f>ECSF!E21</f>
        <v>0</v>
      </c>
    </row>
    <row r="126" spans="1:5">
      <c r="B126" s="800"/>
      <c r="C126" s="793" t="s">
        <v>21</v>
      </c>
      <c r="D126" s="793"/>
      <c r="E126" s="12">
        <f>ECSF!E22</f>
        <v>0</v>
      </c>
    </row>
    <row r="127" spans="1:5">
      <c r="B127" s="800"/>
      <c r="C127" s="795" t="s">
        <v>26</v>
      </c>
      <c r="D127" s="795"/>
      <c r="E127" s="11">
        <f>ECSF!E24</f>
        <v>0</v>
      </c>
    </row>
    <row r="128" spans="1:5">
      <c r="B128" s="800"/>
      <c r="C128" s="793" t="s">
        <v>28</v>
      </c>
      <c r="D128" s="793"/>
      <c r="E128" s="12">
        <f>ECSF!E26</f>
        <v>0</v>
      </c>
    </row>
    <row r="129" spans="2:5">
      <c r="B129" s="800"/>
      <c r="C129" s="793" t="s">
        <v>30</v>
      </c>
      <c r="D129" s="793"/>
      <c r="E129" s="12">
        <f>ECSF!E27</f>
        <v>0</v>
      </c>
    </row>
    <row r="130" spans="2:5">
      <c r="B130" s="800"/>
      <c r="C130" s="793" t="s">
        <v>32</v>
      </c>
      <c r="D130" s="793"/>
      <c r="E130" s="12">
        <f>ECSF!E28</f>
        <v>0</v>
      </c>
    </row>
    <row r="131" spans="2:5">
      <c r="B131" s="800"/>
      <c r="C131" s="793" t="s">
        <v>34</v>
      </c>
      <c r="D131" s="793"/>
      <c r="E131" s="12">
        <f>ECSF!E29</f>
        <v>0</v>
      </c>
    </row>
    <row r="132" spans="2:5">
      <c r="B132" s="800"/>
      <c r="C132" s="793" t="s">
        <v>36</v>
      </c>
      <c r="D132" s="793"/>
      <c r="E132" s="12">
        <f>ECSF!E30</f>
        <v>0</v>
      </c>
    </row>
    <row r="133" spans="2:5">
      <c r="B133" s="800"/>
      <c r="C133" s="793" t="s">
        <v>38</v>
      </c>
      <c r="D133" s="793"/>
      <c r="E133" s="12">
        <f>ECSF!E31</f>
        <v>0</v>
      </c>
    </row>
    <row r="134" spans="2:5">
      <c r="B134" s="800"/>
      <c r="C134" s="793" t="s">
        <v>40</v>
      </c>
      <c r="D134" s="793"/>
      <c r="E134" s="12">
        <f>ECSF!E32</f>
        <v>0</v>
      </c>
    </row>
    <row r="135" spans="2:5">
      <c r="B135" s="800"/>
      <c r="C135" s="793" t="s">
        <v>41</v>
      </c>
      <c r="D135" s="793"/>
      <c r="E135" s="12">
        <f>ECSF!E33</f>
        <v>0</v>
      </c>
    </row>
    <row r="136" spans="2:5">
      <c r="B136" s="800"/>
      <c r="C136" s="793" t="s">
        <v>43</v>
      </c>
      <c r="D136" s="793"/>
      <c r="E136" s="12">
        <f>ECSF!E34</f>
        <v>0</v>
      </c>
    </row>
    <row r="137" spans="2:5">
      <c r="B137" s="800"/>
      <c r="C137" s="795" t="s">
        <v>6</v>
      </c>
      <c r="D137" s="795"/>
      <c r="E137" s="11">
        <f>ECSF!J12</f>
        <v>0</v>
      </c>
    </row>
    <row r="138" spans="2:5">
      <c r="B138" s="800"/>
      <c r="C138" s="795" t="s">
        <v>8</v>
      </c>
      <c r="D138" s="795"/>
      <c r="E138" s="11">
        <f>ECSF!J14</f>
        <v>0</v>
      </c>
    </row>
    <row r="139" spans="2:5">
      <c r="B139" s="800"/>
      <c r="C139" s="793" t="s">
        <v>10</v>
      </c>
      <c r="D139" s="793"/>
      <c r="E139" s="12">
        <f>ECSF!J16</f>
        <v>0</v>
      </c>
    </row>
    <row r="140" spans="2:5">
      <c r="B140" s="800"/>
      <c r="C140" s="793" t="s">
        <v>12</v>
      </c>
      <c r="D140" s="793"/>
      <c r="E140" s="12">
        <f>ECSF!J17</f>
        <v>0</v>
      </c>
    </row>
    <row r="141" spans="2:5">
      <c r="B141" s="800"/>
      <c r="C141" s="793" t="s">
        <v>14</v>
      </c>
      <c r="D141" s="793"/>
      <c r="E141" s="12">
        <f>ECSF!J18</f>
        <v>0</v>
      </c>
    </row>
    <row r="142" spans="2:5">
      <c r="B142" s="800"/>
      <c r="C142" s="793" t="s">
        <v>16</v>
      </c>
      <c r="D142" s="793"/>
      <c r="E142" s="12">
        <f>ECSF!J19</f>
        <v>0</v>
      </c>
    </row>
    <row r="143" spans="2:5">
      <c r="B143" s="800"/>
      <c r="C143" s="793" t="s">
        <v>18</v>
      </c>
      <c r="D143" s="793"/>
      <c r="E143" s="12">
        <f>ECSF!J20</f>
        <v>0</v>
      </c>
    </row>
    <row r="144" spans="2:5">
      <c r="B144" s="800"/>
      <c r="C144" s="793" t="s">
        <v>20</v>
      </c>
      <c r="D144" s="793"/>
      <c r="E144" s="12">
        <f>ECSF!J21</f>
        <v>0</v>
      </c>
    </row>
    <row r="145" spans="2:5">
      <c r="B145" s="800"/>
      <c r="C145" s="793" t="s">
        <v>22</v>
      </c>
      <c r="D145" s="793"/>
      <c r="E145" s="12">
        <f>ECSF!J22</f>
        <v>0</v>
      </c>
    </row>
    <row r="146" spans="2:5">
      <c r="B146" s="800"/>
      <c r="C146" s="793" t="s">
        <v>23</v>
      </c>
      <c r="D146" s="793"/>
      <c r="E146" s="12">
        <f>ECSF!J23</f>
        <v>0</v>
      </c>
    </row>
    <row r="147" spans="2:5">
      <c r="B147" s="800"/>
      <c r="C147" s="802" t="s">
        <v>27</v>
      </c>
      <c r="D147" s="802"/>
      <c r="E147" s="11">
        <f>ECSF!J25</f>
        <v>0</v>
      </c>
    </row>
    <row r="148" spans="2:5">
      <c r="B148" s="800"/>
      <c r="C148" s="793" t="s">
        <v>29</v>
      </c>
      <c r="D148" s="793"/>
      <c r="E148" s="12">
        <f>ECSF!J27</f>
        <v>0</v>
      </c>
    </row>
    <row r="149" spans="2:5">
      <c r="B149" s="800"/>
      <c r="C149" s="793" t="s">
        <v>31</v>
      </c>
      <c r="D149" s="793"/>
      <c r="E149" s="12">
        <f>ECSF!J28</f>
        <v>0</v>
      </c>
    </row>
    <row r="150" spans="2:5">
      <c r="B150" s="800"/>
      <c r="C150" s="793" t="s">
        <v>33</v>
      </c>
      <c r="D150" s="793"/>
      <c r="E150" s="12">
        <f>ECSF!J29</f>
        <v>0</v>
      </c>
    </row>
    <row r="151" spans="2:5">
      <c r="B151" s="800"/>
      <c r="C151" s="793" t="s">
        <v>35</v>
      </c>
      <c r="D151" s="793"/>
      <c r="E151" s="12">
        <f>ECSF!J30</f>
        <v>0</v>
      </c>
    </row>
    <row r="152" spans="2:5">
      <c r="B152" s="800"/>
      <c r="C152" s="793" t="s">
        <v>37</v>
      </c>
      <c r="D152" s="793"/>
      <c r="E152" s="12">
        <f>ECSF!J31</f>
        <v>0</v>
      </c>
    </row>
    <row r="153" spans="2:5">
      <c r="B153" s="800"/>
      <c r="C153" s="793" t="s">
        <v>39</v>
      </c>
      <c r="D153" s="793"/>
      <c r="E153" s="12">
        <f>ECSF!J32</f>
        <v>0</v>
      </c>
    </row>
    <row r="154" spans="2:5">
      <c r="B154" s="800"/>
      <c r="C154" s="795" t="s">
        <v>46</v>
      </c>
      <c r="D154" s="795"/>
      <c r="E154" s="11">
        <f>ECSF!J34</f>
        <v>499222.55000000005</v>
      </c>
    </row>
    <row r="155" spans="2:5">
      <c r="B155" s="800"/>
      <c r="C155" s="795" t="s">
        <v>48</v>
      </c>
      <c r="D155" s="795"/>
      <c r="E155" s="11">
        <f>ECSF!J36</f>
        <v>0</v>
      </c>
    </row>
    <row r="156" spans="2:5">
      <c r="B156" s="800"/>
      <c r="C156" s="793" t="s">
        <v>49</v>
      </c>
      <c r="D156" s="793"/>
      <c r="E156" s="12">
        <f>ECSF!J38</f>
        <v>0</v>
      </c>
    </row>
    <row r="157" spans="2:5">
      <c r="B157" s="800"/>
      <c r="C157" s="793" t="s">
        <v>50</v>
      </c>
      <c r="D157" s="793"/>
      <c r="E157" s="12">
        <f>ECSF!J39</f>
        <v>0</v>
      </c>
    </row>
    <row r="158" spans="2:5">
      <c r="B158" s="800"/>
      <c r="C158" s="793" t="s">
        <v>51</v>
      </c>
      <c r="D158" s="793"/>
      <c r="E158" s="12">
        <f>ECSF!J40</f>
        <v>0</v>
      </c>
    </row>
    <row r="159" spans="2:5">
      <c r="B159" s="800"/>
      <c r="C159" s="795" t="s">
        <v>52</v>
      </c>
      <c r="D159" s="795"/>
      <c r="E159" s="11">
        <f>ECSF!J42</f>
        <v>499222.55000000005</v>
      </c>
    </row>
    <row r="160" spans="2:5">
      <c r="B160" s="800"/>
      <c r="C160" s="793" t="s">
        <v>53</v>
      </c>
      <c r="D160" s="793"/>
      <c r="E160" s="12">
        <f>ECSF!J44</f>
        <v>720891.76</v>
      </c>
    </row>
    <row r="161" spans="2:5">
      <c r="B161" s="800"/>
      <c r="C161" s="793" t="s">
        <v>54</v>
      </c>
      <c r="D161" s="793"/>
      <c r="E161" s="12">
        <f>ECSF!J45</f>
        <v>0</v>
      </c>
    </row>
    <row r="162" spans="2:5">
      <c r="B162" s="800"/>
      <c r="C162" s="793" t="s">
        <v>55</v>
      </c>
      <c r="D162" s="793"/>
      <c r="E162" s="12">
        <f>ECSF!J46</f>
        <v>0</v>
      </c>
    </row>
    <row r="163" spans="2:5">
      <c r="B163" s="800"/>
      <c r="C163" s="793" t="s">
        <v>56</v>
      </c>
      <c r="D163" s="793"/>
      <c r="E163" s="12">
        <f>ECSF!J47</f>
        <v>0</v>
      </c>
    </row>
    <row r="164" spans="2:5">
      <c r="B164" s="800"/>
      <c r="C164" s="793" t="s">
        <v>57</v>
      </c>
      <c r="D164" s="793"/>
      <c r="E164" s="12">
        <f>ECSF!J48</f>
        <v>0</v>
      </c>
    </row>
    <row r="165" spans="2:5">
      <c r="B165" s="800"/>
      <c r="C165" s="795" t="s">
        <v>58</v>
      </c>
      <c r="D165" s="795"/>
      <c r="E165" s="11">
        <f>ECSF!J50</f>
        <v>0</v>
      </c>
    </row>
    <row r="166" spans="2:5">
      <c r="B166" s="800"/>
      <c r="C166" s="793" t="s">
        <v>59</v>
      </c>
      <c r="D166" s="793"/>
      <c r="E166" s="12">
        <f>ECSF!J52</f>
        <v>0</v>
      </c>
    </row>
    <row r="167" spans="2:5" ht="15" customHeight="1" thickBot="1">
      <c r="B167" s="801"/>
      <c r="C167" s="793" t="s">
        <v>60</v>
      </c>
      <c r="D167" s="793"/>
      <c r="E167" s="12">
        <f>ECSF!J53</f>
        <v>0</v>
      </c>
    </row>
    <row r="168" spans="2:5">
      <c r="B168" s="800" t="s">
        <v>66</v>
      </c>
      <c r="C168" s="795" t="s">
        <v>5</v>
      </c>
      <c r="D168" s="795"/>
      <c r="E168" s="11">
        <f>ECSF!F12</f>
        <v>0</v>
      </c>
    </row>
    <row r="169" spans="2:5" ht="15" customHeight="1">
      <c r="B169" s="800"/>
      <c r="C169" s="795" t="s">
        <v>7</v>
      </c>
      <c r="D169" s="795"/>
      <c r="E169" s="11">
        <f>ECSF!F14</f>
        <v>0</v>
      </c>
    </row>
    <row r="170" spans="2:5" ht="15" customHeight="1">
      <c r="B170" s="800"/>
      <c r="C170" s="793" t="s">
        <v>9</v>
      </c>
      <c r="D170" s="793"/>
      <c r="E170" s="12">
        <f>ECSF!F16</f>
        <v>0</v>
      </c>
    </row>
    <row r="171" spans="2:5" ht="15" customHeight="1">
      <c r="B171" s="800"/>
      <c r="C171" s="793" t="s">
        <v>11</v>
      </c>
      <c r="D171" s="793"/>
      <c r="E171" s="12">
        <f>ECSF!F17</f>
        <v>0</v>
      </c>
    </row>
    <row r="172" spans="2:5">
      <c r="B172" s="800"/>
      <c r="C172" s="793" t="s">
        <v>13</v>
      </c>
      <c r="D172" s="793"/>
      <c r="E172" s="12">
        <f>ECSF!F18</f>
        <v>0</v>
      </c>
    </row>
    <row r="173" spans="2:5">
      <c r="B173" s="800"/>
      <c r="C173" s="793" t="s">
        <v>15</v>
      </c>
      <c r="D173" s="793"/>
      <c r="E173" s="12">
        <f>ECSF!F19</f>
        <v>0</v>
      </c>
    </row>
    <row r="174" spans="2:5" ht="15" customHeight="1">
      <c r="B174" s="800"/>
      <c r="C174" s="793" t="s">
        <v>17</v>
      </c>
      <c r="D174" s="793"/>
      <c r="E174" s="12">
        <f>ECSF!F20</f>
        <v>0</v>
      </c>
    </row>
    <row r="175" spans="2:5" ht="15" customHeight="1">
      <c r="B175" s="800"/>
      <c r="C175" s="793" t="s">
        <v>19</v>
      </c>
      <c r="D175" s="793"/>
      <c r="E175" s="12">
        <f>ECSF!F21</f>
        <v>0</v>
      </c>
    </row>
    <row r="176" spans="2:5">
      <c r="B176" s="800"/>
      <c r="C176" s="793" t="s">
        <v>21</v>
      </c>
      <c r="D176" s="793"/>
      <c r="E176" s="12">
        <f>ECSF!F22</f>
        <v>0</v>
      </c>
    </row>
    <row r="177" spans="2:5" ht="15" customHeight="1">
      <c r="B177" s="800"/>
      <c r="C177" s="795" t="s">
        <v>26</v>
      </c>
      <c r="D177" s="795"/>
      <c r="E177" s="11">
        <f>ECSF!F24</f>
        <v>0</v>
      </c>
    </row>
    <row r="178" spans="2:5">
      <c r="B178" s="800"/>
      <c r="C178" s="793" t="s">
        <v>28</v>
      </c>
      <c r="D178" s="793"/>
      <c r="E178" s="12">
        <f>ECSF!F26</f>
        <v>0</v>
      </c>
    </row>
    <row r="179" spans="2:5" ht="15" customHeight="1">
      <c r="B179" s="800"/>
      <c r="C179" s="793" t="s">
        <v>30</v>
      </c>
      <c r="D179" s="793"/>
      <c r="E179" s="12">
        <f>ECSF!F27</f>
        <v>0</v>
      </c>
    </row>
    <row r="180" spans="2:5" ht="15" customHeight="1">
      <c r="B180" s="800"/>
      <c r="C180" s="793" t="s">
        <v>32</v>
      </c>
      <c r="D180" s="793"/>
      <c r="E180" s="12">
        <f>ECSF!F28</f>
        <v>0</v>
      </c>
    </row>
    <row r="181" spans="2:5" ht="15" customHeight="1">
      <c r="B181" s="800"/>
      <c r="C181" s="793" t="s">
        <v>34</v>
      </c>
      <c r="D181" s="793"/>
      <c r="E181" s="12">
        <f>ECSF!F29</f>
        <v>0</v>
      </c>
    </row>
    <row r="182" spans="2:5" ht="15" customHeight="1">
      <c r="B182" s="800"/>
      <c r="C182" s="793" t="s">
        <v>36</v>
      </c>
      <c r="D182" s="793"/>
      <c r="E182" s="12">
        <f>ECSF!F30</f>
        <v>0</v>
      </c>
    </row>
    <row r="183" spans="2:5" ht="15" customHeight="1">
      <c r="B183" s="800"/>
      <c r="C183" s="793" t="s">
        <v>38</v>
      </c>
      <c r="D183" s="793"/>
      <c r="E183" s="12">
        <f>ECSF!F31</f>
        <v>0</v>
      </c>
    </row>
    <row r="184" spans="2:5" ht="15" customHeight="1">
      <c r="B184" s="800"/>
      <c r="C184" s="793" t="s">
        <v>40</v>
      </c>
      <c r="D184" s="793"/>
      <c r="E184" s="12">
        <f>ECSF!F32</f>
        <v>0</v>
      </c>
    </row>
    <row r="185" spans="2:5" ht="15" customHeight="1">
      <c r="B185" s="800"/>
      <c r="C185" s="793" t="s">
        <v>41</v>
      </c>
      <c r="D185" s="793"/>
      <c r="E185" s="12">
        <f>ECSF!F33</f>
        <v>0</v>
      </c>
    </row>
    <row r="186" spans="2:5" ht="15" customHeight="1">
      <c r="B186" s="800"/>
      <c r="C186" s="793" t="s">
        <v>43</v>
      </c>
      <c r="D186" s="793"/>
      <c r="E186" s="12">
        <f>ECSF!F34</f>
        <v>0</v>
      </c>
    </row>
    <row r="187" spans="2:5" ht="15" customHeight="1">
      <c r="B187" s="800"/>
      <c r="C187" s="795" t="s">
        <v>6</v>
      </c>
      <c r="D187" s="795"/>
      <c r="E187" s="11">
        <f>ECSF!K12</f>
        <v>518126.39999999997</v>
      </c>
    </row>
    <row r="188" spans="2:5">
      <c r="B188" s="800"/>
      <c r="C188" s="795" t="s">
        <v>8</v>
      </c>
      <c r="D188" s="795"/>
      <c r="E188" s="11">
        <f>ECSF!K14</f>
        <v>518126.39999999997</v>
      </c>
    </row>
    <row r="189" spans="2:5">
      <c r="B189" s="800"/>
      <c r="C189" s="793" t="s">
        <v>10</v>
      </c>
      <c r="D189" s="793"/>
      <c r="E189" s="12">
        <f>ECSF!K16</f>
        <v>518126.39999999997</v>
      </c>
    </row>
    <row r="190" spans="2:5">
      <c r="B190" s="800"/>
      <c r="C190" s="793" t="s">
        <v>12</v>
      </c>
      <c r="D190" s="793"/>
      <c r="E190" s="12">
        <f>ECSF!K17</f>
        <v>0</v>
      </c>
    </row>
    <row r="191" spans="2:5" ht="15" customHeight="1">
      <c r="B191" s="800"/>
      <c r="C191" s="793" t="s">
        <v>14</v>
      </c>
      <c r="D191" s="793"/>
      <c r="E191" s="12">
        <f>ECSF!K18</f>
        <v>0</v>
      </c>
    </row>
    <row r="192" spans="2:5">
      <c r="B192" s="800"/>
      <c r="C192" s="793" t="s">
        <v>16</v>
      </c>
      <c r="D192" s="793"/>
      <c r="E192" s="12">
        <f>ECSF!K19</f>
        <v>0</v>
      </c>
    </row>
    <row r="193" spans="2:5" ht="15" customHeight="1">
      <c r="B193" s="800"/>
      <c r="C193" s="793" t="s">
        <v>18</v>
      </c>
      <c r="D193" s="793"/>
      <c r="E193" s="12">
        <f>ECSF!K20</f>
        <v>0</v>
      </c>
    </row>
    <row r="194" spans="2:5" ht="15" customHeight="1">
      <c r="B194" s="800"/>
      <c r="C194" s="793" t="s">
        <v>20</v>
      </c>
      <c r="D194" s="793"/>
      <c r="E194" s="12">
        <f>ECSF!K21</f>
        <v>0</v>
      </c>
    </row>
    <row r="195" spans="2:5" ht="15" customHeight="1">
      <c r="B195" s="800"/>
      <c r="C195" s="793" t="s">
        <v>22</v>
      </c>
      <c r="D195" s="793"/>
      <c r="E195" s="12">
        <f>ECSF!K22</f>
        <v>0</v>
      </c>
    </row>
    <row r="196" spans="2:5" ht="15" customHeight="1">
      <c r="B196" s="800"/>
      <c r="C196" s="793" t="s">
        <v>23</v>
      </c>
      <c r="D196" s="793"/>
      <c r="E196" s="12">
        <f>ECSF!K23</f>
        <v>0</v>
      </c>
    </row>
    <row r="197" spans="2:5" ht="15" customHeight="1">
      <c r="B197" s="800"/>
      <c r="C197" s="802" t="s">
        <v>27</v>
      </c>
      <c r="D197" s="802"/>
      <c r="E197" s="11">
        <f>ECSF!K25</f>
        <v>0</v>
      </c>
    </row>
    <row r="198" spans="2:5" ht="15" customHeight="1">
      <c r="B198" s="800"/>
      <c r="C198" s="793" t="s">
        <v>29</v>
      </c>
      <c r="D198" s="793"/>
      <c r="E198" s="12">
        <f>ECSF!K27</f>
        <v>0</v>
      </c>
    </row>
    <row r="199" spans="2:5" ht="15" customHeight="1">
      <c r="B199" s="800"/>
      <c r="C199" s="793" t="s">
        <v>31</v>
      </c>
      <c r="D199" s="793"/>
      <c r="E199" s="12">
        <f>ECSF!K28</f>
        <v>0</v>
      </c>
    </row>
    <row r="200" spans="2:5" ht="15" customHeight="1">
      <c r="B200" s="800"/>
      <c r="C200" s="793" t="s">
        <v>33</v>
      </c>
      <c r="D200" s="793"/>
      <c r="E200" s="12">
        <f>ECSF!K29</f>
        <v>0</v>
      </c>
    </row>
    <row r="201" spans="2:5">
      <c r="B201" s="800"/>
      <c r="C201" s="793" t="s">
        <v>35</v>
      </c>
      <c r="D201" s="793"/>
      <c r="E201" s="12">
        <f>ECSF!K30</f>
        <v>0</v>
      </c>
    </row>
    <row r="202" spans="2:5" ht="15" customHeight="1">
      <c r="B202" s="800"/>
      <c r="C202" s="793" t="s">
        <v>37</v>
      </c>
      <c r="D202" s="793"/>
      <c r="E202" s="12">
        <f>ECSF!K31</f>
        <v>0</v>
      </c>
    </row>
    <row r="203" spans="2:5">
      <c r="B203" s="800"/>
      <c r="C203" s="793" t="s">
        <v>39</v>
      </c>
      <c r="D203" s="793"/>
      <c r="E203" s="12">
        <f>ECSF!K32</f>
        <v>0</v>
      </c>
    </row>
    <row r="204" spans="2:5" ht="15" customHeight="1">
      <c r="B204" s="800"/>
      <c r="C204" s="795" t="s">
        <v>46</v>
      </c>
      <c r="D204" s="795"/>
      <c r="E204" s="11">
        <f>ECSF!K34</f>
        <v>0</v>
      </c>
    </row>
    <row r="205" spans="2:5" ht="15" customHeight="1">
      <c r="B205" s="800"/>
      <c r="C205" s="795" t="s">
        <v>48</v>
      </c>
      <c r="D205" s="795"/>
      <c r="E205" s="11">
        <f>ECSF!K36</f>
        <v>0</v>
      </c>
    </row>
    <row r="206" spans="2:5" ht="15" customHeight="1">
      <c r="B206" s="800"/>
      <c r="C206" s="793" t="s">
        <v>49</v>
      </c>
      <c r="D206" s="793"/>
      <c r="E206" s="12">
        <f>ECSF!K38</f>
        <v>0</v>
      </c>
    </row>
    <row r="207" spans="2:5" ht="15" customHeight="1">
      <c r="B207" s="800"/>
      <c r="C207" s="793" t="s">
        <v>50</v>
      </c>
      <c r="D207" s="793"/>
      <c r="E207" s="12">
        <f>ECSF!K39</f>
        <v>0</v>
      </c>
    </row>
    <row r="208" spans="2:5" ht="15" customHeight="1">
      <c r="B208" s="800"/>
      <c r="C208" s="793" t="s">
        <v>51</v>
      </c>
      <c r="D208" s="793"/>
      <c r="E208" s="12">
        <f>ECSF!K40</f>
        <v>0</v>
      </c>
    </row>
    <row r="209" spans="2:5" ht="15" customHeight="1">
      <c r="B209" s="800"/>
      <c r="C209" s="795" t="s">
        <v>52</v>
      </c>
      <c r="D209" s="795"/>
      <c r="E209" s="11">
        <f>ECSF!K42</f>
        <v>0</v>
      </c>
    </row>
    <row r="210" spans="2:5">
      <c r="B210" s="800"/>
      <c r="C210" s="793" t="s">
        <v>53</v>
      </c>
      <c r="D210" s="793"/>
      <c r="E210" s="12">
        <f>ECSF!K44</f>
        <v>0</v>
      </c>
    </row>
    <row r="211" spans="2:5" ht="15" customHeight="1">
      <c r="B211" s="800"/>
      <c r="C211" s="793" t="s">
        <v>54</v>
      </c>
      <c r="D211" s="793"/>
      <c r="E211" s="12">
        <f>ECSF!K45</f>
        <v>221669.21</v>
      </c>
    </row>
    <row r="212" spans="2:5">
      <c r="B212" s="800"/>
      <c r="C212" s="793" t="s">
        <v>55</v>
      </c>
      <c r="D212" s="793"/>
      <c r="E212" s="12">
        <f>ECSF!K46</f>
        <v>0</v>
      </c>
    </row>
    <row r="213" spans="2:5" ht="15" customHeight="1">
      <c r="B213" s="800"/>
      <c r="C213" s="793" t="s">
        <v>56</v>
      </c>
      <c r="D213" s="793"/>
      <c r="E213" s="12">
        <f>ECSF!K47</f>
        <v>0</v>
      </c>
    </row>
    <row r="214" spans="2:5">
      <c r="B214" s="800"/>
      <c r="C214" s="793" t="s">
        <v>57</v>
      </c>
      <c r="D214" s="793"/>
      <c r="E214" s="12">
        <f>ECSF!K48</f>
        <v>0</v>
      </c>
    </row>
    <row r="215" spans="2:5">
      <c r="B215" s="800"/>
      <c r="C215" s="795" t="s">
        <v>58</v>
      </c>
      <c r="D215" s="795"/>
      <c r="E215" s="11">
        <f>ECSF!K50</f>
        <v>0</v>
      </c>
    </row>
    <row r="216" spans="2:5">
      <c r="B216" s="800"/>
      <c r="C216" s="793" t="s">
        <v>59</v>
      </c>
      <c r="D216" s="793"/>
      <c r="E216" s="12">
        <f>ECSF!K52</f>
        <v>0</v>
      </c>
    </row>
    <row r="217" spans="2:5" ht="15.75" thickBot="1">
      <c r="B217" s="801"/>
      <c r="C217" s="793" t="s">
        <v>60</v>
      </c>
      <c r="D217" s="793"/>
      <c r="E217" s="12">
        <f>ECSF!K53</f>
        <v>0</v>
      </c>
    </row>
    <row r="218" spans="2:5">
      <c r="C218" s="796" t="s">
        <v>73</v>
      </c>
      <c r="D218" s="5" t="s">
        <v>63</v>
      </c>
      <c r="E218" s="15" t="str">
        <f>ECSF!D60</f>
        <v>Dr.  Ernesto Garcia Caratachea</v>
      </c>
    </row>
    <row r="219" spans="2:5">
      <c r="C219" s="792"/>
      <c r="D219" s="5" t="s">
        <v>64</v>
      </c>
      <c r="E219" s="15" t="str">
        <f>ECSF!D61</f>
        <v>Comisionado Estatal de Conciliación y Arbitraje Médico</v>
      </c>
    </row>
    <row r="220" spans="2:5">
      <c r="C220" s="792" t="s">
        <v>72</v>
      </c>
      <c r="D220" s="5" t="s">
        <v>63</v>
      </c>
      <c r="E220" s="15" t="str">
        <f>ECSF!H60</f>
        <v>C.P. Armando Arturo Vázquez Castro</v>
      </c>
    </row>
    <row r="221" spans="2:5">
      <c r="C221" s="792"/>
      <c r="D221" s="5" t="s">
        <v>64</v>
      </c>
      <c r="E221" s="15" t="str">
        <f>ECSF!H61</f>
        <v>Director Administrativo</v>
      </c>
    </row>
  </sheetData>
  <sheetProtection password="C4FF" sheet="1" objects="1" scenarios="1"/>
  <mergeCells count="234"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140625" style="26" customWidth="1"/>
    <col min="3" max="3" width="11.7109375" style="26" customWidth="1"/>
    <col min="4" max="4" width="54.42578125" style="26" customWidth="1"/>
    <col min="5" max="5" width="19.140625" style="156" customWidth="1"/>
    <col min="6" max="6" width="19.28515625" style="26" customWidth="1"/>
    <col min="7" max="7" width="19" style="26" customWidth="1"/>
    <col min="8" max="8" width="21.28515625" style="26" customWidth="1"/>
    <col min="9" max="9" width="18.7109375" style="26" customWidth="1"/>
    <col min="10" max="10" width="1.140625" style="26" customWidth="1"/>
    <col min="11" max="16384" width="11.42578125" style="26"/>
  </cols>
  <sheetData>
    <row r="1" spans="1:12" s="30" customFormat="1" ht="9" customHeight="1">
      <c r="A1" s="702"/>
      <c r="B1" s="85"/>
      <c r="C1" s="88"/>
      <c r="D1" s="812"/>
      <c r="E1" s="812"/>
      <c r="F1" s="812"/>
      <c r="G1" s="812"/>
      <c r="H1" s="812"/>
      <c r="I1" s="88"/>
      <c r="J1" s="134"/>
      <c r="K1" s="26"/>
      <c r="L1" s="26"/>
    </row>
    <row r="2" spans="1:12" s="30" customFormat="1" ht="14.1" customHeight="1">
      <c r="A2" s="702"/>
      <c r="B2" s="85"/>
      <c r="C2" s="88"/>
      <c r="D2" s="812" t="s">
        <v>436</v>
      </c>
      <c r="E2" s="812"/>
      <c r="F2" s="812"/>
      <c r="G2" s="812"/>
      <c r="H2" s="812"/>
      <c r="I2" s="88"/>
      <c r="J2" s="134"/>
      <c r="K2" s="134"/>
      <c r="L2" s="26"/>
    </row>
    <row r="3" spans="1:12" s="30" customFormat="1" ht="14.1" customHeight="1">
      <c r="A3" s="702"/>
      <c r="B3" s="781" t="s">
        <v>768</v>
      </c>
      <c r="C3" s="781"/>
      <c r="D3" s="781"/>
      <c r="E3" s="781"/>
      <c r="F3" s="781"/>
      <c r="G3" s="781"/>
      <c r="H3" s="781"/>
      <c r="I3" s="781"/>
      <c r="J3" s="134"/>
      <c r="K3" s="134"/>
      <c r="L3" s="26"/>
    </row>
    <row r="4" spans="1:12" s="30" customFormat="1" ht="14.1" customHeight="1">
      <c r="A4" s="702"/>
      <c r="B4" s="85"/>
      <c r="C4" s="88"/>
      <c r="D4" s="812" t="s">
        <v>0</v>
      </c>
      <c r="E4" s="812"/>
      <c r="F4" s="812"/>
      <c r="G4" s="812"/>
      <c r="H4" s="812"/>
      <c r="I4" s="88"/>
      <c r="J4" s="134"/>
      <c r="K4" s="134"/>
      <c r="L4" s="26"/>
    </row>
    <row r="5" spans="1:12" s="30" customFormat="1" ht="20.100000000000001" customHeight="1">
      <c r="A5" s="702"/>
      <c r="B5" s="91"/>
      <c r="C5" s="28"/>
      <c r="D5" s="28" t="s">
        <v>3</v>
      </c>
      <c r="E5" s="782" t="s">
        <v>526</v>
      </c>
      <c r="F5" s="782"/>
      <c r="G5" s="782"/>
      <c r="I5" s="29"/>
      <c r="J5" s="29"/>
    </row>
    <row r="6" spans="1:12" s="30" customFormat="1" ht="6.75" customHeight="1">
      <c r="A6" s="702"/>
      <c r="B6" s="813"/>
      <c r="C6" s="813"/>
      <c r="D6" s="813"/>
      <c r="E6" s="813"/>
      <c r="F6" s="813"/>
      <c r="G6" s="813"/>
      <c r="H6" s="813"/>
      <c r="I6" s="813"/>
      <c r="J6" s="813"/>
    </row>
    <row r="7" spans="1:12" s="30" customFormat="1" ht="3" customHeight="1">
      <c r="A7" s="702"/>
      <c r="B7" s="813"/>
      <c r="C7" s="813"/>
      <c r="D7" s="813"/>
      <c r="E7" s="813"/>
      <c r="F7" s="813"/>
      <c r="G7" s="813"/>
      <c r="H7" s="813"/>
      <c r="I7" s="813"/>
      <c r="J7" s="813"/>
    </row>
    <row r="8" spans="1:12" s="139" customFormat="1" ht="25.5">
      <c r="B8" s="135"/>
      <c r="C8" s="814" t="s">
        <v>74</v>
      </c>
      <c r="D8" s="814"/>
      <c r="E8" s="136" t="s">
        <v>135</v>
      </c>
      <c r="F8" s="136" t="s">
        <v>136</v>
      </c>
      <c r="G8" s="137" t="s">
        <v>137</v>
      </c>
      <c r="H8" s="137" t="s">
        <v>138</v>
      </c>
      <c r="I8" s="137" t="s">
        <v>139</v>
      </c>
      <c r="J8" s="138"/>
    </row>
    <row r="9" spans="1:12" s="139" customFormat="1">
      <c r="B9" s="140"/>
      <c r="C9" s="815"/>
      <c r="D9" s="815"/>
      <c r="E9" s="141">
        <v>1</v>
      </c>
      <c r="F9" s="141">
        <v>2</v>
      </c>
      <c r="G9" s="142">
        <v>3</v>
      </c>
      <c r="H9" s="142" t="s">
        <v>140</v>
      </c>
      <c r="I9" s="142" t="s">
        <v>141</v>
      </c>
      <c r="J9" s="143"/>
    </row>
    <row r="10" spans="1:12" s="30" customFormat="1" ht="3" customHeight="1">
      <c r="A10" s="702"/>
      <c r="B10" s="816"/>
      <c r="C10" s="813"/>
      <c r="D10" s="813"/>
      <c r="E10" s="813"/>
      <c r="F10" s="813"/>
      <c r="G10" s="813"/>
      <c r="H10" s="813"/>
      <c r="I10" s="813"/>
      <c r="J10" s="817"/>
    </row>
    <row r="11" spans="1:12" s="30" customFormat="1" ht="3" customHeight="1">
      <c r="A11" s="702"/>
      <c r="B11" s="818"/>
      <c r="C11" s="819"/>
      <c r="D11" s="819"/>
      <c r="E11" s="819"/>
      <c r="F11" s="819"/>
      <c r="G11" s="819"/>
      <c r="H11" s="819"/>
      <c r="I11" s="819"/>
      <c r="J11" s="820"/>
      <c r="K11" s="26"/>
      <c r="L11" s="26"/>
    </row>
    <row r="12" spans="1:12" s="30" customFormat="1">
      <c r="A12" s="702"/>
      <c r="B12" s="144"/>
      <c r="C12" s="821" t="s">
        <v>5</v>
      </c>
      <c r="D12" s="821"/>
      <c r="E12" s="541">
        <f>+E14+E24</f>
        <v>3367154.24</v>
      </c>
      <c r="F12" s="541">
        <f>+F14+F24</f>
        <v>4822236.5599999996</v>
      </c>
      <c r="G12" s="541">
        <f>+G14+G24</f>
        <v>4841140.41</v>
      </c>
      <c r="H12" s="541">
        <f>+E12+F12-G12</f>
        <v>3348250.3899999997</v>
      </c>
      <c r="I12" s="541">
        <f>+H12-E12</f>
        <v>-18903.850000000559</v>
      </c>
      <c r="J12" s="145"/>
      <c r="K12" s="26"/>
      <c r="L12" s="26"/>
    </row>
    <row r="13" spans="1:12" s="30" customFormat="1" ht="2.25" customHeight="1">
      <c r="A13" s="702"/>
      <c r="B13" s="144"/>
      <c r="C13" s="146"/>
      <c r="D13" s="146"/>
      <c r="E13" s="541"/>
      <c r="F13" s="541"/>
      <c r="G13" s="541"/>
      <c r="H13" s="541">
        <f t="shared" ref="H13:H14" si="0">+E13+F13-G13</f>
        <v>0</v>
      </c>
      <c r="I13" s="541"/>
      <c r="J13" s="145"/>
      <c r="K13" s="26"/>
      <c r="L13" s="26"/>
    </row>
    <row r="14" spans="1:12" s="30" customFormat="1">
      <c r="A14" s="702"/>
      <c r="B14" s="147"/>
      <c r="C14" s="777" t="s">
        <v>7</v>
      </c>
      <c r="D14" s="777"/>
      <c r="E14" s="542">
        <f>SUM(E16:E22)</f>
        <v>953313.46</v>
      </c>
      <c r="F14" s="542">
        <f>SUM(F16:F22)</f>
        <v>4822236.5599999996</v>
      </c>
      <c r="G14" s="542">
        <f>SUM(G16:G22)</f>
        <v>4841140.41</v>
      </c>
      <c r="H14" s="541">
        <f t="shared" si="0"/>
        <v>934409.6099999994</v>
      </c>
      <c r="I14" s="542">
        <f>+H14-E14</f>
        <v>-18903.850000000559</v>
      </c>
      <c r="J14" s="149"/>
      <c r="K14" s="26"/>
      <c r="L14" s="150"/>
    </row>
    <row r="15" spans="1:12" s="30" customFormat="1" ht="5.0999999999999996" customHeight="1">
      <c r="A15" s="702"/>
      <c r="B15" s="117"/>
      <c r="C15" s="48"/>
      <c r="D15" s="48"/>
      <c r="E15" s="543"/>
      <c r="F15" s="151"/>
      <c r="G15" s="151"/>
      <c r="H15" s="543"/>
      <c r="I15" s="543"/>
      <c r="J15" s="53"/>
      <c r="K15" s="26"/>
      <c r="L15" s="150"/>
    </row>
    <row r="16" spans="1:12" s="30" customFormat="1" ht="19.5" customHeight="1">
      <c r="A16" s="702"/>
      <c r="B16" s="117"/>
      <c r="C16" s="805" t="s">
        <v>9</v>
      </c>
      <c r="D16" s="805"/>
      <c r="E16" s="528">
        <f>+ESF!F16</f>
        <v>952522.46</v>
      </c>
      <c r="F16" s="528">
        <v>4817178.0599999996</v>
      </c>
      <c r="G16" s="528">
        <v>4836081.91</v>
      </c>
      <c r="H16" s="536">
        <f>+E16+F16-G16</f>
        <v>933618.6099999994</v>
      </c>
      <c r="I16" s="536">
        <f>+H16-E16</f>
        <v>-18903.850000000559</v>
      </c>
      <c r="J16" s="53"/>
      <c r="K16" s="26"/>
      <c r="L16" s="150" t="str">
        <f>IF(H16=ESF!E16," ","Error")</f>
        <v>Error</v>
      </c>
    </row>
    <row r="17" spans="1:15" s="30" customFormat="1" ht="19.5" customHeight="1">
      <c r="A17" s="702"/>
      <c r="B17" s="117"/>
      <c r="C17" s="805" t="s">
        <v>11</v>
      </c>
      <c r="D17" s="805"/>
      <c r="E17" s="55">
        <f>+ESF!F17</f>
        <v>0</v>
      </c>
      <c r="F17" s="528">
        <v>5058.5</v>
      </c>
      <c r="G17" s="746">
        <v>5058.5</v>
      </c>
      <c r="H17" s="103">
        <f t="shared" ref="H17:H22" si="1">+E17+F17-G17</f>
        <v>0</v>
      </c>
      <c r="I17" s="536">
        <f>+H17-E17</f>
        <v>0</v>
      </c>
      <c r="J17" s="53"/>
      <c r="K17" s="26"/>
      <c r="L17" s="150" t="str">
        <f>IF(H17=ESF!E17," ","Error")</f>
        <v xml:space="preserve"> </v>
      </c>
    </row>
    <row r="18" spans="1:15" s="30" customFormat="1" ht="19.5" customHeight="1">
      <c r="A18" s="702"/>
      <c r="B18" s="117"/>
      <c r="C18" s="805" t="s">
        <v>13</v>
      </c>
      <c r="D18" s="805"/>
      <c r="E18" s="55">
        <f>+ESF!F18</f>
        <v>0</v>
      </c>
      <c r="F18" s="55">
        <f>+ESF!G18</f>
        <v>0</v>
      </c>
      <c r="G18" s="55">
        <v>0</v>
      </c>
      <c r="H18" s="103">
        <f t="shared" si="1"/>
        <v>0</v>
      </c>
      <c r="I18" s="103">
        <f t="shared" ref="I18:I21" si="2">+H18-E18</f>
        <v>0</v>
      </c>
      <c r="J18" s="53"/>
      <c r="K18" s="26"/>
      <c r="L18" s="150" t="str">
        <f>IF(H18=ESF!E18," ","Error")</f>
        <v xml:space="preserve"> </v>
      </c>
    </row>
    <row r="19" spans="1:15" s="30" customFormat="1" ht="19.5" customHeight="1">
      <c r="A19" s="702"/>
      <c r="B19" s="117"/>
      <c r="C19" s="805" t="s">
        <v>15</v>
      </c>
      <c r="D19" s="805"/>
      <c r="E19" s="55">
        <f>+ESF!F19</f>
        <v>0</v>
      </c>
      <c r="F19" s="55">
        <v>0</v>
      </c>
      <c r="G19" s="55">
        <v>0</v>
      </c>
      <c r="H19" s="103">
        <f t="shared" si="1"/>
        <v>0</v>
      </c>
      <c r="I19" s="103">
        <f t="shared" si="2"/>
        <v>0</v>
      </c>
      <c r="J19" s="53"/>
      <c r="K19" s="26"/>
      <c r="L19" s="150" t="str">
        <f>IF(H19=ESF!E19," ","Error")</f>
        <v xml:space="preserve"> </v>
      </c>
      <c r="O19" s="30" t="s">
        <v>130</v>
      </c>
    </row>
    <row r="20" spans="1:15" s="30" customFormat="1" ht="19.5" customHeight="1">
      <c r="A20" s="702"/>
      <c r="B20" s="117"/>
      <c r="C20" s="805" t="s">
        <v>17</v>
      </c>
      <c r="D20" s="805"/>
      <c r="E20" s="55">
        <f>+ESF!F20</f>
        <v>0</v>
      </c>
      <c r="F20" s="55">
        <v>0</v>
      </c>
      <c r="G20" s="55">
        <v>0</v>
      </c>
      <c r="H20" s="103">
        <f t="shared" si="1"/>
        <v>0</v>
      </c>
      <c r="I20" s="103">
        <f t="shared" si="2"/>
        <v>0</v>
      </c>
      <c r="J20" s="53"/>
      <c r="K20" s="26"/>
      <c r="L20" s="150" t="str">
        <f>IF(H20=ESF!E20," ","Error")</f>
        <v xml:space="preserve"> </v>
      </c>
    </row>
    <row r="21" spans="1:15" s="30" customFormat="1" ht="19.5" customHeight="1">
      <c r="A21" s="702"/>
      <c r="B21" s="117"/>
      <c r="C21" s="805" t="s">
        <v>19</v>
      </c>
      <c r="D21" s="805"/>
      <c r="E21" s="55">
        <f>+ESF!F21</f>
        <v>0</v>
      </c>
      <c r="F21" s="55">
        <v>0</v>
      </c>
      <c r="G21" s="55">
        <v>0</v>
      </c>
      <c r="H21" s="103">
        <f t="shared" si="1"/>
        <v>0</v>
      </c>
      <c r="I21" s="103">
        <f t="shared" si="2"/>
        <v>0</v>
      </c>
      <c r="J21" s="53"/>
      <c r="K21" s="26"/>
      <c r="L21" s="150" t="str">
        <f>IF(H21=ESF!E21," ","Error")</f>
        <v xml:space="preserve"> </v>
      </c>
      <c r="M21" s="30" t="s">
        <v>130</v>
      </c>
    </row>
    <row r="22" spans="1:15" ht="19.5" customHeight="1">
      <c r="B22" s="117"/>
      <c r="C22" s="805" t="s">
        <v>21</v>
      </c>
      <c r="D22" s="805"/>
      <c r="E22" s="528">
        <f>+ESF!F22</f>
        <v>791</v>
      </c>
      <c r="F22" s="55">
        <v>0</v>
      </c>
      <c r="G22" s="55">
        <v>0</v>
      </c>
      <c r="H22" s="536">
        <f t="shared" si="1"/>
        <v>791</v>
      </c>
      <c r="I22" s="103">
        <f>+H22-E22</f>
        <v>0</v>
      </c>
      <c r="J22" s="53"/>
      <c r="L22" s="150" t="str">
        <f>IF(H22=ESF!E22," ","Error")</f>
        <v xml:space="preserve"> </v>
      </c>
    </row>
    <row r="23" spans="1:15">
      <c r="B23" s="117"/>
      <c r="C23" s="152"/>
      <c r="D23" s="152"/>
      <c r="E23" s="153"/>
      <c r="F23" s="153"/>
      <c r="G23" s="153"/>
      <c r="H23" s="153"/>
      <c r="I23" s="153"/>
      <c r="J23" s="53"/>
      <c r="L23" s="150"/>
    </row>
    <row r="24" spans="1:15">
      <c r="B24" s="147"/>
      <c r="C24" s="777" t="s">
        <v>26</v>
      </c>
      <c r="D24" s="777"/>
      <c r="E24" s="542">
        <f>SUM(E26:E34)</f>
        <v>2413840.7800000003</v>
      </c>
      <c r="F24" s="148">
        <f>SUM(F26:F34)</f>
        <v>0</v>
      </c>
      <c r="G24" s="542">
        <v>0</v>
      </c>
      <c r="H24" s="542">
        <f>+E24+F24-G24</f>
        <v>2413840.7800000003</v>
      </c>
      <c r="I24" s="542">
        <f>+H24-E24</f>
        <v>0</v>
      </c>
      <c r="J24" s="149"/>
      <c r="L24" s="150"/>
    </row>
    <row r="25" spans="1:15" ht="5.0999999999999996" customHeight="1">
      <c r="B25" s="117"/>
      <c r="C25" s="48"/>
      <c r="D25" s="152"/>
      <c r="E25" s="151"/>
      <c r="F25" s="151"/>
      <c r="G25" s="151"/>
      <c r="H25" s="151"/>
      <c r="I25" s="151"/>
      <c r="J25" s="53"/>
      <c r="L25" s="150"/>
    </row>
    <row r="26" spans="1:15" ht="19.5" customHeight="1">
      <c r="B26" s="117"/>
      <c r="C26" s="805" t="s">
        <v>28</v>
      </c>
      <c r="D26" s="805"/>
      <c r="E26" s="55">
        <f>+ESF!F29</f>
        <v>0</v>
      </c>
      <c r="F26" s="55">
        <v>0</v>
      </c>
      <c r="G26" s="55">
        <v>0</v>
      </c>
      <c r="H26" s="103">
        <f>+E26+F26-G26</f>
        <v>0</v>
      </c>
      <c r="I26" s="103">
        <f>+H26-E26</f>
        <v>0</v>
      </c>
      <c r="J26" s="53"/>
      <c r="L26" s="150"/>
    </row>
    <row r="27" spans="1:15" ht="19.5" customHeight="1">
      <c r="B27" s="117"/>
      <c r="C27" s="805" t="s">
        <v>30</v>
      </c>
      <c r="D27" s="805"/>
      <c r="E27" s="55">
        <f>+ESF!F30</f>
        <v>0</v>
      </c>
      <c r="F27" s="55">
        <v>0</v>
      </c>
      <c r="G27" s="55">
        <v>0</v>
      </c>
      <c r="H27" s="103">
        <f t="shared" ref="H27:H34" si="3">+E27+F27-G27</f>
        <v>0</v>
      </c>
      <c r="I27" s="103">
        <f t="shared" ref="I27:I34" si="4">+H27-E27</f>
        <v>0</v>
      </c>
      <c r="J27" s="53"/>
      <c r="L27" s="150"/>
    </row>
    <row r="28" spans="1:15" ht="19.5" customHeight="1">
      <c r="B28" s="117"/>
      <c r="C28" s="805" t="s">
        <v>32</v>
      </c>
      <c r="D28" s="805"/>
      <c r="E28" s="528">
        <f>+ESF!F31</f>
        <v>1182450.6200000001</v>
      </c>
      <c r="F28" s="55">
        <v>0</v>
      </c>
      <c r="G28" s="55">
        <v>0</v>
      </c>
      <c r="H28" s="536">
        <f t="shared" si="3"/>
        <v>1182450.6200000001</v>
      </c>
      <c r="I28" s="103">
        <f t="shared" si="4"/>
        <v>0</v>
      </c>
      <c r="J28" s="53"/>
      <c r="L28" s="150"/>
    </row>
    <row r="29" spans="1:15" ht="19.5" customHeight="1">
      <c r="B29" s="117"/>
      <c r="C29" s="805" t="s">
        <v>142</v>
      </c>
      <c r="D29" s="805"/>
      <c r="E29" s="528">
        <f>+ESF!F32</f>
        <v>2521320.9500000002</v>
      </c>
      <c r="F29" s="55">
        <v>0</v>
      </c>
      <c r="G29" s="55">
        <v>0</v>
      </c>
      <c r="H29" s="536">
        <f t="shared" si="3"/>
        <v>2521320.9500000002</v>
      </c>
      <c r="I29" s="103">
        <f t="shared" si="4"/>
        <v>0</v>
      </c>
      <c r="J29" s="53"/>
      <c r="L29" s="150"/>
    </row>
    <row r="30" spans="1:15" ht="19.5" customHeight="1">
      <c r="B30" s="117"/>
      <c r="C30" s="805" t="s">
        <v>36</v>
      </c>
      <c r="D30" s="805"/>
      <c r="E30" s="55">
        <f>+ESF!F33</f>
        <v>0</v>
      </c>
      <c r="F30" s="55">
        <v>0</v>
      </c>
      <c r="G30" s="55">
        <v>0</v>
      </c>
      <c r="H30" s="103">
        <f t="shared" si="3"/>
        <v>0</v>
      </c>
      <c r="I30" s="103">
        <f t="shared" si="4"/>
        <v>0</v>
      </c>
      <c r="J30" s="53"/>
      <c r="L30" s="150"/>
    </row>
    <row r="31" spans="1:15" ht="19.5" customHeight="1">
      <c r="B31" s="117"/>
      <c r="C31" s="805" t="s">
        <v>38</v>
      </c>
      <c r="D31" s="805"/>
      <c r="E31" s="528">
        <f>+ESF!F34</f>
        <v>-1289930.79</v>
      </c>
      <c r="F31" s="55">
        <v>0</v>
      </c>
      <c r="G31" s="55">
        <v>0</v>
      </c>
      <c r="H31" s="536">
        <f t="shared" si="3"/>
        <v>-1289930.79</v>
      </c>
      <c r="I31" s="103">
        <f t="shared" si="4"/>
        <v>0</v>
      </c>
      <c r="J31" s="53"/>
      <c r="L31" s="150"/>
    </row>
    <row r="32" spans="1:15" ht="19.5" customHeight="1">
      <c r="B32" s="117"/>
      <c r="C32" s="805" t="s">
        <v>40</v>
      </c>
      <c r="D32" s="805"/>
      <c r="E32" s="55">
        <f>+ESF!F35</f>
        <v>0</v>
      </c>
      <c r="F32" s="55">
        <v>0</v>
      </c>
      <c r="G32" s="55">
        <v>0</v>
      </c>
      <c r="H32" s="103">
        <f t="shared" si="3"/>
        <v>0</v>
      </c>
      <c r="I32" s="103">
        <f t="shared" si="4"/>
        <v>0</v>
      </c>
      <c r="J32" s="53"/>
      <c r="L32" s="150"/>
    </row>
    <row r="33" spans="2:18" ht="19.5" customHeight="1">
      <c r="B33" s="117"/>
      <c r="C33" s="805" t="s">
        <v>41</v>
      </c>
      <c r="D33" s="805"/>
      <c r="E33" s="55">
        <f>+ESF!F36</f>
        <v>0</v>
      </c>
      <c r="F33" s="55">
        <v>0</v>
      </c>
      <c r="G33" s="55">
        <v>0</v>
      </c>
      <c r="H33" s="103">
        <f t="shared" si="3"/>
        <v>0</v>
      </c>
      <c r="I33" s="103">
        <f t="shared" si="4"/>
        <v>0</v>
      </c>
      <c r="J33" s="53"/>
      <c r="L33" s="150"/>
    </row>
    <row r="34" spans="2:18" ht="19.5" customHeight="1">
      <c r="B34" s="117"/>
      <c r="C34" s="805" t="s">
        <v>43</v>
      </c>
      <c r="D34" s="805"/>
      <c r="E34" s="55">
        <f>+ESF!F37</f>
        <v>0</v>
      </c>
      <c r="F34" s="55">
        <v>0</v>
      </c>
      <c r="G34" s="55">
        <v>0</v>
      </c>
      <c r="H34" s="103">
        <f t="shared" si="3"/>
        <v>0</v>
      </c>
      <c r="I34" s="103">
        <f t="shared" si="4"/>
        <v>0</v>
      </c>
      <c r="J34" s="53"/>
      <c r="L34" s="150" t="str">
        <f>IF(H34=ESF!E37," ","error")</f>
        <v xml:space="preserve"> </v>
      </c>
    </row>
    <row r="35" spans="2:18">
      <c r="B35" s="117"/>
      <c r="C35" s="152"/>
      <c r="D35" s="152"/>
      <c r="E35" s="153"/>
      <c r="F35" s="151"/>
      <c r="G35" s="151"/>
      <c r="H35" s="151"/>
      <c r="I35" s="151"/>
      <c r="J35" s="53"/>
      <c r="L35" s="150"/>
    </row>
    <row r="36" spans="2:18" ht="6" customHeight="1">
      <c r="B36" s="806"/>
      <c r="C36" s="807"/>
      <c r="D36" s="807"/>
      <c r="E36" s="807"/>
      <c r="F36" s="807"/>
      <c r="G36" s="807"/>
      <c r="H36" s="807"/>
      <c r="I36" s="807"/>
      <c r="J36" s="808"/>
    </row>
    <row r="37" spans="2:18" ht="6" customHeight="1">
      <c r="B37" s="50"/>
      <c r="C37" s="154"/>
      <c r="D37" s="155"/>
      <c r="F37" s="50"/>
      <c r="G37" s="50"/>
      <c r="H37" s="50"/>
      <c r="I37" s="50"/>
      <c r="J37" s="50"/>
    </row>
    <row r="38" spans="2:18" ht="15" customHeight="1">
      <c r="B38" s="30"/>
      <c r="C38" s="809" t="s">
        <v>76</v>
      </c>
      <c r="D38" s="809"/>
      <c r="E38" s="809"/>
      <c r="F38" s="809"/>
      <c r="G38" s="809"/>
      <c r="H38" s="809"/>
      <c r="I38" s="809"/>
      <c r="J38" s="57"/>
      <c r="K38" s="57"/>
      <c r="L38" s="30"/>
      <c r="M38" s="30"/>
      <c r="N38" s="30"/>
      <c r="O38" s="30"/>
      <c r="P38" s="30"/>
      <c r="Q38" s="30"/>
      <c r="R38" s="30"/>
    </row>
    <row r="39" spans="2:18" ht="9.75" customHeight="1">
      <c r="B39" s="30"/>
      <c r="C39" s="57"/>
      <c r="D39" s="76"/>
      <c r="E39" s="77"/>
      <c r="F39" s="77"/>
      <c r="G39" s="30"/>
      <c r="H39" s="78"/>
      <c r="I39" s="76"/>
      <c r="J39" s="77"/>
      <c r="K39" s="77"/>
      <c r="L39" s="30"/>
      <c r="M39" s="30"/>
      <c r="N39" s="30"/>
      <c r="O39" s="30"/>
      <c r="P39" s="30"/>
      <c r="Q39" s="30"/>
      <c r="R39" s="30"/>
    </row>
    <row r="40" spans="2:18" ht="50.1" customHeight="1">
      <c r="B40" s="30"/>
      <c r="C40" s="578"/>
      <c r="D40" s="578"/>
      <c r="E40" s="77"/>
      <c r="F40" s="157"/>
      <c r="G40" s="157"/>
      <c r="H40" s="157"/>
      <c r="I40" s="157"/>
      <c r="J40" s="77"/>
      <c r="K40" s="77"/>
      <c r="L40" s="30"/>
      <c r="M40" s="30"/>
      <c r="N40" s="30"/>
      <c r="O40" s="30"/>
      <c r="P40" s="30"/>
      <c r="Q40" s="30"/>
      <c r="R40" s="30"/>
    </row>
    <row r="41" spans="2:18" ht="14.1" customHeight="1">
      <c r="B41" s="30"/>
      <c r="C41" s="521"/>
      <c r="D41" s="699" t="s">
        <v>741</v>
      </c>
      <c r="E41" s="77"/>
      <c r="F41" s="77"/>
      <c r="G41" s="774" t="s">
        <v>659</v>
      </c>
      <c r="H41" s="774"/>
      <c r="I41" s="811"/>
      <c r="J41" s="811"/>
      <c r="K41" s="30"/>
      <c r="Q41" s="30"/>
      <c r="R41" s="30"/>
    </row>
    <row r="42" spans="2:18" ht="14.1" customHeight="1">
      <c r="B42" s="30"/>
      <c r="C42" s="518"/>
      <c r="D42" s="810" t="s">
        <v>662</v>
      </c>
      <c r="E42" s="810"/>
      <c r="F42" s="83"/>
      <c r="G42" s="770" t="s">
        <v>660</v>
      </c>
      <c r="H42" s="770"/>
      <c r="I42" s="804">
        <v>4</v>
      </c>
      <c r="J42" s="804"/>
      <c r="K42" s="30"/>
      <c r="Q42" s="30"/>
      <c r="R42" s="30"/>
    </row>
    <row r="43" spans="2:18" ht="18">
      <c r="D43" s="84"/>
      <c r="E43" s="26"/>
      <c r="G43" s="50"/>
      <c r="H43" s="50"/>
      <c r="I43" s="616"/>
      <c r="J43" s="50"/>
    </row>
    <row r="44" spans="2:18">
      <c r="C44" s="30"/>
      <c r="D44" s="30"/>
      <c r="E44" s="36"/>
      <c r="F44" s="30"/>
      <c r="G44" s="30"/>
      <c r="H44" s="30"/>
    </row>
  </sheetData>
  <sheetProtection formatCells="0" selectLockedCells="1"/>
  <mergeCells count="36">
    <mergeCell ref="B3:I3"/>
    <mergeCell ref="D1:H1"/>
    <mergeCell ref="D2:H2"/>
    <mergeCell ref="E5:G5"/>
    <mergeCell ref="C18:D18"/>
    <mergeCell ref="D4:H4"/>
    <mergeCell ref="B6:J6"/>
    <mergeCell ref="B7:J7"/>
    <mergeCell ref="C8:D9"/>
    <mergeCell ref="B10:J10"/>
    <mergeCell ref="B11:J11"/>
    <mergeCell ref="C12:D12"/>
    <mergeCell ref="C14:D14"/>
    <mergeCell ref="C16:D16"/>
    <mergeCell ref="C17:D17"/>
    <mergeCell ref="C32:D32"/>
    <mergeCell ref="C19:D19"/>
    <mergeCell ref="C20:D20"/>
    <mergeCell ref="C21:D21"/>
    <mergeCell ref="C22:D22"/>
    <mergeCell ref="C24:D24"/>
    <mergeCell ref="C26:D26"/>
    <mergeCell ref="C27:D27"/>
    <mergeCell ref="C28:D28"/>
    <mergeCell ref="C29:D29"/>
    <mergeCell ref="C30:D30"/>
    <mergeCell ref="C31:D31"/>
    <mergeCell ref="I42:J42"/>
    <mergeCell ref="G41:H41"/>
    <mergeCell ref="G42:H42"/>
    <mergeCell ref="C33:D33"/>
    <mergeCell ref="C34:D34"/>
    <mergeCell ref="B36:J36"/>
    <mergeCell ref="C38:I38"/>
    <mergeCell ref="D42:E42"/>
    <mergeCell ref="I41:J41"/>
  </mergeCells>
  <printOptions verticalCentered="1"/>
  <pageMargins left="0.35" right="0" top="0.39" bottom="0.59055118110236227" header="0" footer="0"/>
  <pageSetup scale="80" orientation="landscape" r:id="rId1"/>
  <ignoredErrors>
    <ignoredError sqref="E16:E3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1"/>
  <sheetViews>
    <sheetView showGridLines="0" topLeftCell="A20" zoomScale="85" zoomScaleNormal="85" workbookViewId="0">
      <selection activeCell="K51" sqref="K51"/>
    </sheetView>
  </sheetViews>
  <sheetFormatPr baseColWidth="10" defaultColWidth="11.42578125" defaultRowHeight="12.75"/>
  <cols>
    <col min="1" max="1" width="3.7109375" style="160" customWidth="1"/>
    <col min="2" max="2" width="4.85546875" style="203" customWidth="1"/>
    <col min="3" max="3" width="14.5703125" style="203" customWidth="1"/>
    <col min="4" max="4" width="18.85546875" style="203" customWidth="1"/>
    <col min="5" max="5" width="21.85546875" style="203" customWidth="1"/>
    <col min="6" max="6" width="3.42578125" style="203" customWidth="1"/>
    <col min="7" max="7" width="22.28515625" style="203" customWidth="1"/>
    <col min="8" max="8" width="29.7109375" style="203" customWidth="1"/>
    <col min="9" max="9" width="20.7109375" style="203" customWidth="1"/>
    <col min="10" max="10" width="20.85546875" style="203" customWidth="1"/>
    <col min="11" max="11" width="4.5703125" style="203" customWidth="1"/>
    <col min="12" max="16384" width="11.42578125" style="160"/>
  </cols>
  <sheetData>
    <row r="1" spans="2:11" ht="7.5" customHeight="1">
      <c r="B1" s="158"/>
      <c r="C1" s="159"/>
      <c r="D1" s="830"/>
      <c r="E1" s="830"/>
      <c r="F1" s="830"/>
      <c r="G1" s="830"/>
      <c r="H1" s="830"/>
      <c r="I1" s="830"/>
      <c r="J1" s="159"/>
      <c r="K1" s="159"/>
    </row>
    <row r="2" spans="2:11" ht="14.1" customHeight="1">
      <c r="B2" s="158"/>
      <c r="C2" s="159"/>
      <c r="D2" s="830" t="s">
        <v>437</v>
      </c>
      <c r="E2" s="830"/>
      <c r="F2" s="830"/>
      <c r="G2" s="830"/>
      <c r="H2" s="830"/>
      <c r="I2" s="830"/>
      <c r="J2" s="159"/>
      <c r="K2" s="159"/>
    </row>
    <row r="3" spans="2:11" ht="14.1" customHeight="1">
      <c r="B3" s="781" t="s">
        <v>768</v>
      </c>
      <c r="C3" s="781"/>
      <c r="D3" s="781"/>
      <c r="E3" s="781"/>
      <c r="F3" s="781"/>
      <c r="G3" s="781"/>
      <c r="H3" s="781"/>
      <c r="I3" s="781"/>
      <c r="J3" s="781"/>
      <c r="K3" s="781"/>
    </row>
    <row r="4" spans="2:11" ht="14.1" customHeight="1">
      <c r="B4" s="158"/>
      <c r="C4" s="159"/>
      <c r="D4" s="830" t="s">
        <v>0</v>
      </c>
      <c r="E4" s="830"/>
      <c r="F4" s="830"/>
      <c r="G4" s="830"/>
      <c r="H4" s="830"/>
      <c r="I4" s="830"/>
      <c r="J4" s="159"/>
      <c r="K4" s="159"/>
    </row>
    <row r="5" spans="2:11" ht="6" customHeight="1">
      <c r="B5" s="161"/>
      <c r="C5" s="831"/>
      <c r="D5" s="831"/>
      <c r="E5" s="832"/>
      <c r="F5" s="832"/>
      <c r="G5" s="832"/>
      <c r="H5" s="832"/>
      <c r="I5" s="832"/>
      <c r="J5" s="832"/>
      <c r="K5" s="162"/>
    </row>
    <row r="6" spans="2:11" ht="20.100000000000001" customHeight="1">
      <c r="B6" s="163"/>
      <c r="C6" s="164"/>
      <c r="D6" s="29"/>
      <c r="E6" s="28" t="s">
        <v>3</v>
      </c>
      <c r="F6" s="782" t="s">
        <v>526</v>
      </c>
      <c r="G6" s="782"/>
      <c r="H6" s="782"/>
      <c r="I6" s="29"/>
      <c r="J6" s="29"/>
      <c r="K6" s="29"/>
    </row>
    <row r="7" spans="2:11" ht="5.0999999999999996" customHeight="1">
      <c r="B7" s="165"/>
      <c r="C7" s="833"/>
      <c r="D7" s="833"/>
      <c r="E7" s="833"/>
      <c r="F7" s="833"/>
      <c r="G7" s="833"/>
      <c r="H7" s="833"/>
      <c r="I7" s="833"/>
      <c r="J7" s="833"/>
      <c r="K7" s="833"/>
    </row>
    <row r="8" spans="2:11" ht="3" customHeight="1">
      <c r="B8" s="165"/>
      <c r="C8" s="833"/>
      <c r="D8" s="833"/>
      <c r="E8" s="833"/>
      <c r="F8" s="833"/>
      <c r="G8" s="833"/>
      <c r="H8" s="833"/>
      <c r="I8" s="833"/>
      <c r="J8" s="833"/>
      <c r="K8" s="833"/>
    </row>
    <row r="9" spans="2:11" ht="30" customHeight="1">
      <c r="B9" s="166"/>
      <c r="C9" s="834" t="s">
        <v>143</v>
      </c>
      <c r="D9" s="834"/>
      <c r="E9" s="834"/>
      <c r="F9" s="167"/>
      <c r="G9" s="168" t="s">
        <v>144</v>
      </c>
      <c r="H9" s="168" t="s">
        <v>145</v>
      </c>
      <c r="I9" s="167" t="s">
        <v>146</v>
      </c>
      <c r="J9" s="167" t="s">
        <v>147</v>
      </c>
      <c r="K9" s="169"/>
    </row>
    <row r="10" spans="2:11" ht="3" customHeight="1">
      <c r="B10" s="170"/>
      <c r="C10" s="833"/>
      <c r="D10" s="833"/>
      <c r="E10" s="833"/>
      <c r="F10" s="833"/>
      <c r="G10" s="833"/>
      <c r="H10" s="833"/>
      <c r="I10" s="833"/>
      <c r="J10" s="833"/>
      <c r="K10" s="835"/>
    </row>
    <row r="11" spans="2:11" ht="9.9499999999999993" customHeight="1">
      <c r="B11" s="171"/>
      <c r="C11" s="828"/>
      <c r="D11" s="828"/>
      <c r="E11" s="828"/>
      <c r="F11" s="828"/>
      <c r="G11" s="828"/>
      <c r="H11" s="828"/>
      <c r="I11" s="828"/>
      <c r="J11" s="828"/>
      <c r="K11" s="829"/>
    </row>
    <row r="12" spans="2:11">
      <c r="B12" s="171"/>
      <c r="C12" s="825" t="s">
        <v>148</v>
      </c>
      <c r="D12" s="825"/>
      <c r="E12" s="825"/>
      <c r="F12" s="172"/>
      <c r="G12" s="172"/>
      <c r="H12" s="172"/>
      <c r="I12" s="172"/>
      <c r="J12" s="172"/>
      <c r="K12" s="173"/>
    </row>
    <row r="13" spans="2:11">
      <c r="B13" s="174"/>
      <c r="C13" s="823" t="s">
        <v>149</v>
      </c>
      <c r="D13" s="823"/>
      <c r="E13" s="823"/>
      <c r="F13" s="175"/>
      <c r="G13" s="175"/>
      <c r="H13" s="175"/>
      <c r="I13" s="175"/>
      <c r="J13" s="175"/>
      <c r="K13" s="176"/>
    </row>
    <row r="14" spans="2:11">
      <c r="B14" s="174"/>
      <c r="C14" s="825" t="s">
        <v>150</v>
      </c>
      <c r="D14" s="825"/>
      <c r="E14" s="825"/>
      <c r="F14" s="175"/>
      <c r="G14" s="177"/>
      <c r="H14" s="177"/>
      <c r="I14" s="120">
        <f>SUM(I15:I17)</f>
        <v>0</v>
      </c>
      <c r="J14" s="120">
        <f>SUM(J15:J17)</f>
        <v>0</v>
      </c>
      <c r="K14" s="178"/>
    </row>
    <row r="15" spans="2:11">
      <c r="B15" s="179"/>
      <c r="C15" s="180"/>
      <c r="D15" s="826" t="s">
        <v>151</v>
      </c>
      <c r="E15" s="826"/>
      <c r="F15" s="175"/>
      <c r="G15" s="181"/>
      <c r="H15" s="181"/>
      <c r="I15" s="182">
        <v>0</v>
      </c>
      <c r="J15" s="182">
        <v>0</v>
      </c>
      <c r="K15" s="183"/>
    </row>
    <row r="16" spans="2:11">
      <c r="B16" s="179"/>
      <c r="C16" s="180"/>
      <c r="D16" s="826" t="s">
        <v>152</v>
      </c>
      <c r="E16" s="826"/>
      <c r="F16" s="175"/>
      <c r="G16" s="181"/>
      <c r="H16" s="181"/>
      <c r="I16" s="182">
        <v>0</v>
      </c>
      <c r="J16" s="182">
        <v>0</v>
      </c>
      <c r="K16" s="183"/>
    </row>
    <row r="17" spans="2:11">
      <c r="B17" s="179"/>
      <c r="C17" s="180"/>
      <c r="D17" s="826" t="s">
        <v>153</v>
      </c>
      <c r="E17" s="826"/>
      <c r="F17" s="175"/>
      <c r="G17" s="181"/>
      <c r="H17" s="181"/>
      <c r="I17" s="182">
        <v>0</v>
      </c>
      <c r="J17" s="182">
        <v>0</v>
      </c>
      <c r="K17" s="183"/>
    </row>
    <row r="18" spans="2:11" ht="9.9499999999999993" customHeight="1">
      <c r="B18" s="179"/>
      <c r="C18" s="180"/>
      <c r="D18" s="180"/>
      <c r="E18" s="184"/>
      <c r="F18" s="175"/>
      <c r="G18" s="185"/>
      <c r="H18" s="185"/>
      <c r="I18" s="186"/>
      <c r="J18" s="186"/>
      <c r="K18" s="183"/>
    </row>
    <row r="19" spans="2:11">
      <c r="B19" s="174"/>
      <c r="C19" s="825" t="s">
        <v>154</v>
      </c>
      <c r="D19" s="825"/>
      <c r="E19" s="825"/>
      <c r="F19" s="175"/>
      <c r="G19" s="177"/>
      <c r="H19" s="177"/>
      <c r="I19" s="120">
        <f>SUM(I20:I23)</f>
        <v>0</v>
      </c>
      <c r="J19" s="120">
        <f>SUM(J20:J23)</f>
        <v>0</v>
      </c>
      <c r="K19" s="178"/>
    </row>
    <row r="20" spans="2:11">
      <c r="B20" s="179"/>
      <c r="C20" s="180"/>
      <c r="D20" s="826" t="s">
        <v>155</v>
      </c>
      <c r="E20" s="826"/>
      <c r="F20" s="175"/>
      <c r="G20" s="181"/>
      <c r="H20" s="181"/>
      <c r="I20" s="182">
        <v>0</v>
      </c>
      <c r="J20" s="182">
        <v>0</v>
      </c>
      <c r="K20" s="183"/>
    </row>
    <row r="21" spans="2:11">
      <c r="B21" s="179"/>
      <c r="C21" s="180"/>
      <c r="D21" s="826" t="s">
        <v>156</v>
      </c>
      <c r="E21" s="826"/>
      <c r="F21" s="175"/>
      <c r="G21" s="181"/>
      <c r="H21" s="181"/>
      <c r="I21" s="182">
        <v>0</v>
      </c>
      <c r="J21" s="182">
        <v>0</v>
      </c>
      <c r="K21" s="183"/>
    </row>
    <row r="22" spans="2:11">
      <c r="B22" s="179"/>
      <c r="C22" s="180"/>
      <c r="D22" s="826" t="s">
        <v>152</v>
      </c>
      <c r="E22" s="826"/>
      <c r="F22" s="175"/>
      <c r="G22" s="181"/>
      <c r="H22" s="181"/>
      <c r="I22" s="182">
        <v>0</v>
      </c>
      <c r="J22" s="182">
        <v>0</v>
      </c>
      <c r="K22" s="183"/>
    </row>
    <row r="23" spans="2:11">
      <c r="B23" s="179"/>
      <c r="C23" s="187"/>
      <c r="D23" s="826" t="s">
        <v>153</v>
      </c>
      <c r="E23" s="826"/>
      <c r="F23" s="175"/>
      <c r="G23" s="181"/>
      <c r="H23" s="181"/>
      <c r="I23" s="188">
        <v>0</v>
      </c>
      <c r="J23" s="188">
        <v>0</v>
      </c>
      <c r="K23" s="183"/>
    </row>
    <row r="24" spans="2:11" ht="9.9499999999999993" customHeight="1">
      <c r="B24" s="179"/>
      <c r="C24" s="180"/>
      <c r="D24" s="180"/>
      <c r="E24" s="184"/>
      <c r="F24" s="175"/>
      <c r="G24" s="189"/>
      <c r="H24" s="189"/>
      <c r="I24" s="190"/>
      <c r="J24" s="190"/>
      <c r="K24" s="183"/>
    </row>
    <row r="25" spans="2:11">
      <c r="B25" s="191"/>
      <c r="C25" s="827" t="s">
        <v>157</v>
      </c>
      <c r="D25" s="827"/>
      <c r="E25" s="827"/>
      <c r="F25" s="192"/>
      <c r="G25" s="193"/>
      <c r="H25" s="193"/>
      <c r="I25" s="194">
        <f>I14+I19</f>
        <v>0</v>
      </c>
      <c r="J25" s="194">
        <f>J14+J19</f>
        <v>0</v>
      </c>
      <c r="K25" s="195"/>
    </row>
    <row r="26" spans="2:11">
      <c r="B26" s="174"/>
      <c r="C26" s="180"/>
      <c r="D26" s="180"/>
      <c r="E26" s="196"/>
      <c r="F26" s="175"/>
      <c r="G26" s="189"/>
      <c r="H26" s="189"/>
      <c r="I26" s="190"/>
      <c r="J26" s="190"/>
      <c r="K26" s="178"/>
    </row>
    <row r="27" spans="2:11">
      <c r="B27" s="174"/>
      <c r="C27" s="823" t="s">
        <v>158</v>
      </c>
      <c r="D27" s="823"/>
      <c r="E27" s="823"/>
      <c r="F27" s="175"/>
      <c r="G27" s="189"/>
      <c r="H27" s="189"/>
      <c r="I27" s="190"/>
      <c r="J27" s="190"/>
      <c r="K27" s="178"/>
    </row>
    <row r="28" spans="2:11">
      <c r="B28" s="174"/>
      <c r="C28" s="825" t="s">
        <v>150</v>
      </c>
      <c r="D28" s="825"/>
      <c r="E28" s="825"/>
      <c r="F28" s="175"/>
      <c r="G28" s="177"/>
      <c r="H28" s="177"/>
      <c r="I28" s="120">
        <f>SUM(I29:I31)</f>
        <v>0</v>
      </c>
      <c r="J28" s="120">
        <f>SUM(J29:J31)</f>
        <v>0</v>
      </c>
      <c r="K28" s="178"/>
    </row>
    <row r="29" spans="2:11">
      <c r="B29" s="179"/>
      <c r="C29" s="180"/>
      <c r="D29" s="826" t="s">
        <v>151</v>
      </c>
      <c r="E29" s="826"/>
      <c r="F29" s="175"/>
      <c r="G29" s="181"/>
      <c r="H29" s="181"/>
      <c r="I29" s="182">
        <v>0</v>
      </c>
      <c r="J29" s="182">
        <v>0</v>
      </c>
      <c r="K29" s="183"/>
    </row>
    <row r="30" spans="2:11">
      <c r="B30" s="179"/>
      <c r="C30" s="187"/>
      <c r="D30" s="826" t="s">
        <v>152</v>
      </c>
      <c r="E30" s="826"/>
      <c r="F30" s="187"/>
      <c r="G30" s="197"/>
      <c r="H30" s="197"/>
      <c r="I30" s="182">
        <v>0</v>
      </c>
      <c r="J30" s="182">
        <v>0</v>
      </c>
      <c r="K30" s="183"/>
    </row>
    <row r="31" spans="2:11">
      <c r="B31" s="179"/>
      <c r="C31" s="187"/>
      <c r="D31" s="826" t="s">
        <v>153</v>
      </c>
      <c r="E31" s="826"/>
      <c r="F31" s="187"/>
      <c r="G31" s="197"/>
      <c r="H31" s="197"/>
      <c r="I31" s="182">
        <v>0</v>
      </c>
      <c r="J31" s="182">
        <v>0</v>
      </c>
      <c r="K31" s="183"/>
    </row>
    <row r="32" spans="2:11" ht="9.9499999999999993" customHeight="1">
      <c r="B32" s="179"/>
      <c r="C32" s="180"/>
      <c r="D32" s="180"/>
      <c r="E32" s="184"/>
      <c r="F32" s="175"/>
      <c r="G32" s="189"/>
      <c r="H32" s="189"/>
      <c r="I32" s="190"/>
      <c r="J32" s="190"/>
      <c r="K32" s="183"/>
    </row>
    <row r="33" spans="2:11">
      <c r="B33" s="174"/>
      <c r="C33" s="825" t="s">
        <v>154</v>
      </c>
      <c r="D33" s="825"/>
      <c r="E33" s="825"/>
      <c r="F33" s="175"/>
      <c r="G33" s="177"/>
      <c r="H33" s="177"/>
      <c r="I33" s="120">
        <f>SUM(I34:I37)</f>
        <v>0</v>
      </c>
      <c r="J33" s="120">
        <f>SUM(J34:J37)</f>
        <v>0</v>
      </c>
      <c r="K33" s="178"/>
    </row>
    <row r="34" spans="2:11">
      <c r="B34" s="179"/>
      <c r="C34" s="180"/>
      <c r="D34" s="826" t="s">
        <v>155</v>
      </c>
      <c r="E34" s="826"/>
      <c r="F34" s="175"/>
      <c r="G34" s="181"/>
      <c r="H34" s="181"/>
      <c r="I34" s="182">
        <v>0</v>
      </c>
      <c r="J34" s="182">
        <v>0</v>
      </c>
      <c r="K34" s="183"/>
    </row>
    <row r="35" spans="2:11">
      <c r="B35" s="179"/>
      <c r="C35" s="180"/>
      <c r="D35" s="826" t="s">
        <v>156</v>
      </c>
      <c r="E35" s="826"/>
      <c r="F35" s="175"/>
      <c r="G35" s="181"/>
      <c r="H35" s="181"/>
      <c r="I35" s="182">
        <v>0</v>
      </c>
      <c r="J35" s="182">
        <v>0</v>
      </c>
      <c r="K35" s="183"/>
    </row>
    <row r="36" spans="2:11">
      <c r="B36" s="179"/>
      <c r="C36" s="180"/>
      <c r="D36" s="826" t="s">
        <v>152</v>
      </c>
      <c r="E36" s="826"/>
      <c r="F36" s="175"/>
      <c r="G36" s="181"/>
      <c r="H36" s="181"/>
      <c r="I36" s="182">
        <v>0</v>
      </c>
      <c r="J36" s="182">
        <v>0</v>
      </c>
      <c r="K36" s="183"/>
    </row>
    <row r="37" spans="2:11">
      <c r="B37" s="179"/>
      <c r="C37" s="175"/>
      <c r="D37" s="826" t="s">
        <v>153</v>
      </c>
      <c r="E37" s="826"/>
      <c r="F37" s="175"/>
      <c r="G37" s="181"/>
      <c r="H37" s="181"/>
      <c r="I37" s="182">
        <v>0</v>
      </c>
      <c r="J37" s="182">
        <v>0</v>
      </c>
      <c r="K37" s="183"/>
    </row>
    <row r="38" spans="2:11" ht="9.9499999999999993" customHeight="1">
      <c r="B38" s="179"/>
      <c r="C38" s="175"/>
      <c r="D38" s="175"/>
      <c r="E38" s="184"/>
      <c r="F38" s="175"/>
      <c r="G38" s="189"/>
      <c r="H38" s="189"/>
      <c r="I38" s="190"/>
      <c r="J38" s="190"/>
      <c r="K38" s="183"/>
    </row>
    <row r="39" spans="2:11">
      <c r="B39" s="191"/>
      <c r="C39" s="827" t="s">
        <v>159</v>
      </c>
      <c r="D39" s="827"/>
      <c r="E39" s="827"/>
      <c r="F39" s="192"/>
      <c r="G39" s="198"/>
      <c r="H39" s="198"/>
      <c r="I39" s="194">
        <f>+I28+I33</f>
        <v>0</v>
      </c>
      <c r="J39" s="194">
        <f>+J28+J33</f>
        <v>0</v>
      </c>
      <c r="K39" s="195"/>
    </row>
    <row r="40" spans="2:11">
      <c r="B40" s="179"/>
      <c r="C40" s="180"/>
      <c r="D40" s="180"/>
      <c r="E40" s="184"/>
      <c r="F40" s="175"/>
      <c r="G40" s="189"/>
      <c r="H40" s="189"/>
      <c r="I40" s="190"/>
      <c r="J40" s="190"/>
      <c r="K40" s="183"/>
    </row>
    <row r="41" spans="2:11">
      <c r="B41" s="179"/>
      <c r="C41" s="825" t="s">
        <v>160</v>
      </c>
      <c r="D41" s="825"/>
      <c r="E41" s="825"/>
      <c r="F41" s="175"/>
      <c r="G41" s="181"/>
      <c r="H41" s="181"/>
      <c r="I41" s="544">
        <v>922389.73</v>
      </c>
      <c r="J41" s="544">
        <v>404263.33</v>
      </c>
      <c r="K41" s="183"/>
    </row>
    <row r="42" spans="2:11">
      <c r="B42" s="179"/>
      <c r="C42" s="180"/>
      <c r="D42" s="180"/>
      <c r="E42" s="184"/>
      <c r="F42" s="175"/>
      <c r="G42" s="189"/>
      <c r="H42" s="189"/>
      <c r="I42" s="538"/>
      <c r="J42" s="538"/>
      <c r="K42" s="183"/>
    </row>
    <row r="43" spans="2:11">
      <c r="B43" s="199"/>
      <c r="C43" s="822" t="s">
        <v>161</v>
      </c>
      <c r="D43" s="822"/>
      <c r="E43" s="822"/>
      <c r="F43" s="200"/>
      <c r="G43" s="201"/>
      <c r="H43" s="201"/>
      <c r="I43" s="545">
        <f>I25+I39+I41</f>
        <v>922389.73</v>
      </c>
      <c r="J43" s="545">
        <f>J25+J39+J41</f>
        <v>404263.33</v>
      </c>
      <c r="K43" s="202"/>
    </row>
    <row r="44" spans="2:11" ht="6" customHeight="1">
      <c r="C44" s="823"/>
      <c r="D44" s="823"/>
      <c r="E44" s="823"/>
      <c r="F44" s="823"/>
      <c r="G44" s="823"/>
      <c r="H44" s="823"/>
      <c r="I44" s="823"/>
      <c r="J44" s="823"/>
      <c r="K44" s="823"/>
    </row>
    <row r="45" spans="2:11" ht="6" customHeight="1">
      <c r="C45" s="204"/>
      <c r="D45" s="204"/>
      <c r="E45" s="205"/>
      <c r="F45" s="206"/>
      <c r="G45" s="205"/>
      <c r="H45" s="206"/>
      <c r="I45" s="206"/>
      <c r="J45" s="206"/>
    </row>
    <row r="46" spans="2:11" s="207" customFormat="1" ht="15" customHeight="1">
      <c r="B46" s="160"/>
      <c r="C46" s="824" t="s">
        <v>76</v>
      </c>
      <c r="D46" s="824"/>
      <c r="E46" s="824"/>
      <c r="F46" s="824"/>
      <c r="G46" s="824"/>
      <c r="H46" s="824"/>
      <c r="I46" s="824"/>
      <c r="J46" s="824"/>
      <c r="K46" s="824"/>
    </row>
    <row r="47" spans="2:11" s="207" customFormat="1" ht="28.5" customHeight="1">
      <c r="B47" s="160"/>
      <c r="C47" s="184"/>
      <c r="D47" s="208"/>
      <c r="E47" s="209"/>
      <c r="F47" s="209"/>
      <c r="G47" s="160"/>
      <c r="H47" s="210"/>
      <c r="I47" s="211"/>
      <c r="J47" s="211"/>
      <c r="K47" s="209"/>
    </row>
    <row r="48" spans="2:11" s="207" customFormat="1" ht="25.5" customHeight="1">
      <c r="B48" s="160"/>
      <c r="C48" s="184"/>
      <c r="D48" s="772"/>
      <c r="E48" s="772"/>
      <c r="F48" s="209"/>
      <c r="G48" s="160"/>
      <c r="H48" s="773"/>
      <c r="I48" s="773"/>
      <c r="J48" s="209"/>
      <c r="K48" s="209"/>
    </row>
    <row r="49" spans="2:11" s="207" customFormat="1" ht="14.1" customHeight="1">
      <c r="B49" s="160"/>
      <c r="C49" s="190"/>
      <c r="D49" s="774" t="s">
        <v>741</v>
      </c>
      <c r="E49" s="774"/>
      <c r="F49" s="77"/>
      <c r="G49" s="77"/>
      <c r="H49" s="774" t="s">
        <v>659</v>
      </c>
      <c r="I49" s="774"/>
      <c r="J49" s="175"/>
      <c r="K49" s="209"/>
    </row>
    <row r="50" spans="2:11" s="207" customFormat="1" ht="14.1" customHeight="1">
      <c r="B50" s="160"/>
      <c r="C50" s="212"/>
      <c r="D50" s="770" t="s">
        <v>658</v>
      </c>
      <c r="E50" s="770"/>
      <c r="F50" s="83"/>
      <c r="G50" s="83"/>
      <c r="H50" s="770" t="s">
        <v>660</v>
      </c>
      <c r="I50" s="770"/>
      <c r="J50" s="175"/>
      <c r="K50" s="724">
        <v>5</v>
      </c>
    </row>
    <row r="51" spans="2:11" ht="18">
      <c r="K51" s="617"/>
    </row>
  </sheetData>
  <sheetProtection selectLockedCells="1"/>
  <mergeCells count="45">
    <mergeCell ref="C11:K11"/>
    <mergeCell ref="D1:I1"/>
    <mergeCell ref="D2:I2"/>
    <mergeCell ref="D4:I4"/>
    <mergeCell ref="C5:D5"/>
    <mergeCell ref="E5:J5"/>
    <mergeCell ref="C7:K7"/>
    <mergeCell ref="C8:K8"/>
    <mergeCell ref="C9:E9"/>
    <mergeCell ref="C10:K10"/>
    <mergeCell ref="F6:H6"/>
    <mergeCell ref="B3:K3"/>
    <mergeCell ref="C25:E25"/>
    <mergeCell ref="C12:E12"/>
    <mergeCell ref="C13:E13"/>
    <mergeCell ref="C14:E14"/>
    <mergeCell ref="D15:E15"/>
    <mergeCell ref="D16:E16"/>
    <mergeCell ref="D17:E17"/>
    <mergeCell ref="C19:E19"/>
    <mergeCell ref="D20:E20"/>
    <mergeCell ref="D21:E21"/>
    <mergeCell ref="D22:E22"/>
    <mergeCell ref="D23:E23"/>
    <mergeCell ref="C41:E41"/>
    <mergeCell ref="C27:E27"/>
    <mergeCell ref="C28:E28"/>
    <mergeCell ref="D29:E29"/>
    <mergeCell ref="D30:E30"/>
    <mergeCell ref="D31:E31"/>
    <mergeCell ref="C33:E33"/>
    <mergeCell ref="D34:E34"/>
    <mergeCell ref="D35:E35"/>
    <mergeCell ref="D36:E36"/>
    <mergeCell ref="D37:E37"/>
    <mergeCell ref="C39:E39"/>
    <mergeCell ref="D50:E50"/>
    <mergeCell ref="H50:I50"/>
    <mergeCell ref="C43:E43"/>
    <mergeCell ref="C44:K44"/>
    <mergeCell ref="C46:K46"/>
    <mergeCell ref="D48:E48"/>
    <mergeCell ref="H48:I48"/>
    <mergeCell ref="D49:E49"/>
    <mergeCell ref="H49:I49"/>
  </mergeCells>
  <printOptions verticalCentered="1"/>
  <pageMargins left="0.33" right="0" top="0.46" bottom="0.59055118110236227" header="0" footer="0"/>
  <pageSetup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topLeftCell="A28" zoomScale="85" zoomScaleNormal="85" workbookViewId="0">
      <selection activeCell="K51" sqref="K51"/>
    </sheetView>
  </sheetViews>
  <sheetFormatPr baseColWidth="10" defaultColWidth="11.42578125" defaultRowHeight="12.75"/>
  <cols>
    <col min="1" max="1" width="4" style="26" customWidth="1"/>
    <col min="2" max="2" width="3.7109375" style="223" customWidth="1"/>
    <col min="3" max="3" width="11.7109375" style="224" customWidth="1"/>
    <col min="4" max="4" width="57.42578125" style="224" customWidth="1"/>
    <col min="5" max="7" width="18.7109375" style="225" customWidth="1"/>
    <col min="8" max="8" width="15.85546875" style="225" customWidth="1"/>
    <col min="9" max="9" width="16.140625" style="225" customWidth="1"/>
    <col min="10" max="10" width="3.28515625" style="223" customWidth="1"/>
    <col min="11" max="13" width="11.7109375" style="26" bestFit="1" customWidth="1"/>
    <col min="14" max="16384" width="11.42578125" style="26"/>
  </cols>
  <sheetData>
    <row r="1" spans="1:11" s="30" customFormat="1" ht="7.5" customHeight="1">
      <c r="A1" s="702"/>
      <c r="B1" s="85"/>
      <c r="C1" s="88"/>
      <c r="D1" s="812"/>
      <c r="E1" s="812"/>
      <c r="F1" s="812"/>
      <c r="G1" s="812"/>
      <c r="H1" s="812"/>
      <c r="I1" s="88"/>
      <c r="J1" s="88"/>
    </row>
    <row r="2" spans="1:11" ht="14.1" customHeight="1">
      <c r="B2" s="213"/>
      <c r="C2" s="88"/>
      <c r="D2" s="812" t="s">
        <v>438</v>
      </c>
      <c r="E2" s="812"/>
      <c r="F2" s="812"/>
      <c r="G2" s="812"/>
      <c r="H2" s="812"/>
      <c r="I2" s="88"/>
      <c r="J2" s="88"/>
      <c r="K2" s="30"/>
    </row>
    <row r="3" spans="1:11" ht="14.1" customHeight="1">
      <c r="B3" s="781" t="s">
        <v>768</v>
      </c>
      <c r="C3" s="781"/>
      <c r="D3" s="781"/>
      <c r="E3" s="781"/>
      <c r="F3" s="781"/>
      <c r="G3" s="781"/>
      <c r="H3" s="781"/>
      <c r="I3" s="781"/>
      <c r="J3" s="113"/>
      <c r="K3" s="30"/>
    </row>
    <row r="4" spans="1:11" ht="14.1" customHeight="1">
      <c r="B4" s="213"/>
      <c r="C4" s="88"/>
      <c r="D4" s="812" t="s">
        <v>129</v>
      </c>
      <c r="E4" s="812"/>
      <c r="F4" s="812"/>
      <c r="G4" s="812"/>
      <c r="H4" s="812"/>
      <c r="I4" s="88"/>
      <c r="J4" s="88"/>
    </row>
    <row r="5" spans="1:11" s="30" customFormat="1" ht="3" customHeight="1">
      <c r="A5" s="702"/>
      <c r="B5" s="91"/>
      <c r="C5" s="28"/>
      <c r="D5" s="843"/>
      <c r="E5" s="843"/>
      <c r="F5" s="843"/>
      <c r="G5" s="843"/>
      <c r="H5" s="843"/>
      <c r="I5" s="843"/>
      <c r="J5" s="843"/>
    </row>
    <row r="6" spans="1:11" ht="20.100000000000001" customHeight="1">
      <c r="B6" s="91"/>
      <c r="C6" s="28"/>
      <c r="D6" s="28" t="s">
        <v>3</v>
      </c>
      <c r="E6" s="782" t="s">
        <v>526</v>
      </c>
      <c r="F6" s="782"/>
      <c r="G6" s="782"/>
      <c r="H6" s="29"/>
      <c r="I6" s="29"/>
      <c r="J6" s="29"/>
      <c r="K6" s="30"/>
    </row>
    <row r="7" spans="1:11" ht="3" customHeight="1">
      <c r="B7" s="91"/>
      <c r="C7" s="91"/>
      <c r="D7" s="91" t="s">
        <v>130</v>
      </c>
      <c r="E7" s="91"/>
      <c r="F7" s="91"/>
      <c r="G7" s="91"/>
      <c r="H7" s="91"/>
      <c r="I7" s="91"/>
      <c r="J7" s="91"/>
    </row>
    <row r="8" spans="1:11" s="30" customFormat="1" ht="3" customHeight="1">
      <c r="A8" s="702"/>
      <c r="B8" s="91"/>
      <c r="C8" s="91"/>
      <c r="D8" s="91"/>
      <c r="E8" s="91"/>
      <c r="F8" s="91"/>
      <c r="G8" s="91"/>
      <c r="H8" s="91"/>
      <c r="I8" s="91"/>
      <c r="J8" s="91"/>
    </row>
    <row r="9" spans="1:11" s="30" customFormat="1" ht="76.5">
      <c r="A9" s="702"/>
      <c r="B9" s="214"/>
      <c r="C9" s="780" t="s">
        <v>74</v>
      </c>
      <c r="D9" s="780"/>
      <c r="E9" s="215" t="s">
        <v>48</v>
      </c>
      <c r="F9" s="215" t="s">
        <v>131</v>
      </c>
      <c r="G9" s="215" t="s">
        <v>132</v>
      </c>
      <c r="H9" s="215" t="s">
        <v>789</v>
      </c>
      <c r="I9" s="215" t="s">
        <v>133</v>
      </c>
      <c r="J9" s="216"/>
    </row>
    <row r="10" spans="1:11" s="30" customFormat="1" ht="3" customHeight="1">
      <c r="A10" s="702"/>
      <c r="B10" s="217"/>
      <c r="C10" s="91"/>
      <c r="D10" s="91"/>
      <c r="E10" s="91"/>
      <c r="F10" s="91"/>
      <c r="G10" s="91"/>
      <c r="H10" s="91"/>
      <c r="I10" s="91"/>
      <c r="J10" s="218"/>
    </row>
    <row r="11" spans="1:11" s="30" customFormat="1" ht="3" customHeight="1">
      <c r="A11" s="702"/>
      <c r="B11" s="117"/>
      <c r="C11" s="219"/>
      <c r="D11" s="56"/>
      <c r="E11" s="81"/>
      <c r="F11" s="99"/>
      <c r="G11" s="57"/>
      <c r="H11" s="48"/>
      <c r="I11" s="219"/>
      <c r="J11" s="220"/>
    </row>
    <row r="12" spans="1:11" ht="12.75" customHeight="1">
      <c r="B12" s="144"/>
      <c r="C12" s="755" t="s">
        <v>790</v>
      </c>
      <c r="D12" s="751"/>
      <c r="E12" s="752">
        <f>E13+E14+E15</f>
        <v>3525964.16</v>
      </c>
      <c r="F12" s="752">
        <f t="shared" ref="F12:H12" si="0">F13+F14+F15</f>
        <v>0</v>
      </c>
      <c r="G12" s="752">
        <f t="shared" si="0"/>
        <v>0</v>
      </c>
      <c r="H12" s="752">
        <f t="shared" si="0"/>
        <v>0</v>
      </c>
      <c r="I12" s="756">
        <f>E12+F12+G12+H12</f>
        <v>3525964.16</v>
      </c>
      <c r="J12" s="220"/>
    </row>
    <row r="13" spans="1:11" ht="15">
      <c r="B13" s="144"/>
      <c r="C13" s="836" t="s">
        <v>49</v>
      </c>
      <c r="D13" s="836"/>
      <c r="E13" s="622">
        <v>3525964.16</v>
      </c>
      <c r="F13" s="750">
        <v>0</v>
      </c>
      <c r="G13" s="750">
        <v>0</v>
      </c>
      <c r="H13" s="750">
        <v>0</v>
      </c>
      <c r="I13" s="757"/>
      <c r="J13" s="220"/>
    </row>
    <row r="14" spans="1:11" ht="15">
      <c r="B14" s="144"/>
      <c r="C14" s="836" t="s">
        <v>791</v>
      </c>
      <c r="D14" s="836"/>
      <c r="E14" s="750">
        <v>0</v>
      </c>
      <c r="F14" s="750">
        <v>0</v>
      </c>
      <c r="G14" s="750">
        <v>0</v>
      </c>
      <c r="H14" s="750">
        <v>0</v>
      </c>
      <c r="I14" s="757"/>
      <c r="J14" s="220"/>
    </row>
    <row r="15" spans="1:11" ht="22.5" customHeight="1">
      <c r="B15" s="144"/>
      <c r="C15" s="836" t="s">
        <v>792</v>
      </c>
      <c r="D15" s="836"/>
      <c r="E15" s="750">
        <v>0</v>
      </c>
      <c r="F15" s="750">
        <v>0</v>
      </c>
      <c r="G15" s="750">
        <v>0</v>
      </c>
      <c r="H15" s="750">
        <v>0</v>
      </c>
      <c r="I15" s="757"/>
      <c r="J15" s="220"/>
    </row>
    <row r="16" spans="1:11" ht="9.9499999999999993" customHeight="1">
      <c r="B16" s="144"/>
      <c r="C16" s="839"/>
      <c r="D16" s="839"/>
      <c r="E16" s="750"/>
      <c r="F16" s="750"/>
      <c r="G16" s="750"/>
      <c r="H16" s="750"/>
      <c r="I16" s="757"/>
      <c r="J16" s="220"/>
    </row>
    <row r="17" spans="2:13" ht="19.5" customHeight="1">
      <c r="B17" s="144"/>
      <c r="C17" s="755" t="s">
        <v>793</v>
      </c>
      <c r="D17" s="81"/>
      <c r="E17" s="753">
        <f>E18+E19+E21+E20+E22</f>
        <v>0</v>
      </c>
      <c r="F17" s="752">
        <f t="shared" ref="F17:H17" si="1">F18+F19+F21+F20+F22</f>
        <v>-1081199.6500000001</v>
      </c>
      <c r="G17" s="753">
        <f t="shared" si="1"/>
        <v>0</v>
      </c>
      <c r="H17" s="753">
        <f t="shared" si="1"/>
        <v>0</v>
      </c>
      <c r="I17" s="756">
        <f>E17+F17+G17+H17</f>
        <v>-1081199.6500000001</v>
      </c>
      <c r="J17" s="220"/>
    </row>
    <row r="18" spans="2:13" ht="15.75" customHeight="1">
      <c r="B18" s="144"/>
      <c r="C18" s="836" t="s">
        <v>794</v>
      </c>
      <c r="D18" s="836"/>
      <c r="E18" s="750">
        <v>0</v>
      </c>
      <c r="F18" s="622">
        <v>-221669.21</v>
      </c>
      <c r="G18" s="750">
        <v>0</v>
      </c>
      <c r="H18" s="750">
        <v>0</v>
      </c>
      <c r="I18" s="758">
        <f t="shared" ref="I18:I22" si="2">E18+F18+G18+H18</f>
        <v>-221669.21</v>
      </c>
      <c r="J18" s="220"/>
    </row>
    <row r="19" spans="2:13" ht="18.75" customHeight="1">
      <c r="B19" s="144"/>
      <c r="C19" s="836" t="s">
        <v>795</v>
      </c>
      <c r="D19" s="836"/>
      <c r="E19" s="750">
        <v>0</v>
      </c>
      <c r="F19" s="622">
        <v>-860443.1</v>
      </c>
      <c r="G19" s="750">
        <v>0</v>
      </c>
      <c r="H19" s="750">
        <v>0</v>
      </c>
      <c r="I19" s="758">
        <f t="shared" si="2"/>
        <v>-860443.1</v>
      </c>
      <c r="J19" s="220"/>
    </row>
    <row r="20" spans="2:13" ht="18" customHeight="1">
      <c r="B20" s="144"/>
      <c r="C20" s="836" t="s">
        <v>55</v>
      </c>
      <c r="D20" s="836"/>
      <c r="E20" s="750">
        <v>0</v>
      </c>
      <c r="F20" s="622">
        <v>0</v>
      </c>
      <c r="G20" s="750">
        <v>0</v>
      </c>
      <c r="H20" s="750">
        <v>0</v>
      </c>
      <c r="I20" s="758">
        <f t="shared" si="2"/>
        <v>0</v>
      </c>
      <c r="J20" s="220"/>
    </row>
    <row r="21" spans="2:13" ht="16.5" customHeight="1">
      <c r="B21" s="144"/>
      <c r="C21" s="836" t="s">
        <v>56</v>
      </c>
      <c r="D21" s="836"/>
      <c r="E21" s="750">
        <v>0</v>
      </c>
      <c r="F21" s="622">
        <v>0</v>
      </c>
      <c r="G21" s="750">
        <v>0</v>
      </c>
      <c r="H21" s="750">
        <v>0</v>
      </c>
      <c r="I21" s="758">
        <f t="shared" si="2"/>
        <v>0</v>
      </c>
      <c r="J21" s="220"/>
    </row>
    <row r="22" spans="2:13" ht="17.25" customHeight="1">
      <c r="B22" s="144"/>
      <c r="C22" s="837" t="s">
        <v>57</v>
      </c>
      <c r="D22" s="837"/>
      <c r="E22" s="750">
        <v>0</v>
      </c>
      <c r="F22" s="622">
        <v>912.66</v>
      </c>
      <c r="G22" s="750">
        <v>0</v>
      </c>
      <c r="H22" s="750">
        <v>0</v>
      </c>
      <c r="I22" s="758">
        <f t="shared" si="2"/>
        <v>912.66</v>
      </c>
      <c r="J22" s="220"/>
    </row>
    <row r="23" spans="2:13" ht="18.75" customHeight="1">
      <c r="B23" s="144"/>
      <c r="C23" s="839"/>
      <c r="D23" s="839"/>
      <c r="E23" s="750"/>
      <c r="F23" s="750"/>
      <c r="G23" s="750"/>
      <c r="H23" s="750"/>
      <c r="I23" s="757"/>
      <c r="J23" s="220"/>
    </row>
    <row r="24" spans="2:13" ht="30" customHeight="1">
      <c r="B24" s="144"/>
      <c r="C24" s="838" t="s">
        <v>796</v>
      </c>
      <c r="D24" s="838"/>
      <c r="E24" s="753">
        <f>E25+E26</f>
        <v>0</v>
      </c>
      <c r="F24" s="753">
        <f t="shared" ref="F24:H24" si="3">F25+F26</f>
        <v>0</v>
      </c>
      <c r="G24" s="753">
        <f t="shared" si="3"/>
        <v>0</v>
      </c>
      <c r="H24" s="753">
        <f t="shared" si="3"/>
        <v>0</v>
      </c>
      <c r="I24" s="759">
        <f>E24+F24+G24+H24</f>
        <v>0</v>
      </c>
      <c r="J24" s="220"/>
    </row>
    <row r="25" spans="2:13" ht="21" customHeight="1">
      <c r="B25" s="117"/>
      <c r="C25" s="837" t="s">
        <v>797</v>
      </c>
      <c r="D25" s="837"/>
      <c r="E25" s="750">
        <v>0</v>
      </c>
      <c r="F25" s="750">
        <v>0</v>
      </c>
      <c r="G25" s="750">
        <v>0</v>
      </c>
      <c r="H25" s="750">
        <v>0</v>
      </c>
      <c r="I25" s="757">
        <f t="shared" ref="I25:I26" si="4">E25+F25+G25+H25</f>
        <v>0</v>
      </c>
      <c r="J25" s="220"/>
    </row>
    <row r="26" spans="2:13" ht="21" customHeight="1">
      <c r="B26" s="117"/>
      <c r="C26" s="837" t="s">
        <v>798</v>
      </c>
      <c r="D26" s="837"/>
      <c r="E26" s="750">
        <v>0</v>
      </c>
      <c r="F26" s="750">
        <v>0</v>
      </c>
      <c r="G26" s="750">
        <v>0</v>
      </c>
      <c r="H26" s="750">
        <v>0</v>
      </c>
      <c r="I26" s="757">
        <f t="shared" si="4"/>
        <v>0</v>
      </c>
      <c r="J26" s="220"/>
    </row>
    <row r="27" spans="2:13" ht="12.75" customHeight="1">
      <c r="B27" s="117"/>
      <c r="C27" s="839"/>
      <c r="D27" s="839"/>
      <c r="E27" s="750"/>
      <c r="F27" s="750"/>
      <c r="G27" s="750"/>
      <c r="H27" s="750"/>
      <c r="I27" s="757"/>
      <c r="J27" s="220"/>
      <c r="M27" s="336"/>
    </row>
    <row r="28" spans="2:13" ht="24" customHeight="1">
      <c r="B28" s="144"/>
      <c r="C28" s="844" t="s">
        <v>803</v>
      </c>
      <c r="D28" s="844"/>
      <c r="E28" s="754">
        <f>E24+E17+E12</f>
        <v>3525964.16</v>
      </c>
      <c r="F28" s="754">
        <f>F24+F17+F12</f>
        <v>-1081199.6500000001</v>
      </c>
      <c r="G28" s="754">
        <f>G24+G17+G12</f>
        <v>0</v>
      </c>
      <c r="H28" s="754">
        <f>H24+H17+H12</f>
        <v>0</v>
      </c>
      <c r="I28" s="760">
        <f>I24+I17+I12</f>
        <v>2444764.5099999998</v>
      </c>
      <c r="J28" s="220"/>
      <c r="K28" s="222">
        <f>+ESF!K61-EVHP!I28</f>
        <v>0</v>
      </c>
      <c r="L28" s="336"/>
    </row>
    <row r="29" spans="2:13">
      <c r="B29" s="117"/>
      <c r="C29" s="81"/>
      <c r="D29" s="57"/>
      <c r="E29" s="768"/>
      <c r="F29" s="768"/>
      <c r="G29" s="768"/>
      <c r="H29" s="768"/>
      <c r="I29" s="221"/>
      <c r="J29" s="220"/>
    </row>
    <row r="30" spans="2:13" ht="15">
      <c r="B30" s="117"/>
      <c r="C30" s="838" t="s">
        <v>799</v>
      </c>
      <c r="D30" s="838"/>
      <c r="E30" s="753">
        <f>E31+E32+E33</f>
        <v>0</v>
      </c>
      <c r="F30" s="753">
        <f t="shared" ref="F30:H30" si="5">F31+F32+F33</f>
        <v>0</v>
      </c>
      <c r="G30" s="753">
        <f t="shared" si="5"/>
        <v>0</v>
      </c>
      <c r="H30" s="753">
        <f t="shared" si="5"/>
        <v>0</v>
      </c>
      <c r="I30" s="759">
        <f>E30+F30+G30+H30</f>
        <v>0</v>
      </c>
      <c r="J30" s="220"/>
    </row>
    <row r="31" spans="2:13" ht="15">
      <c r="B31" s="117"/>
      <c r="C31" s="836" t="s">
        <v>49</v>
      </c>
      <c r="D31" s="836"/>
      <c r="E31" s="750">
        <v>0</v>
      </c>
      <c r="F31" s="750">
        <v>0</v>
      </c>
      <c r="G31" s="750">
        <v>0</v>
      </c>
      <c r="H31" s="750">
        <v>0</v>
      </c>
      <c r="I31" s="757">
        <v>0</v>
      </c>
      <c r="J31" s="220"/>
    </row>
    <row r="32" spans="2:13" ht="15">
      <c r="B32" s="117"/>
      <c r="C32" s="836" t="s">
        <v>791</v>
      </c>
      <c r="D32" s="836"/>
      <c r="E32" s="750">
        <v>0</v>
      </c>
      <c r="F32" s="750">
        <v>0</v>
      </c>
      <c r="G32" s="750">
        <v>0</v>
      </c>
      <c r="H32" s="750">
        <v>0</v>
      </c>
      <c r="I32" s="757">
        <v>0</v>
      </c>
      <c r="J32" s="220"/>
    </row>
    <row r="33" spans="2:13" ht="15">
      <c r="B33" s="117"/>
      <c r="C33" s="836" t="s">
        <v>792</v>
      </c>
      <c r="D33" s="836"/>
      <c r="E33" s="750">
        <v>0</v>
      </c>
      <c r="F33" s="750">
        <v>0</v>
      </c>
      <c r="G33" s="750">
        <v>0</v>
      </c>
      <c r="H33" s="750">
        <v>0</v>
      </c>
      <c r="I33" s="757">
        <v>0</v>
      </c>
      <c r="J33" s="220"/>
    </row>
    <row r="34" spans="2:13" ht="15">
      <c r="B34" s="117"/>
      <c r="C34" s="839"/>
      <c r="D34" s="839"/>
      <c r="E34" s="750"/>
      <c r="F34" s="750"/>
      <c r="G34" s="750"/>
      <c r="H34" s="750"/>
      <c r="I34" s="757"/>
      <c r="J34" s="220"/>
    </row>
    <row r="35" spans="2:13" ht="15">
      <c r="B35" s="117"/>
      <c r="C35" s="838" t="s">
        <v>800</v>
      </c>
      <c r="D35" s="838"/>
      <c r="E35" s="753">
        <f>E36+E37+E38+E39</f>
        <v>0</v>
      </c>
      <c r="F35" s="753">
        <f t="shared" ref="F35:H36" si="6">F36+F37+F38+F39</f>
        <v>0</v>
      </c>
      <c r="G35" s="752">
        <f t="shared" si="6"/>
        <v>499222.55000000005</v>
      </c>
      <c r="H35" s="753">
        <f t="shared" si="6"/>
        <v>0</v>
      </c>
      <c r="I35" s="756">
        <f>E35+F35+G35+H35</f>
        <v>499222.55000000005</v>
      </c>
      <c r="J35" s="220"/>
    </row>
    <row r="36" spans="2:13" ht="15">
      <c r="B36" s="117"/>
      <c r="C36" s="836" t="s">
        <v>794</v>
      </c>
      <c r="D36" s="836"/>
      <c r="E36" s="761">
        <f>E37+E38+E39+E40</f>
        <v>0</v>
      </c>
      <c r="F36" s="761">
        <f t="shared" si="6"/>
        <v>0</v>
      </c>
      <c r="G36" s="762">
        <v>720891.76</v>
      </c>
      <c r="H36" s="761">
        <f t="shared" si="6"/>
        <v>0</v>
      </c>
      <c r="I36" s="756">
        <f t="shared" ref="I36:I40" si="7">E36+F36+G36+H36</f>
        <v>720891.76</v>
      </c>
      <c r="J36" s="220"/>
    </row>
    <row r="37" spans="2:13" ht="15">
      <c r="B37" s="117"/>
      <c r="C37" s="836" t="s">
        <v>795</v>
      </c>
      <c r="D37" s="836"/>
      <c r="E37" s="750">
        <v>0</v>
      </c>
      <c r="F37" s="750">
        <v>0</v>
      </c>
      <c r="G37" s="622">
        <v>-221669.21</v>
      </c>
      <c r="H37" s="750">
        <v>0</v>
      </c>
      <c r="I37" s="756">
        <f t="shared" si="7"/>
        <v>-221669.21</v>
      </c>
      <c r="J37" s="220"/>
    </row>
    <row r="38" spans="2:13" ht="15">
      <c r="B38" s="117"/>
      <c r="C38" s="836" t="s">
        <v>55</v>
      </c>
      <c r="D38" s="836"/>
      <c r="E38" s="750">
        <v>0</v>
      </c>
      <c r="F38" s="750">
        <v>0</v>
      </c>
      <c r="G38" s="750">
        <v>0</v>
      </c>
      <c r="H38" s="750">
        <v>0</v>
      </c>
      <c r="I38" s="756">
        <f t="shared" si="7"/>
        <v>0</v>
      </c>
      <c r="J38" s="220"/>
    </row>
    <row r="39" spans="2:13" ht="15">
      <c r="B39" s="117"/>
      <c r="C39" s="836" t="s">
        <v>56</v>
      </c>
      <c r="D39" s="836"/>
      <c r="E39" s="750">
        <v>0</v>
      </c>
      <c r="F39" s="750">
        <v>0</v>
      </c>
      <c r="G39" s="750">
        <v>0</v>
      </c>
      <c r="H39" s="750">
        <v>0</v>
      </c>
      <c r="I39" s="756">
        <f t="shared" si="7"/>
        <v>0</v>
      </c>
      <c r="J39" s="220"/>
    </row>
    <row r="40" spans="2:13" ht="15">
      <c r="B40" s="144"/>
      <c r="C40" s="837" t="s">
        <v>57</v>
      </c>
      <c r="D40" s="837"/>
      <c r="E40" s="750">
        <v>0</v>
      </c>
      <c r="F40" s="750">
        <v>0</v>
      </c>
      <c r="G40" s="750">
        <v>0</v>
      </c>
      <c r="H40" s="750">
        <v>0</v>
      </c>
      <c r="I40" s="756">
        <f t="shared" si="7"/>
        <v>0</v>
      </c>
      <c r="J40" s="220"/>
    </row>
    <row r="41" spans="2:13" ht="12.75" customHeight="1">
      <c r="B41" s="117"/>
      <c r="C41" s="839"/>
      <c r="D41" s="839"/>
      <c r="E41" s="750"/>
      <c r="F41" s="750"/>
      <c r="G41" s="750"/>
      <c r="H41" s="750"/>
      <c r="I41" s="757"/>
      <c r="J41" s="220"/>
    </row>
    <row r="42" spans="2:13" ht="15">
      <c r="B42" s="117"/>
      <c r="C42" s="838" t="s">
        <v>801</v>
      </c>
      <c r="D42" s="838"/>
      <c r="E42" s="753">
        <f>E43+E44</f>
        <v>0</v>
      </c>
      <c r="F42" s="753">
        <f t="shared" ref="F42:H42" si="8">F43+F44</f>
        <v>0</v>
      </c>
      <c r="G42" s="753">
        <f t="shared" si="8"/>
        <v>0</v>
      </c>
      <c r="H42" s="753">
        <f t="shared" si="8"/>
        <v>0</v>
      </c>
      <c r="I42" s="759">
        <f>I43+I44</f>
        <v>0</v>
      </c>
      <c r="J42" s="220"/>
      <c r="M42" s="336"/>
    </row>
    <row r="43" spans="2:13" ht="15">
      <c r="B43" s="117"/>
      <c r="C43" s="837" t="s">
        <v>797</v>
      </c>
      <c r="D43" s="837"/>
      <c r="E43" s="750">
        <v>0</v>
      </c>
      <c r="F43" s="750">
        <v>0</v>
      </c>
      <c r="G43" s="750">
        <v>0</v>
      </c>
      <c r="H43" s="750">
        <v>0</v>
      </c>
      <c r="I43" s="757">
        <v>0</v>
      </c>
      <c r="J43" s="220"/>
    </row>
    <row r="44" spans="2:13" ht="15">
      <c r="B44" s="144"/>
      <c r="C44" s="837" t="s">
        <v>798</v>
      </c>
      <c r="D44" s="837"/>
      <c r="E44" s="750">
        <v>0</v>
      </c>
      <c r="F44" s="750">
        <v>0</v>
      </c>
      <c r="G44" s="750">
        <v>0</v>
      </c>
      <c r="H44" s="750">
        <v>0</v>
      </c>
      <c r="I44" s="757">
        <v>0</v>
      </c>
      <c r="J44" s="220"/>
    </row>
    <row r="45" spans="2:13" ht="15">
      <c r="B45" s="144" t="s">
        <v>130</v>
      </c>
      <c r="C45" s="840"/>
      <c r="D45" s="840"/>
      <c r="E45" s="750"/>
      <c r="F45" s="750"/>
      <c r="G45" s="750"/>
      <c r="H45" s="750"/>
      <c r="I45" s="757"/>
      <c r="J45" s="220"/>
    </row>
    <row r="46" spans="2:13" ht="12.75" customHeight="1">
      <c r="B46" s="117"/>
      <c r="C46" s="841" t="s">
        <v>802</v>
      </c>
      <c r="D46" s="841"/>
      <c r="E46" s="752">
        <f>E42+E35+E30+E28</f>
        <v>3525964.16</v>
      </c>
      <c r="F46" s="752">
        <f t="shared" ref="F46:H46" si="9">F42+F35+F30+F28</f>
        <v>-1081199.6500000001</v>
      </c>
      <c r="G46" s="752">
        <f t="shared" si="9"/>
        <v>499222.55000000005</v>
      </c>
      <c r="H46" s="752">
        <f t="shared" si="9"/>
        <v>0</v>
      </c>
      <c r="I46" s="767">
        <f>I42+I35+I30+I28</f>
        <v>2943987.0599999996</v>
      </c>
      <c r="J46" s="220"/>
      <c r="K46" s="763">
        <f>+I46-ESF!J61</f>
        <v>0</v>
      </c>
    </row>
    <row r="47" spans="2:13" ht="6" customHeight="1">
      <c r="B47" s="764"/>
      <c r="C47" s="764"/>
      <c r="D47" s="764"/>
      <c r="E47" s="764"/>
      <c r="F47" s="764"/>
      <c r="G47" s="764"/>
      <c r="H47" s="764"/>
      <c r="I47" s="764"/>
      <c r="J47" s="765"/>
    </row>
    <row r="48" spans="2:13" ht="6" customHeight="1">
      <c r="B48" s="76"/>
      <c r="C48" s="129"/>
      <c r="D48" s="129"/>
      <c r="E48" s="129"/>
      <c r="F48" s="129"/>
      <c r="G48" s="766"/>
      <c r="H48" s="766"/>
      <c r="I48" s="766"/>
      <c r="J48" s="751"/>
    </row>
    <row r="49" spans="2:10" ht="15" customHeight="1">
      <c r="B49" s="30"/>
      <c r="C49" s="790" t="s">
        <v>76</v>
      </c>
      <c r="D49" s="790"/>
      <c r="E49" s="790"/>
      <c r="F49" s="790"/>
      <c r="G49" s="790"/>
      <c r="H49" s="790"/>
      <c r="I49" s="790"/>
      <c r="J49" s="790"/>
    </row>
    <row r="50" spans="2:10" ht="9.75" customHeight="1">
      <c r="B50" s="30"/>
      <c r="C50" s="57"/>
      <c r="D50" s="76"/>
      <c r="E50" s="77"/>
      <c r="F50" s="77"/>
      <c r="G50" s="30"/>
      <c r="H50" s="78"/>
      <c r="I50" s="76"/>
      <c r="J50" s="77"/>
    </row>
    <row r="51" spans="2:10" ht="50.1" customHeight="1">
      <c r="B51" s="30"/>
      <c r="C51" s="57"/>
      <c r="D51" s="842" t="s">
        <v>661</v>
      </c>
      <c r="E51" s="842"/>
      <c r="F51" s="77"/>
      <c r="G51" s="30"/>
      <c r="H51" s="773"/>
      <c r="I51" s="773"/>
      <c r="J51" s="77"/>
    </row>
    <row r="52" spans="2:10" ht="14.1" customHeight="1">
      <c r="B52" s="30"/>
      <c r="C52" s="80"/>
      <c r="D52" s="811" t="s">
        <v>741</v>
      </c>
      <c r="E52" s="811"/>
      <c r="F52" s="77"/>
      <c r="G52" s="77"/>
      <c r="H52" s="774" t="s">
        <v>659</v>
      </c>
      <c r="I52" s="774"/>
      <c r="J52" s="81"/>
    </row>
    <row r="53" spans="2:10" ht="14.1" customHeight="1">
      <c r="B53" s="30"/>
      <c r="C53" s="82"/>
      <c r="D53" s="770" t="s">
        <v>658</v>
      </c>
      <c r="E53" s="770"/>
      <c r="F53" s="83"/>
      <c r="G53" s="83"/>
      <c r="H53" s="770" t="s">
        <v>660</v>
      </c>
      <c r="I53" s="770"/>
      <c r="J53" s="81"/>
    </row>
    <row r="54" spans="2:10" ht="15">
      <c r="J54" s="725">
        <v>6</v>
      </c>
    </row>
  </sheetData>
  <sheetProtection formatCells="0" selectLockedCells="1"/>
  <mergeCells count="46">
    <mergeCell ref="B3:I3"/>
    <mergeCell ref="D1:H1"/>
    <mergeCell ref="D2:H2"/>
    <mergeCell ref="E6:G6"/>
    <mergeCell ref="C31:D31"/>
    <mergeCell ref="D4:H4"/>
    <mergeCell ref="D5:J5"/>
    <mergeCell ref="C9:D9"/>
    <mergeCell ref="C24:D24"/>
    <mergeCell ref="C25:D25"/>
    <mergeCell ref="C26:D26"/>
    <mergeCell ref="C28:D28"/>
    <mergeCell ref="C30:D30"/>
    <mergeCell ref="C13:D13"/>
    <mergeCell ref="C14:D14"/>
    <mergeCell ref="C15:D15"/>
    <mergeCell ref="H53:I53"/>
    <mergeCell ref="C49:J49"/>
    <mergeCell ref="D51:E51"/>
    <mergeCell ref="H51:I51"/>
    <mergeCell ref="D52:E52"/>
    <mergeCell ref="H52:I52"/>
    <mergeCell ref="C16:D16"/>
    <mergeCell ref="D53:E53"/>
    <mergeCell ref="C40:D40"/>
    <mergeCell ref="C41:D41"/>
    <mergeCell ref="C42:D42"/>
    <mergeCell ref="C43:D43"/>
    <mergeCell ref="C45:D45"/>
    <mergeCell ref="C46:D46"/>
    <mergeCell ref="C18:D18"/>
    <mergeCell ref="C19:D19"/>
    <mergeCell ref="C20:D20"/>
    <mergeCell ref="C21:D21"/>
    <mergeCell ref="C22:D22"/>
    <mergeCell ref="C23:D23"/>
    <mergeCell ref="C27:D27"/>
    <mergeCell ref="C32:D32"/>
    <mergeCell ref="C38:D38"/>
    <mergeCell ref="C39:D39"/>
    <mergeCell ref="C44:D44"/>
    <mergeCell ref="C33:D33"/>
    <mergeCell ref="C35:D35"/>
    <mergeCell ref="C34:D34"/>
    <mergeCell ref="C36:D36"/>
    <mergeCell ref="C37:D37"/>
  </mergeCells>
  <printOptions horizontalCentered="1"/>
  <pageMargins left="0.79" right="1.4173228346456694" top="0.51" bottom="0.59055118110236227" header="0" footer="0"/>
  <pageSetup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showGridLines="0" showWhiteSpace="0" topLeftCell="B36" zoomScale="80" zoomScaleNormal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28515625" style="33" customWidth="1"/>
    <col min="3" max="4" width="3.7109375" style="33" customWidth="1"/>
    <col min="5" max="5" width="23.85546875" style="33" customWidth="1"/>
    <col min="6" max="6" width="21.42578125" style="33" customWidth="1"/>
    <col min="7" max="7" width="17.28515625" style="33" customWidth="1"/>
    <col min="8" max="9" width="18.7109375" style="48" customWidth="1"/>
    <col min="10" max="10" width="7.7109375" style="33" customWidth="1"/>
    <col min="11" max="12" width="3.7109375" style="26" customWidth="1"/>
    <col min="13" max="17" width="18.7109375" style="26" customWidth="1"/>
    <col min="18" max="18" width="1.85546875" style="26" customWidth="1"/>
    <col min="19" max="16384" width="11.42578125" style="26"/>
  </cols>
  <sheetData>
    <row r="1" spans="1:18" s="30" customFormat="1" ht="10.5" customHeight="1">
      <c r="A1" s="702"/>
      <c r="B1" s="85"/>
      <c r="C1" s="113"/>
      <c r="D1" s="113"/>
      <c r="E1" s="113"/>
      <c r="F1" s="781"/>
      <c r="G1" s="781"/>
      <c r="H1" s="781"/>
      <c r="I1" s="781"/>
      <c r="J1" s="781"/>
      <c r="K1" s="781"/>
      <c r="L1" s="781"/>
      <c r="M1" s="781"/>
      <c r="N1" s="781"/>
      <c r="O1" s="781"/>
      <c r="P1" s="781"/>
      <c r="Q1" s="113"/>
      <c r="R1" s="113"/>
    </row>
    <row r="2" spans="1:18" ht="15" customHeight="1">
      <c r="B2" s="781" t="s">
        <v>439</v>
      </c>
      <c r="C2" s="781"/>
      <c r="D2" s="781"/>
      <c r="E2" s="781"/>
      <c r="F2" s="781"/>
      <c r="G2" s="781"/>
      <c r="H2" s="781"/>
      <c r="I2" s="781"/>
      <c r="J2" s="781"/>
      <c r="K2" s="781"/>
      <c r="L2" s="781"/>
      <c r="M2" s="781"/>
      <c r="N2" s="781"/>
      <c r="O2" s="781"/>
      <c r="P2" s="781"/>
      <c r="Q2" s="781"/>
      <c r="R2" s="781"/>
    </row>
    <row r="3" spans="1:18" ht="15" customHeight="1">
      <c r="B3" s="781" t="s">
        <v>768</v>
      </c>
      <c r="C3" s="781"/>
      <c r="D3" s="781"/>
      <c r="E3" s="781"/>
      <c r="F3" s="781"/>
      <c r="G3" s="781"/>
      <c r="H3" s="781"/>
      <c r="I3" s="781"/>
      <c r="J3" s="781"/>
      <c r="K3" s="781"/>
      <c r="L3" s="781"/>
      <c r="M3" s="781"/>
      <c r="N3" s="781"/>
      <c r="O3" s="781"/>
      <c r="P3" s="781"/>
      <c r="Q3" s="781"/>
      <c r="R3" s="113"/>
    </row>
    <row r="4" spans="1:18" ht="16.5" customHeight="1">
      <c r="B4" s="781" t="s">
        <v>0</v>
      </c>
      <c r="C4" s="781"/>
      <c r="D4" s="781"/>
      <c r="E4" s="781"/>
      <c r="F4" s="781"/>
      <c r="G4" s="781"/>
      <c r="H4" s="781"/>
      <c r="I4" s="781"/>
      <c r="J4" s="781"/>
      <c r="K4" s="781"/>
      <c r="L4" s="781"/>
      <c r="M4" s="781"/>
      <c r="N4" s="781"/>
      <c r="O4" s="781"/>
      <c r="P4" s="781"/>
      <c r="Q4" s="781"/>
      <c r="R4" s="781"/>
    </row>
    <row r="5" spans="1:18" ht="3" customHeight="1">
      <c r="D5" s="31"/>
      <c r="E5" s="226"/>
      <c r="F5" s="27"/>
      <c r="G5" s="27"/>
      <c r="H5" s="27"/>
      <c r="I5" s="27"/>
      <c r="J5" s="27"/>
      <c r="K5" s="27"/>
      <c r="L5" s="27"/>
      <c r="M5" s="27"/>
      <c r="N5" s="27"/>
      <c r="O5" s="27"/>
      <c r="P5" s="114"/>
      <c r="Q5" s="30"/>
      <c r="R5" s="30"/>
    </row>
    <row r="6" spans="1:18" ht="19.5" customHeight="1">
      <c r="B6" s="91"/>
      <c r="C6" s="851"/>
      <c r="D6" s="851"/>
      <c r="E6" s="851"/>
      <c r="F6" s="29"/>
      <c r="G6" s="29"/>
      <c r="H6" s="28" t="s">
        <v>3</v>
      </c>
      <c r="I6" s="782" t="s">
        <v>526</v>
      </c>
      <c r="J6" s="782"/>
      <c r="K6" s="782"/>
      <c r="L6" s="782"/>
      <c r="M6" s="782"/>
      <c r="N6" s="782"/>
      <c r="O6" s="782"/>
      <c r="P6" s="29"/>
      <c r="Q6" s="227"/>
      <c r="R6" s="30"/>
    </row>
    <row r="7" spans="1:18" s="30" customFormat="1" ht="5.0999999999999996" customHeight="1">
      <c r="A7" s="702"/>
      <c r="B7" s="33"/>
      <c r="C7" s="31"/>
      <c r="D7" s="31"/>
      <c r="E7" s="226"/>
      <c r="F7" s="31"/>
      <c r="G7" s="31"/>
      <c r="H7" s="228"/>
      <c r="I7" s="228"/>
      <c r="J7" s="226"/>
    </row>
    <row r="8" spans="1:18" s="30" customFormat="1" ht="3" customHeight="1">
      <c r="A8" s="702"/>
      <c r="B8" s="33"/>
      <c r="C8" s="33"/>
      <c r="D8" s="229"/>
      <c r="E8" s="226"/>
      <c r="F8" s="229"/>
      <c r="G8" s="229"/>
      <c r="H8" s="230"/>
      <c r="I8" s="230"/>
      <c r="J8" s="226"/>
    </row>
    <row r="9" spans="1:18" s="30" customFormat="1" ht="31.5" customHeight="1">
      <c r="A9" s="702"/>
      <c r="B9" s="231"/>
      <c r="C9" s="850" t="s">
        <v>74</v>
      </c>
      <c r="D9" s="850"/>
      <c r="E9" s="850"/>
      <c r="F9" s="850"/>
      <c r="G9" s="39"/>
      <c r="H9" s="38">
        <v>2018</v>
      </c>
      <c r="I9" s="38">
        <v>2017</v>
      </c>
      <c r="J9" s="232"/>
      <c r="K9" s="850" t="s">
        <v>74</v>
      </c>
      <c r="L9" s="850"/>
      <c r="M9" s="850"/>
      <c r="N9" s="850"/>
      <c r="O9" s="39"/>
      <c r="P9" s="38">
        <v>2018</v>
      </c>
      <c r="Q9" s="38">
        <v>2017</v>
      </c>
      <c r="R9" s="233"/>
    </row>
    <row r="10" spans="1:18" s="30" customFormat="1" ht="3" customHeight="1">
      <c r="A10" s="702"/>
      <c r="B10" s="42"/>
      <c r="C10" s="33"/>
      <c r="D10" s="33"/>
      <c r="E10" s="43"/>
      <c r="F10" s="43"/>
      <c r="G10" s="43"/>
      <c r="H10" s="234"/>
      <c r="I10" s="234"/>
      <c r="J10" s="33"/>
      <c r="R10" s="45"/>
    </row>
    <row r="11" spans="1:18" s="30" customFormat="1">
      <c r="A11" s="702"/>
      <c r="B11" s="117"/>
      <c r="C11" s="48"/>
      <c r="D11" s="118"/>
      <c r="E11" s="118"/>
      <c r="F11" s="118"/>
      <c r="G11" s="118"/>
      <c r="H11" s="234"/>
      <c r="I11" s="234"/>
      <c r="J11" s="48"/>
      <c r="R11" s="45"/>
    </row>
    <row r="12" spans="1:18" ht="17.25" customHeight="1">
      <c r="B12" s="117"/>
      <c r="C12" s="846" t="s">
        <v>162</v>
      </c>
      <c r="D12" s="846"/>
      <c r="E12" s="846"/>
      <c r="F12" s="846"/>
      <c r="G12" s="846"/>
      <c r="H12" s="234"/>
      <c r="I12" s="234"/>
      <c r="J12" s="48"/>
      <c r="K12" s="846" t="s">
        <v>163</v>
      </c>
      <c r="L12" s="846"/>
      <c r="M12" s="846"/>
      <c r="N12" s="846"/>
      <c r="O12" s="846"/>
      <c r="P12" s="235"/>
      <c r="Q12" s="235"/>
      <c r="R12" s="45"/>
    </row>
    <row r="13" spans="1:18" ht="17.25" customHeight="1">
      <c r="B13" s="117"/>
      <c r="C13" s="48"/>
      <c r="D13" s="118"/>
      <c r="E13" s="48"/>
      <c r="F13" s="118"/>
      <c r="G13" s="118"/>
      <c r="H13" s="234"/>
      <c r="I13" s="234"/>
      <c r="J13" s="48"/>
      <c r="K13" s="48"/>
      <c r="L13" s="118"/>
      <c r="M13" s="118"/>
      <c r="N13" s="118"/>
      <c r="O13" s="118"/>
      <c r="P13" s="235"/>
      <c r="Q13" s="235"/>
      <c r="R13" s="45"/>
    </row>
    <row r="14" spans="1:18" ht="17.25" customHeight="1">
      <c r="B14" s="117"/>
      <c r="C14" s="48"/>
      <c r="D14" s="846" t="s">
        <v>65</v>
      </c>
      <c r="E14" s="846"/>
      <c r="F14" s="846"/>
      <c r="G14" s="846"/>
      <c r="H14" s="547">
        <f>SUM(H15:H25)</f>
        <v>4810951.75</v>
      </c>
      <c r="I14" s="547">
        <f>SUM(I15:I25)</f>
        <v>9290300.25</v>
      </c>
      <c r="J14" s="48"/>
      <c r="K14" s="48"/>
      <c r="L14" s="846" t="s">
        <v>65</v>
      </c>
      <c r="M14" s="846"/>
      <c r="N14" s="846"/>
      <c r="O14" s="846"/>
      <c r="P14" s="236">
        <f>SUM(P15:P17)</f>
        <v>0</v>
      </c>
      <c r="Q14" s="547">
        <f>SUM(Q15:Q17)</f>
        <v>0</v>
      </c>
      <c r="R14" s="45"/>
    </row>
    <row r="15" spans="1:18" ht="15" customHeight="1">
      <c r="B15" s="117"/>
      <c r="C15" s="48"/>
      <c r="D15" s="118"/>
      <c r="E15" s="845" t="s">
        <v>82</v>
      </c>
      <c r="F15" s="845"/>
      <c r="G15" s="845"/>
      <c r="H15" s="237">
        <v>0</v>
      </c>
      <c r="I15" s="237">
        <v>0</v>
      </c>
      <c r="J15" s="48"/>
      <c r="K15" s="48"/>
      <c r="L15" s="30"/>
      <c r="M15" s="849" t="s">
        <v>32</v>
      </c>
      <c r="N15" s="849"/>
      <c r="O15" s="849"/>
      <c r="P15" s="237">
        <v>0</v>
      </c>
      <c r="Q15" s="237">
        <v>0</v>
      </c>
      <c r="R15" s="45"/>
    </row>
    <row r="16" spans="1:18" ht="15" customHeight="1">
      <c r="B16" s="117"/>
      <c r="C16" s="48"/>
      <c r="D16" s="118"/>
      <c r="E16" s="845" t="s">
        <v>186</v>
      </c>
      <c r="F16" s="845"/>
      <c r="G16" s="845"/>
      <c r="H16" s="237"/>
      <c r="I16" s="237"/>
      <c r="J16" s="48"/>
      <c r="K16" s="48"/>
      <c r="L16" s="30"/>
      <c r="M16" s="849" t="s">
        <v>34</v>
      </c>
      <c r="N16" s="849"/>
      <c r="O16" s="849"/>
      <c r="P16" s="237">
        <v>0</v>
      </c>
      <c r="Q16" s="237">
        <v>0</v>
      </c>
      <c r="R16" s="45"/>
    </row>
    <row r="17" spans="2:18" ht="15" customHeight="1">
      <c r="B17" s="117"/>
      <c r="C17" s="48"/>
      <c r="D17" s="238"/>
      <c r="E17" s="845" t="s">
        <v>164</v>
      </c>
      <c r="F17" s="845"/>
      <c r="G17" s="845"/>
      <c r="H17" s="237">
        <v>0</v>
      </c>
      <c r="I17" s="237">
        <v>0</v>
      </c>
      <c r="J17" s="48"/>
      <c r="K17" s="48"/>
      <c r="L17" s="234"/>
      <c r="M17" s="849" t="s">
        <v>190</v>
      </c>
      <c r="N17" s="849"/>
      <c r="O17" s="849"/>
      <c r="P17" s="237">
        <v>0</v>
      </c>
      <c r="Q17" s="237">
        <v>0</v>
      </c>
      <c r="R17" s="45"/>
    </row>
    <row r="18" spans="2:18" ht="15" customHeight="1">
      <c r="B18" s="117"/>
      <c r="C18" s="48"/>
      <c r="D18" s="238"/>
      <c r="E18" s="845" t="s">
        <v>88</v>
      </c>
      <c r="F18" s="845"/>
      <c r="G18" s="845"/>
      <c r="H18" s="237">
        <v>0</v>
      </c>
      <c r="I18" s="237">
        <v>0</v>
      </c>
      <c r="J18" s="48"/>
      <c r="K18" s="48"/>
      <c r="L18" s="234"/>
      <c r="R18" s="45"/>
    </row>
    <row r="19" spans="2:18" ht="15" customHeight="1">
      <c r="B19" s="117"/>
      <c r="C19" s="48"/>
      <c r="D19" s="238"/>
      <c r="E19" s="845" t="s">
        <v>89</v>
      </c>
      <c r="F19" s="845"/>
      <c r="G19" s="845"/>
      <c r="H19" s="237">
        <v>0</v>
      </c>
      <c r="I19" s="237">
        <v>0</v>
      </c>
      <c r="J19" s="48"/>
      <c r="K19" s="48"/>
      <c r="L19" s="239" t="s">
        <v>66</v>
      </c>
      <c r="M19" s="239"/>
      <c r="N19" s="239"/>
      <c r="O19" s="239"/>
      <c r="P19" s="236">
        <f>SUM(P20:P22)</f>
        <v>0</v>
      </c>
      <c r="Q19" s="547">
        <f>SUM(Q20:Q22)</f>
        <v>0</v>
      </c>
      <c r="R19" s="45"/>
    </row>
    <row r="20" spans="2:18" ht="15" customHeight="1">
      <c r="B20" s="117"/>
      <c r="C20" s="48"/>
      <c r="D20" s="238"/>
      <c r="E20" s="845" t="s">
        <v>90</v>
      </c>
      <c r="F20" s="845"/>
      <c r="G20" s="845"/>
      <c r="H20" s="237">
        <v>0</v>
      </c>
      <c r="I20" s="237">
        <v>0</v>
      </c>
      <c r="J20" s="48"/>
      <c r="K20" s="48"/>
      <c r="L20" s="234"/>
      <c r="M20" s="238" t="s">
        <v>32</v>
      </c>
      <c r="N20" s="238"/>
      <c r="O20" s="238"/>
      <c r="P20" s="237">
        <v>0</v>
      </c>
      <c r="Q20" s="237">
        <v>0</v>
      </c>
      <c r="R20" s="45"/>
    </row>
    <row r="21" spans="2:18" ht="15" customHeight="1">
      <c r="B21" s="117"/>
      <c r="C21" s="48"/>
      <c r="D21" s="238"/>
      <c r="E21" s="845" t="s">
        <v>92</v>
      </c>
      <c r="F21" s="845"/>
      <c r="G21" s="845"/>
      <c r="H21" s="237">
        <v>0</v>
      </c>
      <c r="I21" s="237">
        <v>0</v>
      </c>
      <c r="J21" s="48"/>
      <c r="K21" s="48"/>
      <c r="L21" s="234"/>
      <c r="M21" s="849" t="s">
        <v>34</v>
      </c>
      <c r="N21" s="849"/>
      <c r="O21" s="849"/>
      <c r="P21" s="237">
        <v>0</v>
      </c>
      <c r="Q21" s="237">
        <v>0</v>
      </c>
      <c r="R21" s="45"/>
    </row>
    <row r="22" spans="2:18" ht="28.5" customHeight="1">
      <c r="B22" s="117"/>
      <c r="C22" s="48"/>
      <c r="D22" s="238"/>
      <c r="E22" s="845" t="s">
        <v>94</v>
      </c>
      <c r="F22" s="845"/>
      <c r="G22" s="845"/>
      <c r="H22" s="237">
        <v>0</v>
      </c>
      <c r="I22" s="237">
        <v>0</v>
      </c>
      <c r="J22" s="48"/>
      <c r="K22" s="48"/>
      <c r="L22" s="30"/>
      <c r="M22" s="849" t="s">
        <v>191</v>
      </c>
      <c r="N22" s="849"/>
      <c r="O22" s="849"/>
      <c r="P22" s="237">
        <v>0</v>
      </c>
      <c r="Q22" s="237">
        <v>0</v>
      </c>
      <c r="R22" s="45"/>
    </row>
    <row r="23" spans="2:18" ht="15" customHeight="1">
      <c r="B23" s="117"/>
      <c r="C23" s="48"/>
      <c r="D23" s="238"/>
      <c r="E23" s="845" t="s">
        <v>99</v>
      </c>
      <c r="F23" s="845"/>
      <c r="G23" s="845"/>
      <c r="H23" s="237">
        <v>0</v>
      </c>
      <c r="I23" s="237">
        <v>0</v>
      </c>
      <c r="J23" s="48"/>
      <c r="K23" s="48"/>
      <c r="L23" s="846" t="s">
        <v>165</v>
      </c>
      <c r="M23" s="846"/>
      <c r="N23" s="846"/>
      <c r="O23" s="846"/>
      <c r="P23" s="236">
        <f>P14-P19</f>
        <v>0</v>
      </c>
      <c r="Q23" s="547">
        <f>Q14-Q19</f>
        <v>0</v>
      </c>
      <c r="R23" s="45"/>
    </row>
    <row r="24" spans="2:18" ht="15" customHeight="1">
      <c r="B24" s="117"/>
      <c r="C24" s="48"/>
      <c r="D24" s="238"/>
      <c r="E24" s="845" t="s">
        <v>187</v>
      </c>
      <c r="F24" s="845"/>
      <c r="G24" s="845"/>
      <c r="H24" s="546">
        <v>4810951.75</v>
      </c>
      <c r="I24" s="546">
        <v>9290303.6699999999</v>
      </c>
      <c r="J24" s="48"/>
      <c r="K24" s="48"/>
      <c r="R24" s="45"/>
    </row>
    <row r="25" spans="2:18" ht="15" customHeight="1">
      <c r="B25" s="117"/>
      <c r="C25" s="48"/>
      <c r="D25" s="238"/>
      <c r="E25" s="845" t="s">
        <v>188</v>
      </c>
      <c r="F25" s="845"/>
      <c r="G25" s="152"/>
      <c r="H25" s="546">
        <v>0</v>
      </c>
      <c r="I25" s="546">
        <v>-3.42</v>
      </c>
      <c r="J25" s="48"/>
      <c r="K25" s="30"/>
      <c r="R25" s="45"/>
    </row>
    <row r="26" spans="2:18" ht="15" customHeight="1">
      <c r="B26" s="117"/>
      <c r="C26" s="48"/>
      <c r="D26" s="118"/>
      <c r="E26" s="48"/>
      <c r="F26" s="118"/>
      <c r="G26" s="118"/>
      <c r="H26" s="234"/>
      <c r="I26" s="234"/>
      <c r="J26" s="48"/>
      <c r="K26" s="846" t="s">
        <v>166</v>
      </c>
      <c r="L26" s="846"/>
      <c r="M26" s="846"/>
      <c r="N26" s="846"/>
      <c r="O26" s="846"/>
      <c r="P26" s="30"/>
      <c r="Q26" s="30"/>
      <c r="R26" s="45"/>
    </row>
    <row r="27" spans="2:18" ht="15" customHeight="1">
      <c r="B27" s="117"/>
      <c r="C27" s="48"/>
      <c r="D27" s="846" t="s">
        <v>66</v>
      </c>
      <c r="E27" s="846"/>
      <c r="F27" s="846"/>
      <c r="G27" s="846"/>
      <c r="H27" s="547">
        <f>SUM(H28:H46)</f>
        <v>4311729.2</v>
      </c>
      <c r="I27" s="547">
        <f>SUM(I28:I46)</f>
        <v>9290303.6699999999</v>
      </c>
      <c r="J27" s="48"/>
      <c r="K27" s="48"/>
      <c r="L27" s="118"/>
      <c r="M27" s="48"/>
      <c r="N27" s="152"/>
      <c r="O27" s="152"/>
      <c r="P27" s="235"/>
      <c r="Q27" s="235"/>
      <c r="R27" s="45"/>
    </row>
    <row r="28" spans="2:18" ht="15" customHeight="1">
      <c r="B28" s="117"/>
      <c r="C28" s="48"/>
      <c r="D28" s="239"/>
      <c r="E28" s="845" t="s">
        <v>167</v>
      </c>
      <c r="F28" s="845"/>
      <c r="G28" s="845"/>
      <c r="H28" s="546">
        <v>3557130.03</v>
      </c>
      <c r="I28" s="546">
        <v>7402750.2800000003</v>
      </c>
      <c r="J28" s="48"/>
      <c r="K28" s="48"/>
      <c r="L28" s="239" t="s">
        <v>65</v>
      </c>
      <c r="M28" s="239"/>
      <c r="N28" s="239"/>
      <c r="O28" s="239"/>
      <c r="P28" s="547">
        <f>P29+P32</f>
        <v>0</v>
      </c>
      <c r="Q28" s="547">
        <f>Q29+Q32</f>
        <v>0</v>
      </c>
      <c r="R28" s="45"/>
    </row>
    <row r="29" spans="2:18" ht="15" customHeight="1">
      <c r="B29" s="117"/>
      <c r="C29" s="48"/>
      <c r="D29" s="239"/>
      <c r="E29" s="845" t="s">
        <v>85</v>
      </c>
      <c r="F29" s="845"/>
      <c r="G29" s="845"/>
      <c r="H29" s="546">
        <v>155251.92000000001</v>
      </c>
      <c r="I29" s="546">
        <v>407467.53</v>
      </c>
      <c r="J29" s="48"/>
      <c r="K29" s="30"/>
      <c r="L29" s="30"/>
      <c r="M29" s="238" t="s">
        <v>168</v>
      </c>
      <c r="N29" s="238"/>
      <c r="O29" s="238"/>
      <c r="P29" s="237">
        <f>SUM(P30:P31)</f>
        <v>0</v>
      </c>
      <c r="Q29" s="237">
        <f>SUM(Q30:Q31)</f>
        <v>0</v>
      </c>
      <c r="R29" s="45"/>
    </row>
    <row r="30" spans="2:18" ht="15" customHeight="1">
      <c r="B30" s="117"/>
      <c r="C30" s="48"/>
      <c r="D30" s="239"/>
      <c r="E30" s="845" t="s">
        <v>87</v>
      </c>
      <c r="F30" s="845"/>
      <c r="G30" s="845"/>
      <c r="H30" s="546">
        <v>570082.47</v>
      </c>
      <c r="I30" s="546">
        <v>1423675.77</v>
      </c>
      <c r="J30" s="48"/>
      <c r="K30" s="48"/>
      <c r="L30" s="239"/>
      <c r="M30" s="238" t="s">
        <v>169</v>
      </c>
      <c r="N30" s="238"/>
      <c r="O30" s="238"/>
      <c r="P30" s="237">
        <v>0</v>
      </c>
      <c r="Q30" s="237">
        <v>0</v>
      </c>
      <c r="R30" s="45"/>
    </row>
    <row r="31" spans="2:18" ht="15" customHeight="1">
      <c r="B31" s="117"/>
      <c r="C31" s="48"/>
      <c r="D31" s="118"/>
      <c r="E31" s="48"/>
      <c r="F31" s="118"/>
      <c r="G31" s="118"/>
      <c r="H31" s="234"/>
      <c r="I31" s="234"/>
      <c r="J31" s="48"/>
      <c r="K31" s="48"/>
      <c r="L31" s="239"/>
      <c r="M31" s="238" t="s">
        <v>171</v>
      </c>
      <c r="N31" s="238"/>
      <c r="O31" s="238"/>
      <c r="P31" s="237">
        <v>0</v>
      </c>
      <c r="Q31" s="237">
        <v>0</v>
      </c>
      <c r="R31" s="45"/>
    </row>
    <row r="32" spans="2:18" ht="15" customHeight="1">
      <c r="B32" s="117"/>
      <c r="C32" s="48"/>
      <c r="D32" s="239"/>
      <c r="E32" s="845" t="s">
        <v>91</v>
      </c>
      <c r="F32" s="845"/>
      <c r="G32" s="845"/>
      <c r="H32" s="237">
        <v>0</v>
      </c>
      <c r="I32" s="237">
        <v>0</v>
      </c>
      <c r="J32" s="48"/>
      <c r="K32" s="48"/>
      <c r="L32" s="239"/>
      <c r="M32" s="849" t="s">
        <v>289</v>
      </c>
      <c r="N32" s="849"/>
      <c r="O32" s="849"/>
      <c r="P32" s="546">
        <v>0</v>
      </c>
      <c r="Q32" s="546">
        <v>0</v>
      </c>
      <c r="R32" s="45"/>
    </row>
    <row r="33" spans="2:18" ht="15" customHeight="1">
      <c r="B33" s="117"/>
      <c r="C33" s="48"/>
      <c r="D33" s="239"/>
      <c r="E33" s="845" t="s">
        <v>170</v>
      </c>
      <c r="F33" s="845"/>
      <c r="G33" s="845"/>
      <c r="H33" s="237">
        <v>0</v>
      </c>
      <c r="I33" s="237">
        <v>0</v>
      </c>
      <c r="J33" s="48"/>
      <c r="K33" s="48"/>
      <c r="L33" s="234"/>
      <c r="R33" s="45"/>
    </row>
    <row r="34" spans="2:18" ht="15" customHeight="1">
      <c r="B34" s="117"/>
      <c r="C34" s="48"/>
      <c r="D34" s="239"/>
      <c r="E34" s="845" t="s">
        <v>172</v>
      </c>
      <c r="F34" s="845"/>
      <c r="G34" s="845"/>
      <c r="H34" s="237">
        <v>0</v>
      </c>
      <c r="I34" s="237">
        <v>0</v>
      </c>
      <c r="J34" s="48"/>
      <c r="K34" s="48"/>
      <c r="L34" s="239" t="s">
        <v>66</v>
      </c>
      <c r="M34" s="239"/>
      <c r="N34" s="239"/>
      <c r="O34" s="239"/>
      <c r="P34" s="547">
        <f>P35+P38</f>
        <v>518126.4</v>
      </c>
      <c r="Q34" s="547">
        <f>Q35+Q38</f>
        <v>190022.18</v>
      </c>
      <c r="R34" s="45"/>
    </row>
    <row r="35" spans="2:18" ht="15" customHeight="1">
      <c r="B35" s="117"/>
      <c r="C35" s="48"/>
      <c r="D35" s="239"/>
      <c r="E35" s="845" t="s">
        <v>96</v>
      </c>
      <c r="F35" s="845"/>
      <c r="G35" s="845"/>
      <c r="H35" s="237">
        <v>0</v>
      </c>
      <c r="I35" s="237">
        <v>0</v>
      </c>
      <c r="J35" s="48"/>
      <c r="K35" s="48"/>
      <c r="L35" s="30"/>
      <c r="M35" s="238" t="s">
        <v>173</v>
      </c>
      <c r="N35" s="238"/>
      <c r="O35" s="238"/>
      <c r="P35" s="237">
        <f>SUM(P36:P37)</f>
        <v>0</v>
      </c>
      <c r="Q35" s="237">
        <f>SUM(Q36:Q37)</f>
        <v>0</v>
      </c>
      <c r="R35" s="45"/>
    </row>
    <row r="36" spans="2:18" ht="15" customHeight="1">
      <c r="B36" s="117"/>
      <c r="C36" s="48"/>
      <c r="D36" s="239"/>
      <c r="E36" s="845" t="s">
        <v>98</v>
      </c>
      <c r="F36" s="845"/>
      <c r="G36" s="845"/>
      <c r="H36" s="546">
        <v>29264.78</v>
      </c>
      <c r="I36" s="546">
        <v>56410.09</v>
      </c>
      <c r="J36" s="48"/>
      <c r="K36" s="48"/>
      <c r="L36" s="239"/>
      <c r="M36" s="238" t="s">
        <v>169</v>
      </c>
      <c r="N36" s="238"/>
      <c r="O36" s="238"/>
      <c r="P36" s="237">
        <v>0</v>
      </c>
      <c r="Q36" s="237">
        <v>0</v>
      </c>
      <c r="R36" s="45"/>
    </row>
    <row r="37" spans="2:18" ht="15" customHeight="1">
      <c r="B37" s="117"/>
      <c r="C37" s="48"/>
      <c r="D37" s="239"/>
      <c r="E37" s="845" t="s">
        <v>100</v>
      </c>
      <c r="F37" s="845"/>
      <c r="G37" s="845"/>
      <c r="H37" s="237">
        <v>0</v>
      </c>
      <c r="I37" s="237">
        <v>0</v>
      </c>
      <c r="J37" s="48"/>
      <c r="K37" s="30"/>
      <c r="L37" s="239"/>
      <c r="M37" s="238" t="s">
        <v>171</v>
      </c>
      <c r="N37" s="238"/>
      <c r="O37" s="238"/>
      <c r="P37" s="237">
        <v>0</v>
      </c>
      <c r="Q37" s="237">
        <v>0</v>
      </c>
      <c r="R37" s="45"/>
    </row>
    <row r="38" spans="2:18" ht="15" customHeight="1">
      <c r="B38" s="117"/>
      <c r="C38" s="48"/>
      <c r="D38" s="239"/>
      <c r="E38" s="845" t="s">
        <v>101</v>
      </c>
      <c r="F38" s="845"/>
      <c r="G38" s="845"/>
      <c r="H38" s="237">
        <v>0</v>
      </c>
      <c r="I38" s="237">
        <v>0</v>
      </c>
      <c r="J38" s="48"/>
      <c r="K38" s="48"/>
      <c r="L38" s="239"/>
      <c r="M38" s="849" t="s">
        <v>290</v>
      </c>
      <c r="N38" s="849"/>
      <c r="O38" s="849"/>
      <c r="P38" s="747">
        <v>518126.4</v>
      </c>
      <c r="Q38" s="546">
        <v>190022.18</v>
      </c>
      <c r="R38" s="45"/>
    </row>
    <row r="39" spans="2:18" ht="15" customHeight="1">
      <c r="B39" s="117"/>
      <c r="C39" s="48"/>
      <c r="D39" s="239"/>
      <c r="E39" s="845" t="s">
        <v>102</v>
      </c>
      <c r="F39" s="845"/>
      <c r="G39" s="845"/>
      <c r="H39" s="237">
        <v>0</v>
      </c>
      <c r="I39" s="237">
        <v>0</v>
      </c>
      <c r="J39" s="48"/>
      <c r="K39" s="48"/>
      <c r="L39" s="234"/>
      <c r="R39" s="45"/>
    </row>
    <row r="40" spans="2:18" ht="15" customHeight="1">
      <c r="B40" s="117"/>
      <c r="C40" s="48"/>
      <c r="D40" s="239"/>
      <c r="E40" s="845" t="s">
        <v>104</v>
      </c>
      <c r="F40" s="845"/>
      <c r="G40" s="845"/>
      <c r="H40" s="237">
        <v>0</v>
      </c>
      <c r="I40" s="237">
        <v>0</v>
      </c>
      <c r="J40" s="48"/>
      <c r="K40" s="48"/>
      <c r="L40" s="846" t="s">
        <v>175</v>
      </c>
      <c r="M40" s="846"/>
      <c r="N40" s="846"/>
      <c r="O40" s="846"/>
      <c r="P40" s="547">
        <f>P28-P34</f>
        <v>-518126.4</v>
      </c>
      <c r="Q40" s="547">
        <f>Q28+Q34</f>
        <v>190022.18</v>
      </c>
      <c r="R40" s="45"/>
    </row>
    <row r="41" spans="2:18" ht="15" customHeight="1">
      <c r="B41" s="117"/>
      <c r="C41" s="48"/>
      <c r="D41" s="118"/>
      <c r="E41" s="48"/>
      <c r="F41" s="118"/>
      <c r="G41" s="118"/>
      <c r="H41" s="234"/>
      <c r="I41" s="234"/>
      <c r="J41" s="48"/>
      <c r="K41" s="48"/>
      <c r="R41" s="45"/>
    </row>
    <row r="42" spans="2:18" ht="15" customHeight="1">
      <c r="B42" s="117"/>
      <c r="C42" s="48"/>
      <c r="D42" s="239"/>
      <c r="E42" s="845" t="s">
        <v>174</v>
      </c>
      <c r="F42" s="845"/>
      <c r="G42" s="845"/>
      <c r="H42" s="237">
        <v>0</v>
      </c>
      <c r="I42" s="237">
        <v>0</v>
      </c>
      <c r="J42" s="48"/>
      <c r="K42" s="48"/>
      <c r="R42" s="45"/>
    </row>
    <row r="43" spans="2:18" ht="25.5" customHeight="1">
      <c r="B43" s="117"/>
      <c r="C43" s="48"/>
      <c r="D43" s="239"/>
      <c r="E43" s="845" t="s">
        <v>134</v>
      </c>
      <c r="F43" s="845"/>
      <c r="G43" s="845"/>
      <c r="H43" s="237">
        <v>0</v>
      </c>
      <c r="I43" s="237">
        <v>0</v>
      </c>
      <c r="J43" s="48"/>
      <c r="K43" s="847" t="s">
        <v>177</v>
      </c>
      <c r="L43" s="847"/>
      <c r="M43" s="847"/>
      <c r="N43" s="847"/>
      <c r="O43" s="847"/>
      <c r="P43" s="548">
        <f>H48+P23+P40</f>
        <v>-18903.85000000021</v>
      </c>
      <c r="Q43" s="548">
        <f>I48+Q23+Q40</f>
        <v>190018.76000000007</v>
      </c>
      <c r="R43" s="45"/>
    </row>
    <row r="44" spans="2:18" ht="15" customHeight="1">
      <c r="B44" s="117"/>
      <c r="C44" s="48"/>
      <c r="D44" s="239"/>
      <c r="E44" s="845" t="s">
        <v>111</v>
      </c>
      <c r="F44" s="845"/>
      <c r="G44" s="845"/>
      <c r="H44" s="237">
        <v>0</v>
      </c>
      <c r="I44" s="237">
        <v>0</v>
      </c>
      <c r="J44" s="48"/>
      <c r="R44" s="45"/>
    </row>
    <row r="45" spans="2:18" ht="15" customHeight="1">
      <c r="B45" s="117"/>
      <c r="C45" s="48"/>
      <c r="D45" s="234"/>
      <c r="E45" s="234"/>
      <c r="F45" s="234"/>
      <c r="G45" s="234"/>
      <c r="H45" s="234"/>
      <c r="I45" s="234"/>
      <c r="J45" s="48"/>
      <c r="R45" s="45"/>
    </row>
    <row r="46" spans="2:18" ht="15" customHeight="1">
      <c r="B46" s="117"/>
      <c r="C46" s="48"/>
      <c r="D46" s="239"/>
      <c r="E46" s="845" t="s">
        <v>189</v>
      </c>
      <c r="F46" s="845"/>
      <c r="G46" s="845"/>
      <c r="H46" s="237">
        <v>0</v>
      </c>
      <c r="I46" s="237">
        <v>0</v>
      </c>
      <c r="J46" s="48"/>
      <c r="R46" s="45"/>
    </row>
    <row r="47" spans="2:18">
      <c r="B47" s="117"/>
      <c r="C47" s="48"/>
      <c r="D47" s="118"/>
      <c r="E47" s="48"/>
      <c r="F47" s="118"/>
      <c r="G47" s="118"/>
      <c r="H47" s="234"/>
      <c r="I47" s="234"/>
      <c r="J47" s="48"/>
      <c r="K47" s="847" t="s">
        <v>181</v>
      </c>
      <c r="L47" s="847"/>
      <c r="M47" s="847"/>
      <c r="N47" s="847"/>
      <c r="O47" s="847"/>
      <c r="P47" s="548">
        <v>952522.46</v>
      </c>
      <c r="Q47" s="548">
        <v>762503.7</v>
      </c>
      <c r="R47" s="45"/>
    </row>
    <row r="48" spans="2:18" s="244" customFormat="1">
      <c r="B48" s="241"/>
      <c r="C48" s="242"/>
      <c r="D48" s="846" t="s">
        <v>176</v>
      </c>
      <c r="E48" s="846"/>
      <c r="F48" s="846"/>
      <c r="G48" s="846"/>
      <c r="H48" s="548">
        <f>H14-H27</f>
        <v>499222.54999999981</v>
      </c>
      <c r="I48" s="548">
        <f>I14-I27</f>
        <v>-3.4199999999254942</v>
      </c>
      <c r="J48" s="242"/>
      <c r="K48" s="847" t="s">
        <v>182</v>
      </c>
      <c r="L48" s="847"/>
      <c r="M48" s="847"/>
      <c r="N48" s="847"/>
      <c r="O48" s="847"/>
      <c r="P48" s="548">
        <f>+P47+P43</f>
        <v>933618.60999999975</v>
      </c>
      <c r="Q48" s="548">
        <f>+Q43+Q47</f>
        <v>952522.46</v>
      </c>
      <c r="R48" s="243"/>
    </row>
    <row r="49" spans="2:18" s="244" customFormat="1">
      <c r="B49" s="241"/>
      <c r="C49" s="242"/>
      <c r="D49" s="239"/>
      <c r="E49" s="239"/>
      <c r="F49" s="239"/>
      <c r="G49" s="239"/>
      <c r="H49" s="240"/>
      <c r="I49" s="240"/>
      <c r="J49" s="242"/>
      <c r="P49" s="245"/>
      <c r="R49" s="243"/>
    </row>
    <row r="50" spans="2:18" ht="14.25" customHeight="1">
      <c r="B50" s="246"/>
      <c r="C50" s="110"/>
      <c r="D50" s="247"/>
      <c r="E50" s="247"/>
      <c r="F50" s="247"/>
      <c r="G50" s="247"/>
      <c r="H50" s="248"/>
      <c r="I50" s="248"/>
      <c r="J50" s="110"/>
      <c r="K50" s="68"/>
      <c r="L50" s="68"/>
      <c r="M50" s="68"/>
      <c r="N50" s="68"/>
      <c r="O50" s="68"/>
      <c r="P50" s="249"/>
      <c r="Q50" s="68"/>
      <c r="R50" s="70"/>
    </row>
    <row r="51" spans="2:18" ht="14.25" customHeight="1">
      <c r="B51" s="48"/>
      <c r="J51" s="48"/>
      <c r="K51" s="48"/>
      <c r="L51" s="234"/>
      <c r="M51" s="234"/>
      <c r="N51" s="234"/>
      <c r="O51" s="234"/>
      <c r="P51" s="235"/>
      <c r="Q51" s="235"/>
      <c r="R51" s="30"/>
    </row>
    <row r="52" spans="2:18" ht="6" customHeight="1">
      <c r="B52" s="48"/>
      <c r="J52" s="48"/>
      <c r="K52" s="30"/>
      <c r="L52" s="30"/>
      <c r="M52" s="30"/>
      <c r="N52" s="30"/>
      <c r="O52" s="30"/>
      <c r="P52" s="30"/>
      <c r="Q52" s="30"/>
      <c r="R52" s="30"/>
    </row>
    <row r="53" spans="2:18" ht="15" customHeight="1">
      <c r="B53" s="30"/>
      <c r="C53" s="510" t="s">
        <v>76</v>
      </c>
      <c r="D53" s="57"/>
      <c r="E53" s="57"/>
      <c r="F53" s="57"/>
      <c r="G53" s="57"/>
      <c r="H53" s="57"/>
      <c r="I53" s="57"/>
      <c r="J53" s="57"/>
      <c r="K53" s="57"/>
      <c r="L53" s="30"/>
      <c r="M53" s="30"/>
      <c r="N53" s="30"/>
      <c r="O53" s="30"/>
      <c r="P53" s="250"/>
      <c r="Q53" s="30"/>
      <c r="R53" s="30"/>
    </row>
    <row r="54" spans="2:18" ht="22.5" customHeight="1">
      <c r="B54" s="30"/>
      <c r="C54" s="57"/>
      <c r="D54" s="76"/>
      <c r="E54" s="77"/>
      <c r="F54" s="77"/>
      <c r="G54" s="30"/>
      <c r="H54" s="78"/>
      <c r="I54" s="76"/>
      <c r="J54" s="77"/>
      <c r="K54" s="77"/>
      <c r="L54" s="30"/>
      <c r="M54" s="30"/>
      <c r="N54" s="30"/>
      <c r="O54" s="30"/>
      <c r="P54" s="250"/>
      <c r="Q54" s="30"/>
      <c r="R54" s="30"/>
    </row>
    <row r="55" spans="2:18" ht="29.25" customHeight="1">
      <c r="B55" s="30"/>
      <c r="C55" s="57"/>
      <c r="D55" s="76"/>
      <c r="E55" s="251"/>
      <c r="F55" s="251"/>
      <c r="G55" s="252"/>
      <c r="H55" s="252"/>
      <c r="I55" s="76"/>
      <c r="J55" s="77"/>
      <c r="K55" s="77"/>
      <c r="L55" s="30"/>
      <c r="M55" s="848" t="s">
        <v>663</v>
      </c>
      <c r="N55" s="848"/>
      <c r="O55" s="848"/>
      <c r="P55" s="848"/>
      <c r="Q55" s="30"/>
      <c r="R55" s="30"/>
    </row>
    <row r="56" spans="2:18" ht="18" customHeight="1">
      <c r="B56" s="30"/>
      <c r="C56" s="80"/>
      <c r="D56" s="30"/>
      <c r="E56" s="774" t="s">
        <v>742</v>
      </c>
      <c r="F56" s="774"/>
      <c r="G56" s="77"/>
      <c r="H56" s="77"/>
      <c r="I56" s="811"/>
      <c r="J56" s="811"/>
      <c r="K56" s="30"/>
      <c r="L56" s="33"/>
      <c r="M56" s="811" t="s">
        <v>659</v>
      </c>
      <c r="N56" s="811"/>
      <c r="O56" s="811"/>
      <c r="P56" s="811"/>
      <c r="Q56" s="726">
        <v>7</v>
      </c>
      <c r="R56" s="30"/>
    </row>
    <row r="57" spans="2:18" ht="14.1" customHeight="1">
      <c r="B57" s="30"/>
      <c r="C57" s="82"/>
      <c r="D57" s="30"/>
      <c r="E57" s="770" t="s">
        <v>658</v>
      </c>
      <c r="F57" s="770"/>
      <c r="G57" s="83"/>
      <c r="H57" s="83"/>
      <c r="I57" s="770"/>
      <c r="J57" s="770"/>
      <c r="K57" s="30"/>
      <c r="M57" s="770" t="s">
        <v>660</v>
      </c>
      <c r="N57" s="770"/>
      <c r="O57" s="770"/>
      <c r="P57" s="770"/>
      <c r="Q57" s="30"/>
      <c r="R57" s="30"/>
    </row>
  </sheetData>
  <sheetProtection formatCells="0" selectLockedCells="1"/>
  <mergeCells count="63">
    <mergeCell ref="F1:P1"/>
    <mergeCell ref="C6:E6"/>
    <mergeCell ref="I6:O6"/>
    <mergeCell ref="B3:Q3"/>
    <mergeCell ref="B2:R2"/>
    <mergeCell ref="B4:R4"/>
    <mergeCell ref="C9:F9"/>
    <mergeCell ref="K9:N9"/>
    <mergeCell ref="C12:G12"/>
    <mergeCell ref="K12:O12"/>
    <mergeCell ref="D14:G14"/>
    <mergeCell ref="L14:O14"/>
    <mergeCell ref="E20:G20"/>
    <mergeCell ref="M17:O17"/>
    <mergeCell ref="E22:G22"/>
    <mergeCell ref="E15:G15"/>
    <mergeCell ref="E17:G17"/>
    <mergeCell ref="E18:G18"/>
    <mergeCell ref="M15:O15"/>
    <mergeCell ref="E19:G19"/>
    <mergeCell ref="M16:O16"/>
    <mergeCell ref="E16:G16"/>
    <mergeCell ref="E37:G37"/>
    <mergeCell ref="E38:G38"/>
    <mergeCell ref="E23:G23"/>
    <mergeCell ref="M21:O21"/>
    <mergeCell ref="E24:G24"/>
    <mergeCell ref="M22:O22"/>
    <mergeCell ref="E25:F25"/>
    <mergeCell ref="L23:O23"/>
    <mergeCell ref="E21:G21"/>
    <mergeCell ref="I56:J56"/>
    <mergeCell ref="K26:O26"/>
    <mergeCell ref="D27:G27"/>
    <mergeCell ref="E28:G28"/>
    <mergeCell ref="E29:G29"/>
    <mergeCell ref="E30:G30"/>
    <mergeCell ref="E32:G32"/>
    <mergeCell ref="E33:G33"/>
    <mergeCell ref="E34:G34"/>
    <mergeCell ref="L40:O40"/>
    <mergeCell ref="E39:G39"/>
    <mergeCell ref="E40:G40"/>
    <mergeCell ref="M38:O38"/>
    <mergeCell ref="M32:O32"/>
    <mergeCell ref="E35:G35"/>
    <mergeCell ref="E36:G36"/>
    <mergeCell ref="M56:N56"/>
    <mergeCell ref="O56:P56"/>
    <mergeCell ref="M57:N57"/>
    <mergeCell ref="O57:P57"/>
    <mergeCell ref="E42:G42"/>
    <mergeCell ref="E43:G43"/>
    <mergeCell ref="E44:G44"/>
    <mergeCell ref="E46:G46"/>
    <mergeCell ref="D48:G48"/>
    <mergeCell ref="K43:O43"/>
    <mergeCell ref="K47:O47"/>
    <mergeCell ref="K48:O48"/>
    <mergeCell ref="M55:P55"/>
    <mergeCell ref="E56:F56"/>
    <mergeCell ref="I57:J57"/>
    <mergeCell ref="E57:F57"/>
  </mergeCells>
  <printOptions horizontalCentered="1"/>
  <pageMargins left="0.39370078740157483" right="0.55118110236220474" top="0" bottom="0" header="0" footer="0"/>
  <pageSetup scale="58" fitToHeight="0" orientation="landscape" r:id="rId1"/>
  <ignoredErrors>
    <ignoredError sqref="P3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9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5" style="253" customWidth="1"/>
    <col min="2" max="2" width="19.28515625" style="26" customWidth="1"/>
    <col min="3" max="3" width="43" style="253" customWidth="1"/>
    <col min="4" max="4" width="3.7109375" style="253" customWidth="1"/>
    <col min="5" max="5" width="50.5703125" style="253" customWidth="1"/>
    <col min="6" max="7" width="15.7109375" style="253" customWidth="1"/>
    <col min="8" max="16384" width="11.42578125" style="253"/>
  </cols>
  <sheetData>
    <row r="1" spans="2:9" ht="9.75" customHeight="1">
      <c r="B1" s="781"/>
      <c r="C1" s="781"/>
      <c r="D1" s="781"/>
      <c r="E1" s="781"/>
    </row>
    <row r="2" spans="2:9">
      <c r="B2" s="781" t="s">
        <v>440</v>
      </c>
      <c r="C2" s="781"/>
      <c r="D2" s="781"/>
      <c r="E2" s="781"/>
    </row>
    <row r="3" spans="2:9">
      <c r="B3" s="781" t="s">
        <v>768</v>
      </c>
      <c r="C3" s="781"/>
      <c r="D3" s="781"/>
      <c r="E3" s="781"/>
    </row>
    <row r="4" spans="2:9">
      <c r="B4" s="781" t="s">
        <v>0</v>
      </c>
      <c r="C4" s="781"/>
      <c r="D4" s="781"/>
      <c r="E4" s="781"/>
    </row>
    <row r="5" spans="2:9" ht="8.25" customHeight="1"/>
    <row r="6" spans="2:9" ht="15" customHeight="1">
      <c r="B6" s="28" t="s">
        <v>3</v>
      </c>
      <c r="C6" s="855" t="s">
        <v>526</v>
      </c>
      <c r="D6" s="855"/>
      <c r="E6" s="855"/>
      <c r="F6" s="29"/>
      <c r="G6" s="29"/>
      <c r="H6" s="29"/>
      <c r="I6" s="29"/>
    </row>
    <row r="8" spans="2:9" ht="24.75" customHeight="1">
      <c r="B8" s="254" t="s">
        <v>306</v>
      </c>
      <c r="C8" s="853" t="s">
        <v>75</v>
      </c>
      <c r="D8" s="853"/>
      <c r="E8" s="854"/>
    </row>
    <row r="9" spans="2:9">
      <c r="B9" s="255" t="s">
        <v>307</v>
      </c>
      <c r="C9" s="256"/>
      <c r="D9" s="256"/>
      <c r="E9" s="257" t="s">
        <v>529</v>
      </c>
    </row>
    <row r="10" spans="2:9">
      <c r="B10" s="64"/>
      <c r="C10" s="258"/>
      <c r="D10" s="258"/>
      <c r="E10" s="259"/>
    </row>
    <row r="11" spans="2:9">
      <c r="B11" s="64"/>
      <c r="C11" s="258"/>
      <c r="D11" s="258"/>
      <c r="E11" s="259"/>
    </row>
    <row r="12" spans="2:9">
      <c r="B12" s="64"/>
      <c r="C12" s="258"/>
      <c r="D12" s="258"/>
      <c r="E12" s="259"/>
    </row>
    <row r="13" spans="2:9">
      <c r="B13" s="64"/>
      <c r="C13" s="258"/>
      <c r="D13" s="258"/>
      <c r="E13" s="259"/>
    </row>
    <row r="14" spans="2:9">
      <c r="B14" s="64" t="s">
        <v>308</v>
      </c>
      <c r="C14" s="258"/>
      <c r="D14" s="258"/>
      <c r="E14" s="259" t="s">
        <v>529</v>
      </c>
    </row>
    <row r="15" spans="2:9">
      <c r="B15" s="64"/>
      <c r="C15" s="258"/>
      <c r="D15" s="258"/>
      <c r="E15" s="259"/>
    </row>
    <row r="16" spans="2:9">
      <c r="B16" s="64"/>
      <c r="C16" s="258"/>
      <c r="D16" s="258"/>
      <c r="E16" s="259"/>
    </row>
    <row r="17" spans="2:7">
      <c r="B17" s="64"/>
      <c r="C17" s="258"/>
      <c r="D17" s="258"/>
      <c r="E17" s="259"/>
    </row>
    <row r="18" spans="2:7">
      <c r="B18" s="64"/>
      <c r="C18" s="258"/>
      <c r="D18" s="258"/>
      <c r="E18" s="259"/>
    </row>
    <row r="19" spans="2:7">
      <c r="B19" s="64" t="s">
        <v>309</v>
      </c>
      <c r="C19" s="258"/>
      <c r="D19" s="258"/>
      <c r="E19" s="259" t="s">
        <v>529</v>
      </c>
    </row>
    <row r="20" spans="2:7">
      <c r="B20" s="64"/>
      <c r="C20" s="258"/>
      <c r="D20" s="258"/>
      <c r="E20" s="259"/>
    </row>
    <row r="21" spans="2:7">
      <c r="B21" s="64"/>
      <c r="C21" s="258"/>
      <c r="D21" s="258"/>
      <c r="E21" s="259"/>
    </row>
    <row r="22" spans="2:7">
      <c r="B22" s="64"/>
      <c r="C22" s="258"/>
      <c r="D22" s="258"/>
      <c r="E22" s="259"/>
    </row>
    <row r="23" spans="2:7">
      <c r="B23" s="64"/>
      <c r="C23" s="258"/>
      <c r="D23" s="258"/>
      <c r="E23" s="259"/>
    </row>
    <row r="24" spans="2:7">
      <c r="B24" s="64" t="s">
        <v>310</v>
      </c>
      <c r="C24" s="258"/>
      <c r="D24" s="258"/>
      <c r="E24" s="259" t="s">
        <v>530</v>
      </c>
    </row>
    <row r="25" spans="2:7">
      <c r="B25" s="67"/>
      <c r="C25" s="260"/>
      <c r="D25" s="260"/>
      <c r="E25" s="261"/>
    </row>
    <row r="27" spans="2:7">
      <c r="B27" s="16" t="s">
        <v>76</v>
      </c>
    </row>
    <row r="31" spans="2:7" ht="15" customHeight="1">
      <c r="B31" s="852" t="s">
        <v>664</v>
      </c>
      <c r="C31" s="852"/>
      <c r="E31" s="258"/>
    </row>
    <row r="32" spans="2:7">
      <c r="B32" s="811" t="s">
        <v>741</v>
      </c>
      <c r="C32" s="811"/>
      <c r="D32" s="77"/>
      <c r="E32" s="77"/>
      <c r="F32" s="774" t="s">
        <v>659</v>
      </c>
      <c r="G32" s="774"/>
    </row>
    <row r="33" spans="2:7" ht="12.75" customHeight="1">
      <c r="B33" s="770" t="s">
        <v>658</v>
      </c>
      <c r="C33" s="770"/>
      <c r="D33" s="83"/>
      <c r="E33" s="83"/>
      <c r="F33" s="770" t="s">
        <v>660</v>
      </c>
      <c r="G33" s="770"/>
    </row>
    <row r="37" spans="2:7" ht="15">
      <c r="G37" s="727">
        <v>8</v>
      </c>
    </row>
    <row r="39" spans="2:7" ht="18">
      <c r="G39" s="618"/>
    </row>
  </sheetData>
  <mergeCells count="11">
    <mergeCell ref="B1:E1"/>
    <mergeCell ref="B2:E2"/>
    <mergeCell ref="B3:E3"/>
    <mergeCell ref="B4:E4"/>
    <mergeCell ref="C8:E8"/>
    <mergeCell ref="C6:E6"/>
    <mergeCell ref="B31:C31"/>
    <mergeCell ref="B32:C32"/>
    <mergeCell ref="F32:G32"/>
    <mergeCell ref="B33:C33"/>
    <mergeCell ref="F33:G33"/>
  </mergeCells>
  <pageMargins left="0.7" right="0.7" top="0.41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15</vt:i4>
      </vt:variant>
    </vt:vector>
  </HeadingPairs>
  <TitlesOfParts>
    <vt:vector size="43" baseType="lpstr">
      <vt:lpstr>EA</vt:lpstr>
      <vt:lpstr>ESF</vt:lpstr>
      <vt:lpstr>ECSF</vt:lpstr>
      <vt:lpstr>PT_ESF_ECSF</vt:lpstr>
      <vt:lpstr>EAA</vt:lpstr>
      <vt:lpstr>EADP</vt:lpstr>
      <vt:lpstr>EVHP</vt:lpstr>
      <vt:lpstr>EFE</vt:lpstr>
      <vt:lpstr>PC</vt:lpstr>
      <vt:lpstr>NOTAS</vt:lpstr>
      <vt:lpstr>EAI</vt:lpstr>
      <vt:lpstr>CAdmon</vt:lpstr>
      <vt:lpstr>COG</vt:lpstr>
      <vt:lpstr>CTG</vt:lpstr>
      <vt:lpstr>CFG</vt:lpstr>
      <vt:lpstr>EN</vt:lpstr>
      <vt:lpstr>ID</vt:lpstr>
      <vt:lpstr>IPF</vt:lpstr>
      <vt:lpstr>CProg</vt:lpstr>
      <vt:lpstr>PyPI</vt:lpstr>
      <vt:lpstr>IR</vt:lpstr>
      <vt:lpstr>Rel Cta Banc</vt:lpstr>
      <vt:lpstr>Esq Bur</vt:lpstr>
      <vt:lpstr>Rel Cta cont</vt:lpstr>
      <vt:lpstr>montos pagados</vt:lpstr>
      <vt:lpstr>GASTO FEDERALIZADO</vt:lpstr>
      <vt:lpstr>informacion adicional</vt:lpstr>
      <vt:lpstr>Hoja1</vt:lpstr>
      <vt:lpstr>EA!Área_de_impresión</vt:lpstr>
      <vt:lpstr>EAA!Área_de_impresión</vt:lpstr>
      <vt:lpstr>EADP!Área_de_impresión</vt:lpstr>
      <vt:lpstr>ECSF!Área_de_impresión</vt:lpstr>
      <vt:lpstr>EFE!Área_de_impresión</vt:lpstr>
      <vt:lpstr>EN!Área_de_impresión</vt:lpstr>
      <vt:lpstr>ESF!Área_de_impresión</vt:lpstr>
      <vt:lpstr>'Esq Bur'!Área_de_impresión</vt:lpstr>
      <vt:lpstr>EVHP!Área_de_impresión</vt:lpstr>
      <vt:lpstr>'GASTO FEDERALIZADO'!Área_de_impresión</vt:lpstr>
      <vt:lpstr>'informacion adicional'!Área_de_impresión</vt:lpstr>
      <vt:lpstr>'montos pagados'!Área_de_impresión</vt:lpstr>
      <vt:lpstr>NOTAS!Área_de_impresión</vt:lpstr>
      <vt:lpstr>'Rel Cta Banc'!Área_de_impresión</vt:lpstr>
      <vt:lpstr>'Rel Cta cont'!Área_de_impresión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Adriana</cp:lastModifiedBy>
  <cp:lastPrinted>2025-04-24T21:20:38Z</cp:lastPrinted>
  <dcterms:created xsi:type="dcterms:W3CDTF">2014-01-27T16:27:43Z</dcterms:created>
  <dcterms:modified xsi:type="dcterms:W3CDTF">2025-10-23T14:50:20Z</dcterms:modified>
  <cp:contentStatus/>
</cp:coreProperties>
</file>