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-108" yWindow="-108" windowWidth="23256" windowHeight="12456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7">Memoria!$A$1:$H$67</definedName>
    <definedName name="_xlnm.Print_Area" localSheetId="0">'Notas a los Edos Financieros'!$A$1:$D$52</definedName>
  </definedNames>
  <calcPr calcId="162913"/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A1" i="62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<sst xmlns="http://schemas.openxmlformats.org/spreadsheetml/2006/main" count="887" uniqueCount="606">
  <si>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</si>
  <si>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</si>
  <si>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</si>
  <si>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</si>
  <si>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</si>
  <si>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</si>
  <si>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</si>
  <si>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</si>
  <si>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</si>
  <si>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</si>
  <si>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</si>
  <si>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</si>
  <si>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</si>
  <si>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</si>
  <si>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</si>
  <si>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</si>
  <si>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</si>
  <si>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</si>
  <si>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</si>
  <si>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</si>
  <si>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</si>
  <si>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</si>
  <si>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</si>
  <si>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</si>
  <si>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</si>
  <si>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</si>
  <si>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</si>
  <si>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</si>
  <si>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</si>
  <si>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</si>
  <si>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</si>
  <si>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</si>
  <si>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</si>
  <si>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</si>
  <si>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</si>
  <si>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</si>
  <si>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</si>
  <si>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</si>
  <si>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</si>
  <si>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</si>
  <si>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</si>
  <si>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</si>
  <si>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</si>
  <si>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</si>
  <si>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</si>
  <si>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</si>
  <si>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</si>
  <si>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</si>
  <si>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</si>
  <si>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</si>
  <si>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</si>
  <si>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</si>
  <si>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</si>
  <si>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</si>
  <si>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</si>
  <si>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</si>
  <si>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</si>
  <si>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</si>
  <si>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</si>
  <si>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</si>
  <si>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</si>
  <si>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</si>
  <si>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</si>
  <si>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</si>
  <si>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</si>
  <si>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</si>
  <si>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</si>
  <si>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</si>
  <si>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</si>
  <si>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</si>
  <si>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</si>
  <si>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</si>
  <si>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</si>
  <si>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</si>
  <si>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</si>
  <si>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</si>
  <si>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</si>
  <si>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</si>
  <si>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</si>
  <si>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</si>
  <si>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</si>
  <si>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</si>
  <si>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</si>
  <si>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</si>
  <si>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</si>
  <si>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</si>
  <si>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</si>
  <si>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</si>
  <si>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</si>
  <si>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</si>
  <si>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</si>
  <si>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</si>
  <si>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</si>
  <si>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</si>
  <si>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</si>
  <si>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</si>
  <si>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</si>
  <si>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</si>
  <si>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</si>
  <si>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</si>
  <si>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</si>
  <si>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</si>
  <si>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</si>
  <si>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</si>
  <si>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</si>
  <si>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</si>
  <si>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</si>
  <si>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</si>
  <si>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</si>
  <si>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</si>
  <si>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</si>
  <si>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</si>
  <si>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</si>
  <si>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</si>
  <si>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</si>
  <si>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</si>
  <si>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</si>
  <si>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</si>
  <si>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</si>
  <si>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</si>
  <si>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</si>
  <si>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</si>
  <si>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</si>
  <si>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</si>
  <si>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</si>
  <si>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</si>
  <si>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</si>
  <si>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</si>
  <si>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</si>
  <si>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</si>
  <si>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</si>
  <si>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</si>
  <si>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</si>
  <si>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</si>
  <si>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</si>
  <si>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</si>
  <si>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</si>
  <si>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</si>
  <si>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</si>
  <si>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</si>
  <si>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</si>
  <si>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</si>
  <si>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</si>
  <si>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</si>
  <si>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</si>
  <si>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</si>
  <si>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</si>
  <si>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</si>
  <si>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</si>
  <si>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</si>
  <si>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</si>
  <si>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</si>
  <si>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</si>
  <si>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</si>
  <si>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</si>
  <si>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</si>
  <si>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</si>
  <si>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</si>
  <si>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</si>
  <si>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</si>
  <si>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</si>
  <si>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</si>
  <si>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</si>
  <si>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</si>
  <si>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</si>
  <si>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</si>
  <si>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</si>
  <si>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</si>
  <si>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</si>
  <si>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</si>
  <si>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</si>
  <si>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</si>
  <si>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</si>
  <si>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</si>
  <si>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</si>
  <si>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</si>
  <si>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</si>
  <si>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</si>
  <si>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</si>
  <si>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</si>
  <si>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</si>
  <si>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</si>
  <si>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</si>
  <si>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</si>
  <si>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</si>
  <si>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</si>
  <si>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</si>
  <si>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</si>
  <si>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</si>
  <si>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</si>
  <si>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</si>
  <si>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</si>
  <si>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</si>
  <si>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</si>
  <si>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</si>
  <si>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</si>
  <si>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</si>
  <si>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</si>
  <si>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</si>
  <si>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</si>
  <si>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</si>
  <si>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</si>
  <si>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</si>
  <si>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</si>
  <si>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</si>
  <si>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</si>
  <si>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</si>
  <si>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</si>
  <si>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</si>
  <si>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</si>
  <si>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</si>
  <si>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</si>
  <si>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</si>
  <si>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</si>
  <si>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</si>
  <si>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</si>
  <si>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</si>
  <si>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</si>
  <si>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</si>
  <si>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</si>
  <si>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</si>
  <si>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</si>
  <si>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</si>
  <si>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</si>
  <si>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</si>
  <si>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</si>
  <si>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</si>
  <si>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</si>
  <si>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</si>
  <si>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</si>
  <si>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</si>
  <si>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</si>
  <si>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</si>
  <si>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</si>
  <si>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</si>
  <si>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</si>
  <si>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</si>
  <si>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</si>
  <si>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</si>
  <si>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</si>
  <si>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</si>
  <si>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</si>
  <si>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</si>
  <si>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</si>
  <si>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</si>
  <si>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</si>
  <si>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</si>
  <si>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</si>
  <si>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</si>
  <si>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</si>
  <si>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</si>
  <si>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</si>
  <si>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</si>
  <si>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</si>
  <si>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</si>
  <si>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</si>
  <si>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</si>
  <si>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</si>
  <si>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</si>
  <si>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</si>
  <si>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</si>
  <si>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</si>
  <si>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</si>
  <si>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</si>
  <si>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</si>
  <si>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</si>
  <si>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</si>
  <si>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</si>
  <si>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</si>
  <si>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</si>
  <si>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</si>
  <si>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</si>
  <si>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</si>
  <si>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</si>
  <si>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</si>
  <si>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</si>
  <si>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</si>
  <si>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</si>
  <si>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</si>
  <si>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</si>
  <si>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</si>
  <si>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</si>
  <si>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</si>
  <si>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</si>
  <si>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</si>
  <si>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</si>
  <si>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</si>
  <si>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</si>
  <si>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</si>
  <si>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</si>
  <si>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</si>
  <si>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</si>
  <si>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</si>
  <si>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</si>
  <si>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</si>
  <si>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</si>
  <si>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</si>
  <si>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</si>
  <si>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</si>
  <si>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</si>
  <si>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</si>
  <si>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</si>
  <si>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</si>
  <si>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</si>
  <si>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</si>
  <si>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</si>
  <si>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</si>
  <si>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</si>
  <si>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</si>
  <si>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</si>
  <si>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</si>
  <si>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</si>
  <si>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</si>
  <si>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</si>
  <si>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</si>
  <si>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</si>
  <si>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</si>
  <si>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</si>
  <si>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</si>
  <si>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</si>
  <si>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</si>
  <si>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</si>
  <si>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</si>
  <si>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</si>
  <si>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</si>
  <si>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</si>
  <si>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</si>
  <si>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</si>
  <si>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</si>
  <si>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</si>
  <si>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</si>
  <si>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</si>
  <si>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</si>
  <si>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</si>
  <si>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</si>
  <si>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</si>
  <si>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</si>
  <si>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</si>
  <si>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</si>
  <si>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</si>
  <si>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</si>
  <si>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</si>
  <si>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</si>
  <si>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</si>
  <si>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</si>
  <si>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</si>
  <si>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</si>
  <si>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</si>
  <si>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</si>
  <si>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</si>
  <si>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</si>
  <si>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</si>
  <si>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</si>
  <si>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</si>
  <si>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</si>
  <si>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</si>
  <si>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</si>
  <si>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</si>
  <si>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</si>
  <si>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</si>
  <si>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</si>
  <si>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</si>
  <si>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</si>
  <si>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</si>
  <si>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</si>
  <si>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</si>
  <si>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</si>
  <si>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</si>
  <si>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</si>
  <si>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</si>
  <si>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</si>
  <si>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</si>
  <si>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</si>
  <si>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</si>
  <si>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</si>
  <si>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</si>
  <si>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</si>
  <si>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</si>
  <si>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</si>
  <si>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</si>
  <si>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</si>
  <si>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</si>
  <si>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</si>
  <si>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</si>
  <si>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</si>
  <si>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</si>
  <si>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</si>
  <si>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</si>
  <si>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</si>
  <si>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</si>
  <si>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</si>
  <si>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</si>
  <si>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</si>
  <si>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</si>
  <si>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</si>
  <si>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</si>
  <si>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</si>
  <si>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</si>
  <si>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</si>
  <si>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</si>
  <si>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</si>
  <si>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</si>
  <si>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</si>
  <si>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</si>
  <si>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</si>
  <si>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</si>
  <si>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</si>
  <si>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</si>
  <si>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</si>
  <si>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</si>
  <si>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</si>
  <si>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</si>
  <si>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</si>
  <si>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</si>
  <si>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</si>
  <si>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</si>
  <si>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</si>
  <si>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</si>
  <si>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</si>
  <si>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</si>
  <si>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</si>
  <si>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</si>
  <si>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</si>
  <si>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</si>
  <si>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</si>
  <si>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</si>
  <si>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</si>
  <si>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</si>
  <si>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</si>
  <si>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</si>
  <si>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</si>
  <si>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</si>
  <si>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</si>
  <si>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</si>
  <si>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</si>
  <si>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</si>
  <si>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</si>
  <si>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</si>
  <si>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</si>
  <si>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</si>
  <si>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</si>
  <si>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</si>
  <si>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</si>
  <si>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</si>
  <si>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</si>
  <si>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</si>
  <si>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</si>
  <si>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</si>
  <si>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</si>
  <si>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</si>
  <si>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</si>
  <si>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</si>
  <si>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</si>
  <si>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</si>
  <si>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</si>
  <si>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</si>
  <si>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</si>
  <si>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</si>
  <si>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</si>
  <si>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</si>
  <si>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</si>
  <si>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</si>
  <si>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</si>
  <si>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</si>
  <si>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</si>
  <si>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</si>
  <si>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</si>
  <si>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</si>
  <si>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</si>
  <si>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</si>
  <si>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</si>
  <si>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</si>
  <si>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</si>
  <si>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</si>
  <si>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</si>
  <si>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</si>
  <si>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</si>
  <si>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</si>
  <si>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</si>
  <si>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</si>
  <si>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</si>
  <si>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</si>
  <si>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</si>
  <si>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</si>
  <si>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</si>
  <si>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</si>
  <si>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</si>
  <si>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</si>
  <si>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</si>
  <si>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</si>
  <si>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</si>
  <si>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</si>
  <si>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</si>
  <si>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</si>
  <si>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</si>
  <si>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</si>
  <si>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</si>
  <si>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</si>
  <si>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</si>
  <si>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</si>
  <si>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</si>
  <si>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</si>
  <si>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</si>
  <si>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</si>
  <si>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</si>
  <si>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</si>
  <si>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</si>
  <si>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</si>
  <si>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</si>
  <si>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</si>
  <si>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</si>
  <si>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</si>
  <si>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</si>
  <si>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</si>
  <si>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</si>
  <si>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</si>
  <si>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</si>
  <si>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</si>
  <si>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</si>
  <si>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</si>
  <si>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</si>
  <si>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</si>
  <si>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</si>
  <si>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</si>
  <si>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</si>
  <si>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</si>
  <si>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</si>
  <si>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</si>
  <si>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</si>
  <si>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</si>
  <si>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</si>
  <si>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</si>
  <si>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</si>
  <si>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</si>
  <si>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</si>
  <si>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</si>
  <si>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</si>
  <si>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</si>
  <si>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</si>
  <si>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</si>
  <si>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</si>
  <si>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</si>
  <si>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</si>
  <si>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</si>
  <si>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</si>
  <si>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</si>
  <si>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</si>
  <si>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</si>
  <si>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</si>
  <si>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</si>
  <si>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</si>
  <si>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</si>
  <si>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</si>
  <si>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</si>
  <si>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</si>
  <si>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</si>
  <si>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</si>
  <si>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</si>
  <si>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</si>
  <si>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</si>
  <si>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</si>
  <si>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</si>
  <si>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</si>
  <si>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</si>
  <si>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</si>
  <si>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</si>
  <si>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</si>
  <si>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</si>
  <si>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</si>
  <si>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</si>
  <si>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</si>
  <si>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</si>
  <si>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</si>
  <si>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</si>
  <si>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</si>
  <si>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</si>
  <si>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</si>
  <si>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</si>
  <si>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</si>
  <si>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</si>
  <si>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</si>
  <si>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</si>
  <si>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</si>
  <si>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</si>
  <si>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</si>
  <si>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</si>
  <si>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</si>
  <si>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</si>
  <si>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</si>
  <si>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</si>
  <si>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</si>
  <si>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</si>
  <si>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</si>
  <si>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</si>
  <si>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</si>
  <si>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</si>
  <si>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</si>
  <si>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</si>
  <si>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</si>
  <si>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</si>
  <si>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COMISION ESTATAL DE CONCILIACIÓN Y ARBITRAJE MEDICO</t>
  </si>
  <si>
    <t>Del 1 de Enero al 31 de Marzo de 2025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</si>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</sst>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5" fontId="3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center" wrapText="1"/>
      <protection locked="0"/>
    </xf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5" fillId="0" borderId="0" xfId="20"/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5" fillId="0" borderId="0" xfId="20"/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5" fillId="0" borderId="0" xfId="20"/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5" fillId="0" borderId="0" xfId="20"/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5" fillId="0" borderId="0" xfId="20"/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81">
    <cellStyle name="=C:\WINNT\SYSTEM32\COMMAND.COM" xfId="21"/>
    <cellStyle name="Euro" xfId="22"/>
    <cellStyle name="Hipervínculo" xfId="11" builtinId="8"/>
    <cellStyle name="Millares" xfId="18" builtinId="3"/>
    <cellStyle name="Millares 2" xfId="1"/>
    <cellStyle name="Millares 2 10" xfId="23"/>
    <cellStyle name="Millares 2 2" xfId="15"/>
    <cellStyle name="Millares 2 2 2" xfId="73"/>
    <cellStyle name="Millares 2 2 3" xfId="63"/>
    <cellStyle name="Millares 2 2 4" xfId="53"/>
    <cellStyle name="Millares 2 2 5" xfId="44"/>
    <cellStyle name="Millares 2 2 6" xfId="35"/>
    <cellStyle name="Millares 2 2 7" xfId="24"/>
    <cellStyle name="Millares 2 3" xfId="16"/>
    <cellStyle name="Millares 2 3 2" xfId="74"/>
    <cellStyle name="Millares 2 3 3" xfId="64"/>
    <cellStyle name="Millares 2 3 4" xfId="54"/>
    <cellStyle name="Millares 2 3 5" xfId="45"/>
    <cellStyle name="Millares 2 3 6" xfId="36"/>
    <cellStyle name="Millares 2 3 7" xfId="25"/>
    <cellStyle name="Millares 2 4" xfId="61"/>
    <cellStyle name="Millares 2 4 2" xfId="80"/>
    <cellStyle name="Millares 2 4 3" xfId="71"/>
    <cellStyle name="Millares 2 5" xfId="72"/>
    <cellStyle name="Millares 2 6" xfId="62"/>
    <cellStyle name="Millares 2 7" xfId="52"/>
    <cellStyle name="Millares 2 8" xfId="43"/>
    <cellStyle name="Millares 2 9" xfId="34"/>
    <cellStyle name="Millares 3" xfId="19"/>
    <cellStyle name="Millares 3 2" xfId="75"/>
    <cellStyle name="Millares 3 3" xfId="65"/>
    <cellStyle name="Millares 3 4" xfId="55"/>
    <cellStyle name="Millares 3 5" xfId="46"/>
    <cellStyle name="Millares 3 6" xfId="37"/>
    <cellStyle name="Millares 3 7" xfId="26"/>
    <cellStyle name="Millares 4" xfId="17"/>
    <cellStyle name="Moneda 2" xfId="27"/>
    <cellStyle name="Moneda 2 2" xfId="76"/>
    <cellStyle name="Moneda 2 3" xfId="66"/>
    <cellStyle name="Moneda 2 4" xfId="56"/>
    <cellStyle name="Moneda 2 5" xfId="47"/>
    <cellStyle name="Moneda 2 6" xfId="38"/>
    <cellStyle name="Normal" xfId="0" builtinId="0"/>
    <cellStyle name="Normal 2" xfId="2"/>
    <cellStyle name="Normal 2 2" xfId="3"/>
    <cellStyle name="Normal 2 3" xfId="9"/>
    <cellStyle name="Normal 2 3 2" xfId="77"/>
    <cellStyle name="Normal 2 4" xfId="67"/>
    <cellStyle name="Normal 2 5" xfId="57"/>
    <cellStyle name="Normal 2 6" xfId="48"/>
    <cellStyle name="Normal 2 7" xfId="39"/>
    <cellStyle name="Normal 3" xfId="8"/>
    <cellStyle name="Normal 3 2" xfId="10"/>
    <cellStyle name="Normal 3 2 2" xfId="13"/>
    <cellStyle name="Normal 3 3" xfId="12"/>
    <cellStyle name="Normal 3 3 2" xfId="68"/>
    <cellStyle name="Normal 3 4" xfId="58"/>
    <cellStyle name="Normal 3 5" xfId="49"/>
    <cellStyle name="Normal 3 6" xfId="40"/>
    <cellStyle name="Normal 4" xfId="4"/>
    <cellStyle name="Normal 4 2" xfId="29"/>
    <cellStyle name="Normal 4 3" xfId="28"/>
    <cellStyle name="Normal 5" xfId="5"/>
    <cellStyle name="Normal 5 2" xfId="31"/>
    <cellStyle name="Normal 5 3" xfId="30"/>
    <cellStyle name="Normal 56" xfId="6"/>
    <cellStyle name="Normal 6" xfId="32"/>
    <cellStyle name="Normal 6 2" xfId="33"/>
    <cellStyle name="Normal 6 2 2" xfId="79"/>
    <cellStyle name="Normal 6 2 3" xfId="70"/>
    <cellStyle name="Normal 6 2 4" xfId="60"/>
    <cellStyle name="Normal 6 2 5" xfId="51"/>
    <cellStyle name="Normal 6 2 6" xfId="42"/>
    <cellStyle name="Normal 6 3" xfId="78"/>
    <cellStyle name="Normal 6 4" xfId="69"/>
    <cellStyle name="Normal 6 5" xfId="59"/>
    <cellStyle name="Normal 6 6" xfId="50"/>
    <cellStyle name="Normal 6 7" xfId="41"/>
    <cellStyle name="Normal 7" xfId="20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212"/>
  <sheetViews>
    <sheetView topLeftCell="A36" zoomScaleNormal="100" zoomScaleSheetLayoutView="100" workbookViewId="0">
      <selection activeCell="F48" sqref="F48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4" width="14.33203125" style="1" customWidth="1"/>
    <col min="5" max="16384" width="12.88671875" style="1"/>
  </cols>
  <sheetData>
    <row r="1" spans="1:4" ht="16.2" customHeight="1" x14ac:dyDescent="0.2">
      <c r="A1" s="184" t="s">
        <v>600</v>
      </c>
      <c r="B1" s="185"/>
      <c r="C1" s="115" t="s">
        <v>493</v>
      </c>
      <c r="D1" s="116">
        <v>2025</v>
      </c>
    </row>
    <row r="2" spans="1:4" ht="16.2" customHeight="1" x14ac:dyDescent="0.2">
      <c r="A2" s="186" t="s">
        <v>492</v>
      </c>
      <c r="B2" s="187"/>
      <c r="C2" s="10" t="s">
        <v>494</v>
      </c>
      <c r="D2" s="117" t="s">
        <v>499</v>
      </c>
    </row>
    <row r="3" spans="1:4" ht="16.2" customHeight="1" x14ac:dyDescent="0.2">
      <c r="A3" s="188" t="s">
        <v>601</v>
      </c>
      <c r="B3" s="189"/>
      <c r="C3" s="10" t="s">
        <v>495</v>
      </c>
      <c r="D3" s="118">
        <v>1</v>
      </c>
    </row>
    <row r="4" spans="1:4" ht="16.2" customHeight="1" x14ac:dyDescent="0.2">
      <c r="A4" s="190" t="s">
        <v>516</v>
      </c>
      <c r="B4" s="191"/>
      <c r="C4" s="191"/>
      <c r="D4" s="192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478</v>
      </c>
      <c r="B10" s="37" t="s">
        <v>557</v>
      </c>
    </row>
    <row r="11" spans="1:4" x14ac:dyDescent="0.2">
      <c r="A11" s="36" t="s">
        <v>479</v>
      </c>
      <c r="B11" s="37" t="s">
        <v>275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487</v>
      </c>
    </row>
    <row r="16" spans="1:4" x14ac:dyDescent="0.2">
      <c r="A16" s="36" t="s">
        <v>7</v>
      </c>
      <c r="B16" s="37" t="s">
        <v>488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489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112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  <row r="50" spans="2:4" x14ac:dyDescent="0.2">
      <c r="B50" s="161" t="s">
        <v>602</v>
      </c>
      <c r="C50" s="194" t="s">
        <v>603</v>
      </c>
      <c r="D50" s="194"/>
    </row>
    <row r="51" spans="2:4" ht="35.4" customHeight="1" x14ac:dyDescent="0.2">
      <c r="B51" s="162" t="s">
        <v>604</v>
      </c>
      <c r="C51" s="193" t="s">
        <v>605</v>
      </c>
      <c r="D51" s="193"/>
    </row>
    <row r="199" spans="3:3" x14ac:dyDescent="0.2">
      <c r="C199" s="1">
        <v>0</v>
      </c>
    </row>
    <row r="201" spans="3:3" x14ac:dyDescent="0.2">
      <c r="C201" s="1">
        <v>0</v>
      </c>
    </row>
    <row r="202" spans="3:3" x14ac:dyDescent="0.2">
      <c r="C202" s="1">
        <v>0</v>
      </c>
    </row>
    <row r="203" spans="3:3" x14ac:dyDescent="0.2">
      <c r="C203" s="1">
        <v>0</v>
      </c>
    </row>
    <row r="204" spans="3:3" x14ac:dyDescent="0.2">
      <c r="C204" s="1">
        <v>0</v>
      </c>
    </row>
    <row r="205" spans="3:3" x14ac:dyDescent="0.2">
      <c r="C205" s="1">
        <v>0</v>
      </c>
    </row>
    <row r="206" spans="3:3" x14ac:dyDescent="0.2">
      <c r="C206" s="1">
        <v>0</v>
      </c>
    </row>
    <row r="207" spans="3:3" x14ac:dyDescent="0.2">
      <c r="C207" s="1">
        <v>0</v>
      </c>
    </row>
    <row r="208" spans="3:3" x14ac:dyDescent="0.2">
      <c r="C208" s="1">
        <v>0</v>
      </c>
    </row>
    <row r="209" spans="3:3" x14ac:dyDescent="0.2">
      <c r="C209" s="1">
        <v>0</v>
      </c>
    </row>
    <row r="212" spans="3:3" x14ac:dyDescent="0.2">
      <c r="C212" s="1">
        <v>0</v>
      </c>
    </row>
  </sheetData>
  <sheetProtection formatCells="0" formatColumns="0" formatRows="0" autoFilter="0" pivotTables="0"/>
  <mergeCells count="6">
    <mergeCell ref="A1:B1"/>
    <mergeCell ref="A2:B2"/>
    <mergeCell ref="A3:B3"/>
    <mergeCell ref="A4:D4"/>
    <mergeCell ref="C51:D51"/>
    <mergeCell ref="C50:D50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181" zoomScaleNormal="100" workbookViewId="0">
      <selection activeCell="B227" sqref="B227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3" width="15.6640625" style="14" customWidth="1"/>
    <col min="4" max="4" width="16.7773437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87" t="s">
        <v>600</v>
      </c>
      <c r="B1" s="187"/>
      <c r="C1" s="187"/>
      <c r="D1" s="10" t="s">
        <v>496</v>
      </c>
      <c r="E1" s="19">
        <v>2025</v>
      </c>
    </row>
    <row r="2" spans="1:5" s="11" customFormat="1" ht="18.899999999999999" customHeight="1" x14ac:dyDescent="0.3">
      <c r="A2" s="187" t="s">
        <v>501</v>
      </c>
      <c r="B2" s="187"/>
      <c r="C2" s="187"/>
      <c r="D2" s="10" t="s">
        <v>497</v>
      </c>
      <c r="E2" s="19" t="s">
        <v>499</v>
      </c>
    </row>
    <row r="3" spans="1:5" s="11" customFormat="1" ht="18.899999999999999" customHeight="1" x14ac:dyDescent="0.3">
      <c r="A3" s="187" t="s">
        <v>601</v>
      </c>
      <c r="B3" s="187"/>
      <c r="C3" s="187"/>
      <c r="D3" s="10" t="s">
        <v>498</v>
      </c>
      <c r="E3" s="19">
        <v>1</v>
      </c>
    </row>
    <row r="4" spans="1:5" s="11" customFormat="1" ht="18.899999999999999" customHeight="1" x14ac:dyDescent="0.3">
      <c r="A4" s="187" t="s">
        <v>516</v>
      </c>
      <c r="B4" s="187"/>
      <c r="C4" s="187"/>
      <c r="D4" s="10"/>
      <c r="E4" s="19"/>
    </row>
    <row r="5" spans="1:5" x14ac:dyDescent="0.2">
      <c r="A5" s="12" t="s">
        <v>114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9" t="s">
        <v>274</v>
      </c>
      <c r="E8" s="160" t="s">
        <v>596</v>
      </c>
    </row>
    <row r="9" spans="1:5" x14ac:dyDescent="0.2">
      <c r="A9" s="120">
        <v>4000</v>
      </c>
      <c r="B9" s="119" t="s">
        <v>557</v>
      </c>
      <c r="C9" s="121">
        <f>SUM(C10+C57+C69)</f>
        <v>3167014.23</v>
      </c>
      <c r="D9" s="80"/>
      <c r="E9" s="40"/>
    </row>
    <row r="10" spans="1:5" x14ac:dyDescent="0.2">
      <c r="A10" s="120">
        <v>4100</v>
      </c>
      <c r="B10" s="119" t="s">
        <v>221</v>
      </c>
      <c r="C10" s="121">
        <f>SUM(C11+C21+C27+C30+C36+C39+C48)</f>
        <v>0</v>
      </c>
      <c r="D10" s="80"/>
      <c r="E10" s="40"/>
    </row>
    <row r="11" spans="1:5" x14ac:dyDescent="0.2">
      <c r="A11" s="120">
        <v>4110</v>
      </c>
      <c r="B11" s="119" t="s">
        <v>222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223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224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225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226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227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228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229</v>
      </c>
      <c r="C18" s="45">
        <v>0</v>
      </c>
      <c r="D18" s="80"/>
      <c r="E18" s="40"/>
    </row>
    <row r="19" spans="1:5" ht="20.399999999999999" x14ac:dyDescent="0.2">
      <c r="A19" s="41">
        <v>4118</v>
      </c>
      <c r="B19" s="43" t="s">
        <v>407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230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231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232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408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233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234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235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236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237</v>
      </c>
      <c r="C28" s="45">
        <v>0</v>
      </c>
      <c r="D28" s="80"/>
      <c r="E28" s="40"/>
    </row>
    <row r="29" spans="1:5" ht="20.399999999999999" x14ac:dyDescent="0.2">
      <c r="A29" s="41">
        <v>4132</v>
      </c>
      <c r="B29" s="43" t="s">
        <v>409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238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239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240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241</v>
      </c>
      <c r="C33" s="45">
        <v>0</v>
      </c>
      <c r="D33" s="80"/>
      <c r="E33" s="40"/>
    </row>
    <row r="34" spans="1:5" ht="20.399999999999999" x14ac:dyDescent="0.2">
      <c r="A34" s="41">
        <v>4145</v>
      </c>
      <c r="B34" s="43" t="s">
        <v>410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242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411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411</v>
      </c>
      <c r="C37" s="45">
        <v>0</v>
      </c>
      <c r="D37" s="80"/>
      <c r="E37" s="40"/>
    </row>
    <row r="38" spans="1:5" ht="20.399999999999999" x14ac:dyDescent="0.2">
      <c r="A38" s="41">
        <v>4154</v>
      </c>
      <c r="B38" s="43" t="s">
        <v>412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413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243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244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245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246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247</v>
      </c>
      <c r="C44" s="45">
        <v>0</v>
      </c>
      <c r="D44" s="80"/>
      <c r="E44" s="40"/>
    </row>
    <row r="45" spans="1:5" ht="20.399999999999999" x14ac:dyDescent="0.2">
      <c r="A45" s="41">
        <v>4166</v>
      </c>
      <c r="B45" s="43" t="s">
        <v>414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248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249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491</v>
      </c>
      <c r="C48" s="121">
        <f>SUM(C49:C56)</f>
        <v>0</v>
      </c>
      <c r="D48" s="80"/>
      <c r="E48" s="40"/>
    </row>
    <row r="49" spans="1:5" x14ac:dyDescent="0.2">
      <c r="A49" s="41">
        <v>4171</v>
      </c>
      <c r="B49" s="42" t="s">
        <v>415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416</v>
      </c>
      <c r="C50" s="45">
        <v>0</v>
      </c>
      <c r="D50" s="80"/>
      <c r="E50" s="40"/>
    </row>
    <row r="51" spans="1:5" ht="20.399999999999999" x14ac:dyDescent="0.2">
      <c r="A51" s="41">
        <v>4173</v>
      </c>
      <c r="B51" s="43" t="s">
        <v>417</v>
      </c>
      <c r="C51" s="45">
        <v>0</v>
      </c>
      <c r="D51" s="80"/>
      <c r="E51" s="40"/>
    </row>
    <row r="52" spans="1:5" ht="20.399999999999999" x14ac:dyDescent="0.2">
      <c r="A52" s="41">
        <v>4174</v>
      </c>
      <c r="B52" s="43" t="s">
        <v>418</v>
      </c>
      <c r="C52" s="45">
        <v>0</v>
      </c>
      <c r="D52" s="80"/>
      <c r="E52" s="40"/>
    </row>
    <row r="53" spans="1:5" ht="20.399999999999999" x14ac:dyDescent="0.2">
      <c r="A53" s="41">
        <v>4175</v>
      </c>
      <c r="B53" s="43" t="s">
        <v>419</v>
      </c>
      <c r="C53" s="45">
        <v>0</v>
      </c>
      <c r="D53" s="80"/>
      <c r="E53" s="40"/>
    </row>
    <row r="54" spans="1:5" ht="20.399999999999999" x14ac:dyDescent="0.2">
      <c r="A54" s="41">
        <v>4176</v>
      </c>
      <c r="B54" s="43" t="s">
        <v>420</v>
      </c>
      <c r="C54" s="45">
        <v>0</v>
      </c>
      <c r="D54" s="80"/>
      <c r="E54" s="40"/>
    </row>
    <row r="55" spans="1:5" ht="20.399999999999999" x14ac:dyDescent="0.2">
      <c r="A55" s="41">
        <v>4177</v>
      </c>
      <c r="B55" s="43" t="s">
        <v>421</v>
      </c>
      <c r="C55" s="45">
        <v>0</v>
      </c>
      <c r="D55" s="80"/>
      <c r="E55" s="40"/>
    </row>
    <row r="56" spans="1:5" x14ac:dyDescent="0.2">
      <c r="A56" s="41">
        <v>4178</v>
      </c>
      <c r="B56" s="43" t="s">
        <v>422</v>
      </c>
      <c r="C56" s="45">
        <v>0</v>
      </c>
      <c r="D56" s="80"/>
      <c r="E56" s="40"/>
    </row>
    <row r="57" spans="1:5" ht="30.6" x14ac:dyDescent="0.2">
      <c r="A57" s="120">
        <v>4200</v>
      </c>
      <c r="B57" s="122" t="s">
        <v>423</v>
      </c>
      <c r="C57" s="121">
        <f>+C58+C64</f>
        <v>3167014.23</v>
      </c>
      <c r="D57" s="80"/>
      <c r="E57" s="40"/>
    </row>
    <row r="58" spans="1:5" ht="20.399999999999999" x14ac:dyDescent="0.2">
      <c r="A58" s="120">
        <v>4210</v>
      </c>
      <c r="B58" s="122" t="s">
        <v>424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250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251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252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425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426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253</v>
      </c>
      <c r="C64" s="121">
        <f>SUM(C65:C68)</f>
        <v>3167014.23</v>
      </c>
      <c r="D64" s="80"/>
      <c r="E64" s="40"/>
    </row>
    <row r="65" spans="1:5" x14ac:dyDescent="0.2">
      <c r="A65" s="41">
        <v>4221</v>
      </c>
      <c r="B65" s="42" t="s">
        <v>254</v>
      </c>
      <c r="C65" s="45">
        <v>3167014.23</v>
      </c>
      <c r="D65" s="80"/>
      <c r="E65" s="40"/>
    </row>
    <row r="66" spans="1:5" x14ac:dyDescent="0.2">
      <c r="A66" s="41">
        <v>4223</v>
      </c>
      <c r="B66" s="42" t="s">
        <v>255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257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427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258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259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428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260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261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262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263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264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265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266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267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267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268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268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269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270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429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271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272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273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430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269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274</v>
      </c>
      <c r="E93" s="39" t="s">
        <v>596</v>
      </c>
    </row>
    <row r="94" spans="1:5" x14ac:dyDescent="0.2">
      <c r="A94" s="123">
        <v>5000</v>
      </c>
      <c r="B94" s="119" t="s">
        <v>275</v>
      </c>
      <c r="C94" s="121">
        <f>C95+C123+C156+C166+C181+C210</f>
        <v>2897467.2199999997</v>
      </c>
      <c r="D94" s="124">
        <v>1</v>
      </c>
      <c r="E94" s="42"/>
    </row>
    <row r="95" spans="1:5" x14ac:dyDescent="0.2">
      <c r="A95" s="123">
        <v>5100</v>
      </c>
      <c r="B95" s="119" t="s">
        <v>276</v>
      </c>
      <c r="C95" s="121">
        <f>C96+C103+C113</f>
        <v>2856199.82</v>
      </c>
      <c r="D95" s="124">
        <f>C95/$C$94</f>
        <v>0.98575742299510816</v>
      </c>
      <c r="E95" s="42"/>
    </row>
    <row r="96" spans="1:5" x14ac:dyDescent="0.2">
      <c r="A96" s="123">
        <v>5110</v>
      </c>
      <c r="B96" s="119" t="s">
        <v>277</v>
      </c>
      <c r="C96" s="121">
        <f>SUM(C97:C102)</f>
        <v>2395938.81</v>
      </c>
      <c r="D96" s="124">
        <f t="shared" ref="D96:D159" si="0">C96/$C$94</f>
        <v>0.82690799518346247</v>
      </c>
      <c r="E96" s="42"/>
    </row>
    <row r="97" spans="1:5" x14ac:dyDescent="0.2">
      <c r="A97" s="44">
        <v>5111</v>
      </c>
      <c r="B97" s="42" t="s">
        <v>278</v>
      </c>
      <c r="C97" s="45">
        <v>619289.53</v>
      </c>
      <c r="D97" s="46">
        <f t="shared" si="0"/>
        <v>0.21373478385719238</v>
      </c>
      <c r="E97" s="42"/>
    </row>
    <row r="98" spans="1:5" x14ac:dyDescent="0.2">
      <c r="A98" s="44">
        <v>5112</v>
      </c>
      <c r="B98" s="42" t="s">
        <v>279</v>
      </c>
      <c r="C98" s="45">
        <v>115359.15</v>
      </c>
      <c r="D98" s="46">
        <f t="shared" si="0"/>
        <v>3.9813789506823134E-2</v>
      </c>
      <c r="E98" s="42"/>
    </row>
    <row r="99" spans="1:5" x14ac:dyDescent="0.2">
      <c r="A99" s="44">
        <v>5113</v>
      </c>
      <c r="B99" s="42" t="s">
        <v>280</v>
      </c>
      <c r="C99" s="45">
        <v>539998.82999999996</v>
      </c>
      <c r="D99" s="46">
        <f t="shared" si="0"/>
        <v>0.1863692628764235</v>
      </c>
      <c r="E99" s="42"/>
    </row>
    <row r="100" spans="1:5" x14ac:dyDescent="0.2">
      <c r="A100" s="44">
        <v>5114</v>
      </c>
      <c r="B100" s="42" t="s">
        <v>281</v>
      </c>
      <c r="C100" s="45">
        <v>235755.85</v>
      </c>
      <c r="D100" s="46">
        <f t="shared" si="0"/>
        <v>8.1366183669888084E-2</v>
      </c>
      <c r="E100" s="42"/>
    </row>
    <row r="101" spans="1:5" x14ac:dyDescent="0.2">
      <c r="A101" s="44">
        <v>5115</v>
      </c>
      <c r="B101" s="42" t="s">
        <v>282</v>
      </c>
      <c r="C101" s="45">
        <v>885535.45</v>
      </c>
      <c r="D101" s="46">
        <f t="shared" si="0"/>
        <v>0.30562397527313528</v>
      </c>
      <c r="E101" s="42"/>
    </row>
    <row r="102" spans="1:5" x14ac:dyDescent="0.2">
      <c r="A102" s="44">
        <v>5116</v>
      </c>
      <c r="B102" s="42" t="s">
        <v>283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284</v>
      </c>
      <c r="C103" s="121">
        <f>SUM(C104:C112)</f>
        <v>195301.03</v>
      </c>
      <c r="D103" s="124">
        <f t="shared" si="0"/>
        <v>6.7404051597864154E-2</v>
      </c>
      <c r="E103" s="42"/>
    </row>
    <row r="104" spans="1:5" x14ac:dyDescent="0.2">
      <c r="A104" s="44">
        <v>5121</v>
      </c>
      <c r="B104" s="42" t="s">
        <v>285</v>
      </c>
      <c r="C104" s="45">
        <v>34727.269999999997</v>
      </c>
      <c r="D104" s="46">
        <f t="shared" si="0"/>
        <v>1.1985388397249927E-2</v>
      </c>
      <c r="E104" s="42"/>
    </row>
    <row r="105" spans="1:5" x14ac:dyDescent="0.2">
      <c r="A105" s="44">
        <v>5122</v>
      </c>
      <c r="B105" s="42" t="s">
        <v>286</v>
      </c>
      <c r="C105" s="45">
        <v>34144.67</v>
      </c>
      <c r="D105" s="46">
        <f t="shared" si="0"/>
        <v>1.1784316234645788E-2</v>
      </c>
      <c r="E105" s="42"/>
    </row>
    <row r="106" spans="1:5" x14ac:dyDescent="0.2">
      <c r="A106" s="44">
        <v>5123</v>
      </c>
      <c r="B106" s="42" t="s">
        <v>287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288</v>
      </c>
      <c r="C107" s="45">
        <v>28561.07</v>
      </c>
      <c r="D107" s="46">
        <f t="shared" si="0"/>
        <v>9.8572538812018041E-3</v>
      </c>
      <c r="E107" s="42"/>
    </row>
    <row r="108" spans="1:5" x14ac:dyDescent="0.2">
      <c r="A108" s="44">
        <v>5125</v>
      </c>
      <c r="B108" s="42" t="s">
        <v>289</v>
      </c>
      <c r="C108" s="45">
        <v>2998.65</v>
      </c>
      <c r="D108" s="46">
        <f t="shared" si="0"/>
        <v>1.0349211129297954E-3</v>
      </c>
      <c r="E108" s="42"/>
    </row>
    <row r="109" spans="1:5" x14ac:dyDescent="0.2">
      <c r="A109" s="44">
        <v>5126</v>
      </c>
      <c r="B109" s="42" t="s">
        <v>290</v>
      </c>
      <c r="C109" s="45">
        <v>71750</v>
      </c>
      <c r="D109" s="46">
        <f t="shared" si="0"/>
        <v>2.4763006637224357E-2</v>
      </c>
      <c r="E109" s="42"/>
    </row>
    <row r="110" spans="1:5" x14ac:dyDescent="0.2">
      <c r="A110" s="44">
        <v>5127</v>
      </c>
      <c r="B110" s="42" t="s">
        <v>291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292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293</v>
      </c>
      <c r="C112" s="45">
        <v>23119.37</v>
      </c>
      <c r="D112" s="46">
        <f t="shared" si="0"/>
        <v>7.9791653346124834E-3</v>
      </c>
      <c r="E112" s="42"/>
    </row>
    <row r="113" spans="1:5" x14ac:dyDescent="0.2">
      <c r="A113" s="123">
        <v>5130</v>
      </c>
      <c r="B113" s="119" t="s">
        <v>294</v>
      </c>
      <c r="C113" s="121">
        <f>SUM(C114:C122)</f>
        <v>264959.98</v>
      </c>
      <c r="D113" s="124">
        <f t="shared" si="0"/>
        <v>9.144537621378164E-2</v>
      </c>
      <c r="E113" s="42"/>
    </row>
    <row r="114" spans="1:5" x14ac:dyDescent="0.2">
      <c r="A114" s="44">
        <v>5131</v>
      </c>
      <c r="B114" s="42" t="s">
        <v>295</v>
      </c>
      <c r="C114" s="45">
        <v>13425.23</v>
      </c>
      <c r="D114" s="46">
        <f t="shared" si="0"/>
        <v>4.6334363706796314E-3</v>
      </c>
      <c r="E114" s="42"/>
    </row>
    <row r="115" spans="1:5" x14ac:dyDescent="0.2">
      <c r="A115" s="44">
        <v>5132</v>
      </c>
      <c r="B115" s="42" t="s">
        <v>296</v>
      </c>
      <c r="C115" s="45">
        <v>9844.17</v>
      </c>
      <c r="D115" s="46">
        <f t="shared" si="0"/>
        <v>3.3975086696580474E-3</v>
      </c>
      <c r="E115" s="42"/>
    </row>
    <row r="116" spans="1:5" x14ac:dyDescent="0.2">
      <c r="A116" s="44">
        <v>5133</v>
      </c>
      <c r="B116" s="42" t="s">
        <v>297</v>
      </c>
      <c r="C116" s="45">
        <v>43176.47</v>
      </c>
      <c r="D116" s="46">
        <f t="shared" si="0"/>
        <v>1.4901452448528479E-2</v>
      </c>
      <c r="E116" s="42"/>
    </row>
    <row r="117" spans="1:5" x14ac:dyDescent="0.2">
      <c r="A117" s="44">
        <v>5134</v>
      </c>
      <c r="B117" s="42" t="s">
        <v>298</v>
      </c>
      <c r="C117" s="45">
        <v>7686.6</v>
      </c>
      <c r="D117" s="46">
        <f t="shared" si="0"/>
        <v>2.6528686664486238E-3</v>
      </c>
      <c r="E117" s="42"/>
    </row>
    <row r="118" spans="1:5" x14ac:dyDescent="0.2">
      <c r="A118" s="44">
        <v>5135</v>
      </c>
      <c r="B118" s="42" t="s">
        <v>299</v>
      </c>
      <c r="C118" s="45">
        <v>15062</v>
      </c>
      <c r="D118" s="46">
        <f t="shared" si="0"/>
        <v>5.198333184249105E-3</v>
      </c>
      <c r="E118" s="42"/>
    </row>
    <row r="119" spans="1:5" x14ac:dyDescent="0.2">
      <c r="A119" s="44">
        <v>5136</v>
      </c>
      <c r="B119" s="42" t="s">
        <v>300</v>
      </c>
      <c r="C119" s="45">
        <v>79605.320000000007</v>
      </c>
      <c r="D119" s="46">
        <f t="shared" si="0"/>
        <v>2.747410547063929E-2</v>
      </c>
      <c r="E119" s="42"/>
    </row>
    <row r="120" spans="1:5" x14ac:dyDescent="0.2">
      <c r="A120" s="44">
        <v>5137</v>
      </c>
      <c r="B120" s="42" t="s">
        <v>301</v>
      </c>
      <c r="C120" s="45">
        <v>27788</v>
      </c>
      <c r="D120" s="46">
        <f t="shared" si="0"/>
        <v>9.5904449956124103E-3</v>
      </c>
      <c r="E120" s="42"/>
    </row>
    <row r="121" spans="1:5" x14ac:dyDescent="0.2">
      <c r="A121" s="44">
        <v>5138</v>
      </c>
      <c r="B121" s="42" t="s">
        <v>302</v>
      </c>
      <c r="C121" s="45">
        <v>7676</v>
      </c>
      <c r="D121" s="46">
        <f t="shared" si="0"/>
        <v>2.6492102989175495E-3</v>
      </c>
      <c r="E121" s="42"/>
    </row>
    <row r="122" spans="1:5" x14ac:dyDescent="0.2">
      <c r="A122" s="44">
        <v>5139</v>
      </c>
      <c r="B122" s="42" t="s">
        <v>303</v>
      </c>
      <c r="C122" s="45">
        <v>60696.19</v>
      </c>
      <c r="D122" s="46">
        <f t="shared" si="0"/>
        <v>2.0948016109048513E-2</v>
      </c>
      <c r="E122" s="42"/>
    </row>
    <row r="123" spans="1:5" x14ac:dyDescent="0.2">
      <c r="A123" s="123">
        <v>5200</v>
      </c>
      <c r="B123" s="119" t="s">
        <v>304</v>
      </c>
      <c r="C123" s="121">
        <f>C124+C127+C130+C133+C138+C142+C145+C147+C153</f>
        <v>41267.4</v>
      </c>
      <c r="D123" s="124">
        <f t="shared" si="0"/>
        <v>1.4242577004891881E-2</v>
      </c>
      <c r="E123" s="42"/>
    </row>
    <row r="124" spans="1:5" x14ac:dyDescent="0.2">
      <c r="A124" s="123">
        <v>5210</v>
      </c>
      <c r="B124" s="119" t="s">
        <v>305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306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307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308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309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310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255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311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312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256</v>
      </c>
      <c r="C133" s="121">
        <f>SUM(C134:C137)</f>
        <v>0</v>
      </c>
      <c r="D133" s="124">
        <f t="shared" si="0"/>
        <v>0</v>
      </c>
      <c r="E133" s="42"/>
    </row>
    <row r="134" spans="1:5" x14ac:dyDescent="0.2">
      <c r="A134" s="44">
        <v>5241</v>
      </c>
      <c r="B134" s="42" t="s">
        <v>313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314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315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316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257</v>
      </c>
      <c r="C138" s="121">
        <f>SUM(C139:C141)</f>
        <v>41267.4</v>
      </c>
      <c r="D138" s="124">
        <f t="shared" si="0"/>
        <v>1.4242577004891881E-2</v>
      </c>
      <c r="E138" s="42"/>
    </row>
    <row r="139" spans="1:5" x14ac:dyDescent="0.2">
      <c r="A139" s="44">
        <v>5251</v>
      </c>
      <c r="B139" s="42" t="s">
        <v>317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318</v>
      </c>
      <c r="C140" s="45">
        <v>41267.4</v>
      </c>
      <c r="D140" s="46">
        <f t="shared" si="0"/>
        <v>1.4242577004891881E-2</v>
      </c>
      <c r="E140" s="42"/>
    </row>
    <row r="141" spans="1:5" x14ac:dyDescent="0.2">
      <c r="A141" s="44">
        <v>5259</v>
      </c>
      <c r="B141" s="42" t="s">
        <v>319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320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321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322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323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324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325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326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327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328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329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330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331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332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333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334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250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335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336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251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337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338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252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339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340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341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342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343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344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345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346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347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348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349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350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351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351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352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353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354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355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356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357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358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359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360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361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362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363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364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365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366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367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368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369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370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371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372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373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374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375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431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377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272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378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432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379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380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381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  <row r="219" spans="1:5" x14ac:dyDescent="0.2">
      <c r="B219" s="165" t="s">
        <v>602</v>
      </c>
      <c r="C219" s="194" t="s">
        <v>603</v>
      </c>
      <c r="D219" s="194"/>
    </row>
    <row r="220" spans="1:5" ht="20.399999999999999" x14ac:dyDescent="0.2">
      <c r="B220" s="166" t="s">
        <v>604</v>
      </c>
      <c r="C220" s="193" t="s">
        <v>605</v>
      </c>
      <c r="D220" s="193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A4:C4"/>
    <mergeCell ref="C220:D220"/>
    <mergeCell ref="C219:D219"/>
  </mergeCells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opLeftCell="A148" zoomScale="80" zoomScaleNormal="80" workbookViewId="0">
      <selection activeCell="L18" sqref="L18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7.109375" style="14" bestFit="1" customWidth="1"/>
    <col min="5" max="5" width="25.109375" style="14" bestFit="1" customWidth="1"/>
    <col min="6" max="6" width="13.109375" style="14" customWidth="1"/>
    <col min="7" max="7" width="12.44140625" style="14" customWidth="1"/>
    <col min="8" max="8" width="20.5546875" style="14" customWidth="1"/>
    <col min="9" max="16384" width="9.109375" style="14"/>
  </cols>
  <sheetData>
    <row r="1" spans="1:8" s="11" customFormat="1" ht="18.899999999999999" customHeight="1" x14ac:dyDescent="0.3">
      <c r="A1" s="195" t="s">
        <v>600</v>
      </c>
      <c r="B1" s="196"/>
      <c r="C1" s="196"/>
      <c r="D1" s="196"/>
      <c r="E1" s="196"/>
      <c r="F1" s="196"/>
      <c r="G1" s="10" t="s">
        <v>496</v>
      </c>
      <c r="H1" s="19">
        <v>2025</v>
      </c>
    </row>
    <row r="2" spans="1:8" s="11" customFormat="1" ht="18.899999999999999" customHeight="1" x14ac:dyDescent="0.3">
      <c r="A2" s="195" t="s">
        <v>500</v>
      </c>
      <c r="B2" s="196"/>
      <c r="C2" s="196"/>
      <c r="D2" s="196"/>
      <c r="E2" s="196"/>
      <c r="F2" s="196"/>
      <c r="G2" s="10" t="s">
        <v>497</v>
      </c>
      <c r="H2" s="19" t="s">
        <v>499</v>
      </c>
    </row>
    <row r="3" spans="1:8" s="11" customFormat="1" ht="18.899999999999999" customHeight="1" x14ac:dyDescent="0.3">
      <c r="A3" s="195" t="s">
        <v>601</v>
      </c>
      <c r="B3" s="196"/>
      <c r="C3" s="196"/>
      <c r="D3" s="196"/>
      <c r="E3" s="196"/>
      <c r="F3" s="196"/>
      <c r="G3" s="10" t="s">
        <v>498</v>
      </c>
      <c r="H3" s="19">
        <v>1</v>
      </c>
    </row>
    <row r="4" spans="1:8" s="11" customFormat="1" ht="18.899999999999999" customHeight="1" x14ac:dyDescent="0.3">
      <c r="A4" s="195" t="s">
        <v>516</v>
      </c>
      <c r="B4" s="196"/>
      <c r="C4" s="196"/>
      <c r="D4" s="196"/>
      <c r="E4" s="196"/>
      <c r="F4" s="196"/>
      <c r="G4" s="10"/>
      <c r="H4" s="19"/>
    </row>
    <row r="5" spans="1:8" x14ac:dyDescent="0.2">
      <c r="A5" s="12" t="s">
        <v>114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115</v>
      </c>
      <c r="C9" s="18">
        <v>0</v>
      </c>
    </row>
    <row r="10" spans="1:8" x14ac:dyDescent="0.2">
      <c r="A10" s="16">
        <v>1115</v>
      </c>
      <c r="B10" s="14" t="s">
        <v>116</v>
      </c>
      <c r="C10" s="18">
        <v>0</v>
      </c>
    </row>
    <row r="11" spans="1:8" x14ac:dyDescent="0.2">
      <c r="A11" s="16">
        <v>1121</v>
      </c>
      <c r="B11" s="14" t="s">
        <v>117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113</v>
      </c>
    </row>
    <row r="15" spans="1:8" x14ac:dyDescent="0.2">
      <c r="A15" s="16">
        <v>1122</v>
      </c>
      <c r="B15" s="14" t="s">
        <v>119</v>
      </c>
      <c r="C15" s="18">
        <v>-693408.44</v>
      </c>
      <c r="D15" s="18">
        <v>-693408.44</v>
      </c>
      <c r="E15" s="18">
        <v>-1049515.33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121</v>
      </c>
      <c r="E19" s="15" t="s">
        <v>122</v>
      </c>
      <c r="F19" s="15" t="s">
        <v>123</v>
      </c>
      <c r="G19" s="15" t="s">
        <v>124</v>
      </c>
      <c r="H19" s="15" t="s">
        <v>125</v>
      </c>
    </row>
    <row r="20" spans="1:8" x14ac:dyDescent="0.2">
      <c r="A20" s="16">
        <v>1123</v>
      </c>
      <c r="B20" s="14" t="s">
        <v>126</v>
      </c>
      <c r="C20" s="18">
        <v>-907.43</v>
      </c>
      <c r="D20" s="18">
        <v>-907.43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481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129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482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133</v>
      </c>
      <c r="G31" s="15" t="s">
        <v>95</v>
      </c>
      <c r="H31" s="15"/>
    </row>
    <row r="32" spans="1:8" x14ac:dyDescent="0.2">
      <c r="A32" s="16">
        <v>1140</v>
      </c>
      <c r="B32" s="14" t="s">
        <v>134</v>
      </c>
      <c r="C32" s="18">
        <f>SUM(C33:C37)</f>
        <v>0</v>
      </c>
    </row>
    <row r="33" spans="1:8" x14ac:dyDescent="0.2">
      <c r="A33" s="16">
        <v>1141</v>
      </c>
      <c r="B33" s="14" t="s">
        <v>135</v>
      </c>
      <c r="C33" s="18">
        <v>0</v>
      </c>
    </row>
    <row r="34" spans="1:8" x14ac:dyDescent="0.2">
      <c r="A34" s="16">
        <v>1142</v>
      </c>
      <c r="B34" s="14" t="s">
        <v>136</v>
      </c>
      <c r="C34" s="18">
        <v>0</v>
      </c>
    </row>
    <row r="35" spans="1:8" x14ac:dyDescent="0.2">
      <c r="A35" s="16">
        <v>1143</v>
      </c>
      <c r="B35" s="14" t="s">
        <v>137</v>
      </c>
      <c r="C35" s="18">
        <v>0</v>
      </c>
    </row>
    <row r="36" spans="1:8" x14ac:dyDescent="0.2">
      <c r="A36" s="16">
        <v>1144</v>
      </c>
      <c r="B36" s="14" t="s">
        <v>138</v>
      </c>
      <c r="C36" s="18">
        <v>0</v>
      </c>
    </row>
    <row r="37" spans="1:8" x14ac:dyDescent="0.2">
      <c r="A37" s="16">
        <v>1145</v>
      </c>
      <c r="B37" s="14" t="s">
        <v>139</v>
      </c>
      <c r="C37" s="18">
        <v>0</v>
      </c>
    </row>
    <row r="39" spans="1:8" x14ac:dyDescent="0.2">
      <c r="A39" s="13" t="s">
        <v>140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141</v>
      </c>
      <c r="G40" s="15"/>
      <c r="H40" s="15"/>
    </row>
    <row r="41" spans="1:8" x14ac:dyDescent="0.2">
      <c r="A41" s="16">
        <v>1150</v>
      </c>
      <c r="B41" s="14" t="s">
        <v>142</v>
      </c>
      <c r="C41" s="18">
        <f>C42</f>
        <v>0</v>
      </c>
    </row>
    <row r="42" spans="1:8" x14ac:dyDescent="0.2">
      <c r="A42" s="16">
        <v>1151</v>
      </c>
      <c r="B42" s="14" t="s">
        <v>143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125</v>
      </c>
      <c r="F45" s="15"/>
      <c r="G45" s="15"/>
      <c r="H45" s="15"/>
    </row>
    <row r="46" spans="1:8" x14ac:dyDescent="0.2">
      <c r="A46" s="16">
        <v>1213</v>
      </c>
      <c r="B46" s="14" t="s">
        <v>144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8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8" x14ac:dyDescent="0.2">
      <c r="A50" s="16">
        <v>1211</v>
      </c>
      <c r="B50" s="14" t="s">
        <v>118</v>
      </c>
      <c r="C50" s="18">
        <v>0</v>
      </c>
    </row>
    <row r="51" spans="1:8" x14ac:dyDescent="0.2">
      <c r="A51" s="16">
        <v>1212</v>
      </c>
      <c r="B51" s="14" t="s">
        <v>560</v>
      </c>
      <c r="C51" s="18">
        <v>0</v>
      </c>
    </row>
    <row r="52" spans="1:8" x14ac:dyDescent="0.2">
      <c r="A52" s="16">
        <v>1214</v>
      </c>
      <c r="B52" s="14" t="s">
        <v>145</v>
      </c>
      <c r="C52" s="18">
        <v>0</v>
      </c>
    </row>
    <row r="54" spans="1:8" x14ac:dyDescent="0.2">
      <c r="A54" s="13" t="s">
        <v>101</v>
      </c>
      <c r="B54" s="13"/>
      <c r="C54" s="13"/>
      <c r="D54" s="13"/>
      <c r="E54" s="13"/>
      <c r="F54" s="13"/>
      <c r="G54" s="13"/>
      <c r="H54" s="13"/>
    </row>
    <row r="55" spans="1:8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</row>
    <row r="56" spans="1:8" x14ac:dyDescent="0.2">
      <c r="A56" s="16">
        <v>1230</v>
      </c>
      <c r="B56" s="14" t="s">
        <v>147</v>
      </c>
      <c r="C56" s="18">
        <f>SUM(C57:C63)</f>
        <v>1182450.6200000001</v>
      </c>
      <c r="D56" s="18">
        <f>SUM(D57:D63)</f>
        <v>0</v>
      </c>
      <c r="E56" s="18">
        <f>SUM(E57:E63)</f>
        <v>0</v>
      </c>
    </row>
    <row r="57" spans="1:8" x14ac:dyDescent="0.2">
      <c r="A57" s="16">
        <v>1231</v>
      </c>
      <c r="B57" s="14" t="s">
        <v>148</v>
      </c>
      <c r="C57" s="18">
        <v>0</v>
      </c>
      <c r="D57" s="145"/>
      <c r="E57" s="145"/>
    </row>
    <row r="58" spans="1:8" x14ac:dyDescent="0.2">
      <c r="A58" s="16">
        <v>1232</v>
      </c>
      <c r="B58" s="14" t="s">
        <v>149</v>
      </c>
      <c r="C58" s="18">
        <v>0</v>
      </c>
      <c r="D58" s="18">
        <v>0</v>
      </c>
      <c r="E58" s="18">
        <v>0</v>
      </c>
    </row>
    <row r="59" spans="1:8" x14ac:dyDescent="0.2">
      <c r="A59" s="16">
        <v>1233</v>
      </c>
      <c r="B59" s="14" t="s">
        <v>150</v>
      </c>
      <c r="C59" s="18">
        <v>1182450.6200000001</v>
      </c>
      <c r="D59" s="18">
        <v>0</v>
      </c>
      <c r="E59" s="18">
        <v>0</v>
      </c>
    </row>
    <row r="60" spans="1:8" x14ac:dyDescent="0.2">
      <c r="A60" s="16">
        <v>1234</v>
      </c>
      <c r="B60" s="14" t="s">
        <v>151</v>
      </c>
      <c r="C60" s="18">
        <v>0</v>
      </c>
      <c r="D60" s="18">
        <v>0</v>
      </c>
      <c r="E60" s="18">
        <v>0</v>
      </c>
    </row>
    <row r="61" spans="1:8" x14ac:dyDescent="0.2">
      <c r="A61" s="16">
        <v>1235</v>
      </c>
      <c r="B61" s="14" t="s">
        <v>152</v>
      </c>
      <c r="C61" s="18">
        <v>0</v>
      </c>
      <c r="D61" s="18">
        <v>0</v>
      </c>
      <c r="E61" s="18">
        <v>0</v>
      </c>
    </row>
    <row r="62" spans="1:8" x14ac:dyDescent="0.2">
      <c r="A62" s="16">
        <v>1236</v>
      </c>
      <c r="B62" s="14" t="s">
        <v>153</v>
      </c>
      <c r="C62" s="18">
        <v>0</v>
      </c>
      <c r="D62" s="18">
        <v>0</v>
      </c>
      <c r="E62" s="18">
        <v>0</v>
      </c>
    </row>
    <row r="63" spans="1:8" x14ac:dyDescent="0.2">
      <c r="A63" s="16">
        <v>1239</v>
      </c>
      <c r="B63" s="14" t="s">
        <v>154</v>
      </c>
      <c r="C63" s="18">
        <v>0</v>
      </c>
      <c r="D63" s="18">
        <v>0</v>
      </c>
      <c r="E63" s="18">
        <v>0</v>
      </c>
    </row>
    <row r="64" spans="1:8" x14ac:dyDescent="0.2">
      <c r="A64" s="16">
        <v>1240</v>
      </c>
      <c r="B64" s="14" t="s">
        <v>155</v>
      </c>
      <c r="C64" s="18">
        <f>SUM(C65:C72)</f>
        <v>2796960.1500000004</v>
      </c>
      <c r="D64" s="18">
        <f t="shared" ref="D64:E64" si="0">SUM(D65:D72)</f>
        <v>0</v>
      </c>
      <c r="E64" s="18">
        <f t="shared" si="0"/>
        <v>1685723.49</v>
      </c>
    </row>
    <row r="65" spans="1:8" x14ac:dyDescent="0.2">
      <c r="A65" s="16">
        <v>1241</v>
      </c>
      <c r="B65" s="14" t="s">
        <v>156</v>
      </c>
      <c r="C65" s="18">
        <v>1054544.76</v>
      </c>
      <c r="D65" s="18">
        <v>0</v>
      </c>
      <c r="E65" s="18">
        <v>500943.79</v>
      </c>
    </row>
    <row r="66" spans="1:8" x14ac:dyDescent="0.2">
      <c r="A66" s="16">
        <v>1242</v>
      </c>
      <c r="B66" s="14" t="s">
        <v>157</v>
      </c>
      <c r="C66" s="18">
        <v>88743.85</v>
      </c>
      <c r="D66" s="18">
        <v>0</v>
      </c>
      <c r="E66" s="18">
        <v>0</v>
      </c>
    </row>
    <row r="67" spans="1:8" x14ac:dyDescent="0.2">
      <c r="A67" s="16">
        <v>1243</v>
      </c>
      <c r="B67" s="14" t="s">
        <v>158</v>
      </c>
      <c r="C67" s="18">
        <v>1500</v>
      </c>
      <c r="D67" s="18">
        <v>0</v>
      </c>
      <c r="E67" s="18">
        <v>1500</v>
      </c>
    </row>
    <row r="68" spans="1:8" x14ac:dyDescent="0.2">
      <c r="A68" s="16">
        <v>1244</v>
      </c>
      <c r="B68" s="14" t="s">
        <v>159</v>
      </c>
      <c r="C68" s="18">
        <v>1572301.25</v>
      </c>
      <c r="D68" s="18">
        <v>0</v>
      </c>
      <c r="E68" s="18">
        <v>1153555</v>
      </c>
    </row>
    <row r="69" spans="1:8" x14ac:dyDescent="0.2">
      <c r="A69" s="16">
        <v>1245</v>
      </c>
      <c r="B69" s="14" t="s">
        <v>160</v>
      </c>
      <c r="C69" s="18">
        <v>0</v>
      </c>
      <c r="D69" s="18">
        <v>0</v>
      </c>
      <c r="E69" s="18">
        <v>0</v>
      </c>
    </row>
    <row r="70" spans="1:8" x14ac:dyDescent="0.2">
      <c r="A70" s="16">
        <v>1246</v>
      </c>
      <c r="B70" s="14" t="s">
        <v>161</v>
      </c>
      <c r="C70" s="18">
        <v>79870.289999999994</v>
      </c>
      <c r="D70" s="18">
        <v>0</v>
      </c>
      <c r="E70" s="18">
        <v>29724.7</v>
      </c>
    </row>
    <row r="71" spans="1:8" x14ac:dyDescent="0.2">
      <c r="A71" s="16">
        <v>1247</v>
      </c>
      <c r="B71" s="14" t="s">
        <v>162</v>
      </c>
      <c r="C71" s="18">
        <v>0</v>
      </c>
      <c r="D71" s="18">
        <v>0</v>
      </c>
      <c r="E71" s="18">
        <v>0</v>
      </c>
    </row>
    <row r="72" spans="1:8" x14ac:dyDescent="0.2">
      <c r="A72" s="16">
        <v>1248</v>
      </c>
      <c r="B72" s="14" t="s">
        <v>163</v>
      </c>
      <c r="C72" s="18">
        <v>0</v>
      </c>
      <c r="D72" s="18">
        <v>0</v>
      </c>
      <c r="E72" s="18">
        <v>0</v>
      </c>
    </row>
    <row r="74" spans="1:8" x14ac:dyDescent="0.2">
      <c r="A74" s="13" t="s">
        <v>102</v>
      </c>
      <c r="B74" s="13"/>
      <c r="C74" s="13"/>
      <c r="D74" s="13"/>
      <c r="E74" s="13"/>
      <c r="F74" s="13"/>
      <c r="G74" s="13"/>
      <c r="H74" s="13"/>
    </row>
    <row r="75" spans="1:8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164</v>
      </c>
      <c r="F75" s="15" t="s">
        <v>563</v>
      </c>
      <c r="G75" s="15" t="s">
        <v>146</v>
      </c>
      <c r="H75" s="15" t="s">
        <v>100</v>
      </c>
    </row>
    <row r="76" spans="1:8" x14ac:dyDescent="0.2">
      <c r="A76" s="16">
        <v>1250</v>
      </c>
      <c r="B76" s="14" t="s">
        <v>165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8" x14ac:dyDescent="0.2">
      <c r="A77" s="16">
        <v>1251</v>
      </c>
      <c r="B77" s="14" t="s">
        <v>166</v>
      </c>
      <c r="C77" s="18">
        <v>0</v>
      </c>
      <c r="D77" s="18">
        <v>0</v>
      </c>
      <c r="E77" s="18">
        <v>0</v>
      </c>
    </row>
    <row r="78" spans="1:8" x14ac:dyDescent="0.2">
      <c r="A78" s="16">
        <v>1252</v>
      </c>
      <c r="B78" s="14" t="s">
        <v>167</v>
      </c>
      <c r="C78" s="18">
        <v>0</v>
      </c>
      <c r="D78" s="18">
        <v>0</v>
      </c>
      <c r="E78" s="18">
        <v>0</v>
      </c>
    </row>
    <row r="79" spans="1:8" x14ac:dyDescent="0.2">
      <c r="A79" s="16">
        <v>1253</v>
      </c>
      <c r="B79" s="14" t="s">
        <v>168</v>
      </c>
      <c r="C79" s="18">
        <v>0</v>
      </c>
      <c r="D79" s="18">
        <v>0</v>
      </c>
      <c r="E79" s="18">
        <v>0</v>
      </c>
    </row>
    <row r="80" spans="1:8" x14ac:dyDescent="0.2">
      <c r="A80" s="16">
        <v>1254</v>
      </c>
      <c r="B80" s="14" t="s">
        <v>169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170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171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172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173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174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175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176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177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178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179</v>
      </c>
      <c r="C92" s="18">
        <f>SUM(C93:C94)</f>
        <v>0</v>
      </c>
    </row>
    <row r="93" spans="1:8" x14ac:dyDescent="0.2">
      <c r="A93" s="16">
        <v>1161</v>
      </c>
      <c r="B93" s="14" t="s">
        <v>180</v>
      </c>
      <c r="C93" s="18">
        <v>0</v>
      </c>
    </row>
    <row r="94" spans="1:8" x14ac:dyDescent="0.2">
      <c r="A94" s="16">
        <v>1162</v>
      </c>
      <c r="B94" s="14" t="s">
        <v>181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125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490</v>
      </c>
      <c r="C98" s="18">
        <f>SUM(C99:C102)</f>
        <v>791</v>
      </c>
    </row>
    <row r="99" spans="1:8" x14ac:dyDescent="0.2">
      <c r="A99" s="16">
        <v>1191</v>
      </c>
      <c r="B99" s="14" t="s">
        <v>483</v>
      </c>
      <c r="C99" s="18">
        <v>791</v>
      </c>
    </row>
    <row r="100" spans="1:8" x14ac:dyDescent="0.2">
      <c r="A100" s="16">
        <v>1192</v>
      </c>
      <c r="B100" s="14" t="s">
        <v>484</v>
      </c>
      <c r="C100" s="18">
        <v>0</v>
      </c>
    </row>
    <row r="101" spans="1:8" x14ac:dyDescent="0.2">
      <c r="A101" s="16">
        <v>1193</v>
      </c>
      <c r="B101" s="14" t="s">
        <v>485</v>
      </c>
      <c r="C101" s="18">
        <v>0</v>
      </c>
    </row>
    <row r="102" spans="1:8" x14ac:dyDescent="0.2">
      <c r="A102" s="16">
        <v>1194</v>
      </c>
      <c r="B102" s="14" t="s">
        <v>486</v>
      </c>
      <c r="C102" s="18">
        <v>0</v>
      </c>
    </row>
    <row r="103" spans="1:8" x14ac:dyDescent="0.2">
      <c r="A103" s="16">
        <v>1290</v>
      </c>
      <c r="B103" s="14" t="s">
        <v>182</v>
      </c>
      <c r="C103" s="18">
        <f>SUM(C104:C106)</f>
        <v>0</v>
      </c>
    </row>
    <row r="104" spans="1:8" x14ac:dyDescent="0.2">
      <c r="A104" s="16">
        <v>1291</v>
      </c>
      <c r="B104" s="14" t="s">
        <v>183</v>
      </c>
      <c r="C104" s="18">
        <v>0</v>
      </c>
    </row>
    <row r="105" spans="1:8" x14ac:dyDescent="0.2">
      <c r="A105" s="16">
        <v>1292</v>
      </c>
      <c r="B105" s="14" t="s">
        <v>184</v>
      </c>
      <c r="C105" s="18">
        <v>0</v>
      </c>
    </row>
    <row r="106" spans="1:8" x14ac:dyDescent="0.2">
      <c r="A106" s="16">
        <v>1293</v>
      </c>
      <c r="B106" s="14" t="s">
        <v>185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121</v>
      </c>
      <c r="E109" s="15" t="s">
        <v>122</v>
      </c>
      <c r="F109" s="15" t="s">
        <v>123</v>
      </c>
      <c r="G109" s="15" t="s">
        <v>186</v>
      </c>
      <c r="H109" s="15" t="s">
        <v>583</v>
      </c>
    </row>
    <row r="110" spans="1:8" x14ac:dyDescent="0.2">
      <c r="A110" s="16">
        <v>2110</v>
      </c>
      <c r="B110" s="14" t="s">
        <v>187</v>
      </c>
      <c r="C110" s="18">
        <f>SUM(C111:C119)</f>
        <v>594798.1</v>
      </c>
      <c r="D110" s="18">
        <f>SUM(D111:D119)</f>
        <v>594798.1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188</v>
      </c>
      <c r="C111" s="18">
        <v>252812.83</v>
      </c>
      <c r="D111" s="18">
        <f>C111</f>
        <v>252812.83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189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190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191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192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193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194</v>
      </c>
      <c r="C117" s="18">
        <v>290572.69</v>
      </c>
      <c r="D117" s="18">
        <f t="shared" si="1"/>
        <v>290572.69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195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196</v>
      </c>
      <c r="C119" s="18">
        <v>51412.58</v>
      </c>
      <c r="D119" s="18">
        <f t="shared" si="1"/>
        <v>51412.58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197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198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199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200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125</v>
      </c>
      <c r="F126" s="15"/>
      <c r="G126" s="15"/>
      <c r="H126" s="15"/>
    </row>
    <row r="127" spans="1:8" x14ac:dyDescent="0.2">
      <c r="A127" s="16">
        <v>2160</v>
      </c>
      <c r="B127" s="14" t="s">
        <v>201</v>
      </c>
      <c r="C127" s="18">
        <f>SUM(C128:C133)</f>
        <v>0</v>
      </c>
    </row>
    <row r="128" spans="1:8" x14ac:dyDescent="0.2">
      <c r="A128" s="16">
        <v>2161</v>
      </c>
      <c r="B128" s="14" t="s">
        <v>202</v>
      </c>
      <c r="C128" s="18">
        <v>0</v>
      </c>
    </row>
    <row r="129" spans="1:8" x14ac:dyDescent="0.2">
      <c r="A129" s="16">
        <v>2162</v>
      </c>
      <c r="B129" s="14" t="s">
        <v>203</v>
      </c>
      <c r="C129" s="18">
        <v>0</v>
      </c>
    </row>
    <row r="130" spans="1:8" x14ac:dyDescent="0.2">
      <c r="A130" s="16">
        <v>2163</v>
      </c>
      <c r="B130" s="14" t="s">
        <v>204</v>
      </c>
      <c r="C130" s="18">
        <v>0</v>
      </c>
    </row>
    <row r="131" spans="1:8" x14ac:dyDescent="0.2">
      <c r="A131" s="16">
        <v>2164</v>
      </c>
      <c r="B131" s="14" t="s">
        <v>205</v>
      </c>
      <c r="C131" s="18">
        <v>0</v>
      </c>
    </row>
    <row r="132" spans="1:8" x14ac:dyDescent="0.2">
      <c r="A132" s="16">
        <v>2165</v>
      </c>
      <c r="B132" s="14" t="s">
        <v>206</v>
      </c>
      <c r="C132" s="18">
        <v>0</v>
      </c>
    </row>
    <row r="133" spans="1:8" x14ac:dyDescent="0.2">
      <c r="A133" s="16">
        <v>2166</v>
      </c>
      <c r="B133" s="14" t="s">
        <v>207</v>
      </c>
      <c r="C133" s="18">
        <v>0</v>
      </c>
    </row>
    <row r="134" spans="1:8" x14ac:dyDescent="0.2">
      <c r="A134" s="16">
        <v>2250</v>
      </c>
      <c r="B134" s="14" t="s">
        <v>208</v>
      </c>
      <c r="C134" s="18">
        <f>SUM(C135:C140)</f>
        <v>0</v>
      </c>
    </row>
    <row r="135" spans="1:8" x14ac:dyDescent="0.2">
      <c r="A135" s="16">
        <v>2251</v>
      </c>
      <c r="B135" s="14" t="s">
        <v>209</v>
      </c>
      <c r="C135" s="18">
        <v>0</v>
      </c>
    </row>
    <row r="136" spans="1:8" x14ac:dyDescent="0.2">
      <c r="A136" s="16">
        <v>2252</v>
      </c>
      <c r="B136" s="14" t="s">
        <v>210</v>
      </c>
      <c r="C136" s="18">
        <v>0</v>
      </c>
    </row>
    <row r="137" spans="1:8" x14ac:dyDescent="0.2">
      <c r="A137" s="16">
        <v>2253</v>
      </c>
      <c r="B137" s="14" t="s">
        <v>211</v>
      </c>
      <c r="C137" s="18">
        <v>0</v>
      </c>
    </row>
    <row r="138" spans="1:8" x14ac:dyDescent="0.2">
      <c r="A138" s="16">
        <v>2254</v>
      </c>
      <c r="B138" s="14" t="s">
        <v>212</v>
      </c>
      <c r="C138" s="18">
        <v>0</v>
      </c>
    </row>
    <row r="139" spans="1:8" x14ac:dyDescent="0.2">
      <c r="A139" s="16">
        <v>2255</v>
      </c>
      <c r="B139" s="14" t="s">
        <v>213</v>
      </c>
      <c r="C139" s="18">
        <v>0</v>
      </c>
    </row>
    <row r="140" spans="1:8" x14ac:dyDescent="0.2">
      <c r="A140" s="16">
        <v>2256</v>
      </c>
      <c r="B140" s="14" t="s">
        <v>214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125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215</v>
      </c>
      <c r="C147" s="18">
        <v>0</v>
      </c>
    </row>
    <row r="148" spans="1:5" x14ac:dyDescent="0.2">
      <c r="A148" s="16">
        <v>2240</v>
      </c>
      <c r="B148" s="14" t="s">
        <v>217</v>
      </c>
      <c r="C148" s="18">
        <f>SUM(C149:C151)</f>
        <v>0</v>
      </c>
    </row>
    <row r="149" spans="1:5" x14ac:dyDescent="0.2">
      <c r="A149" s="16">
        <v>2241</v>
      </c>
      <c r="B149" s="14" t="s">
        <v>218</v>
      </c>
      <c r="C149" s="18">
        <v>0</v>
      </c>
    </row>
    <row r="150" spans="1:5" x14ac:dyDescent="0.2">
      <c r="A150" s="16">
        <v>2242</v>
      </c>
      <c r="B150" s="14" t="s">
        <v>219</v>
      </c>
      <c r="C150" s="18">
        <v>0</v>
      </c>
    </row>
    <row r="151" spans="1:5" x14ac:dyDescent="0.2">
      <c r="A151" s="16">
        <v>2249</v>
      </c>
      <c r="B151" s="14" t="s">
        <v>220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125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125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216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  <row r="179" spans="2:6" x14ac:dyDescent="0.2">
      <c r="B179" s="168" t="s">
        <v>602</v>
      </c>
      <c r="C179" s="167"/>
      <c r="D179" s="194" t="s">
        <v>603</v>
      </c>
      <c r="E179" s="194"/>
      <c r="F179" s="163"/>
    </row>
    <row r="180" spans="2:6" ht="28.8" customHeight="1" x14ac:dyDescent="0.2">
      <c r="B180" s="169" t="s">
        <v>604</v>
      </c>
      <c r="C180" s="167"/>
      <c r="D180" s="193" t="s">
        <v>605</v>
      </c>
      <c r="E180" s="193"/>
      <c r="F180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D180:E180"/>
    <mergeCell ref="D179:E179"/>
    <mergeCell ref="A1:F1"/>
    <mergeCell ref="A2:F2"/>
    <mergeCell ref="A3:F3"/>
    <mergeCell ref="A4:F4"/>
  </mergeCells>
  <pageMargins left="0.31496062992125984" right="0.31496062992125984" top="0.35433070866141736" bottom="0.35433070866141736" header="0.11811023622047245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40" sqref="D40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97" t="s">
        <v>600</v>
      </c>
      <c r="B1" s="197"/>
      <c r="C1" s="197"/>
      <c r="D1" s="21" t="s">
        <v>496</v>
      </c>
      <c r="E1" s="22">
        <v>2025</v>
      </c>
    </row>
    <row r="2" spans="1:5" ht="18.899999999999999" customHeight="1" x14ac:dyDescent="0.2">
      <c r="A2" s="197" t="s">
        <v>502</v>
      </c>
      <c r="B2" s="197"/>
      <c r="C2" s="197"/>
      <c r="D2" s="21" t="s">
        <v>497</v>
      </c>
      <c r="E2" s="22" t="s">
        <v>499</v>
      </c>
    </row>
    <row r="3" spans="1:5" ht="18.899999999999999" customHeight="1" x14ac:dyDescent="0.2">
      <c r="A3" s="197" t="s">
        <v>601</v>
      </c>
      <c r="B3" s="197"/>
      <c r="C3" s="197"/>
      <c r="D3" s="21" t="s">
        <v>498</v>
      </c>
      <c r="E3" s="22">
        <v>1</v>
      </c>
    </row>
    <row r="4" spans="1:5" ht="18.899999999999999" customHeight="1" x14ac:dyDescent="0.2">
      <c r="A4" s="197" t="s">
        <v>516</v>
      </c>
      <c r="B4" s="197"/>
      <c r="C4" s="197"/>
      <c r="D4" s="21"/>
      <c r="E4" s="22"/>
    </row>
    <row r="5" spans="1:5" x14ac:dyDescent="0.2">
      <c r="A5" s="24" t="s">
        <v>114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251</v>
      </c>
      <c r="C9" s="28">
        <v>3954496.56</v>
      </c>
    </row>
    <row r="10" spans="1:5" x14ac:dyDescent="0.2">
      <c r="A10" s="27">
        <v>3120</v>
      </c>
      <c r="B10" s="23" t="s">
        <v>382</v>
      </c>
      <c r="C10" s="28">
        <v>0</v>
      </c>
    </row>
    <row r="11" spans="1:5" x14ac:dyDescent="0.2">
      <c r="A11" s="27">
        <v>3130</v>
      </c>
      <c r="B11" s="23" t="s">
        <v>383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384</v>
      </c>
      <c r="E14" s="26"/>
    </row>
    <row r="15" spans="1:5" x14ac:dyDescent="0.2">
      <c r="A15" s="27">
        <v>3210</v>
      </c>
      <c r="B15" s="23" t="s">
        <v>385</v>
      </c>
      <c r="C15" s="28">
        <v>269547.01</v>
      </c>
    </row>
    <row r="16" spans="1:5" x14ac:dyDescent="0.2">
      <c r="A16" s="27">
        <v>3220</v>
      </c>
      <c r="B16" s="23" t="s">
        <v>386</v>
      </c>
      <c r="C16" s="28">
        <v>-1527267.44</v>
      </c>
    </row>
    <row r="17" spans="1:3" x14ac:dyDescent="0.2">
      <c r="A17" s="27">
        <v>3230</v>
      </c>
      <c r="B17" s="23" t="s">
        <v>387</v>
      </c>
      <c r="C17" s="28">
        <f>SUM(C18:C21)</f>
        <v>0</v>
      </c>
    </row>
    <row r="18" spans="1:3" x14ac:dyDescent="0.2">
      <c r="A18" s="27">
        <v>3231</v>
      </c>
      <c r="B18" s="23" t="s">
        <v>388</v>
      </c>
      <c r="C18" s="28">
        <v>0</v>
      </c>
    </row>
    <row r="19" spans="1:3" x14ac:dyDescent="0.2">
      <c r="A19" s="27">
        <v>3232</v>
      </c>
      <c r="B19" s="23" t="s">
        <v>389</v>
      </c>
      <c r="C19" s="28">
        <v>0</v>
      </c>
    </row>
    <row r="20" spans="1:3" x14ac:dyDescent="0.2">
      <c r="A20" s="27">
        <v>3233</v>
      </c>
      <c r="B20" s="23" t="s">
        <v>390</v>
      </c>
      <c r="C20" s="28">
        <v>0</v>
      </c>
    </row>
    <row r="21" spans="1:3" x14ac:dyDescent="0.2">
      <c r="A21" s="27">
        <v>3239</v>
      </c>
      <c r="B21" s="23" t="s">
        <v>391</v>
      </c>
      <c r="C21" s="28">
        <v>0</v>
      </c>
    </row>
    <row r="22" spans="1:3" x14ac:dyDescent="0.2">
      <c r="A22" s="27">
        <v>3240</v>
      </c>
      <c r="B22" s="23" t="s">
        <v>392</v>
      </c>
      <c r="C22" s="28">
        <f>SUM(C23:C25)</f>
        <v>0</v>
      </c>
    </row>
    <row r="23" spans="1:3" x14ac:dyDescent="0.2">
      <c r="A23" s="27">
        <v>3241</v>
      </c>
      <c r="B23" s="23" t="s">
        <v>393</v>
      </c>
      <c r="C23" s="28">
        <v>0</v>
      </c>
    </row>
    <row r="24" spans="1:3" x14ac:dyDescent="0.2">
      <c r="A24" s="27">
        <v>3242</v>
      </c>
      <c r="B24" s="23" t="s">
        <v>394</v>
      </c>
      <c r="C24" s="28">
        <v>0</v>
      </c>
    </row>
    <row r="25" spans="1:3" x14ac:dyDescent="0.2">
      <c r="A25" s="27">
        <v>3243</v>
      </c>
      <c r="B25" s="23" t="s">
        <v>395</v>
      </c>
      <c r="C25" s="28">
        <v>0</v>
      </c>
    </row>
    <row r="26" spans="1:3" x14ac:dyDescent="0.2">
      <c r="A26" s="27">
        <v>3250</v>
      </c>
      <c r="B26" s="23" t="s">
        <v>396</v>
      </c>
      <c r="C26" s="28">
        <f>SUM(C27:C28)</f>
        <v>0</v>
      </c>
    </row>
    <row r="27" spans="1:3" x14ac:dyDescent="0.2">
      <c r="A27" s="27">
        <v>3251</v>
      </c>
      <c r="B27" s="23" t="s">
        <v>397</v>
      </c>
      <c r="C27" s="28">
        <v>0</v>
      </c>
    </row>
    <row r="28" spans="1:3" x14ac:dyDescent="0.2">
      <c r="A28" s="27">
        <v>3252</v>
      </c>
      <c r="B28" s="23" t="s">
        <v>398</v>
      </c>
      <c r="C28" s="28">
        <v>0</v>
      </c>
    </row>
    <row r="30" spans="1:3" x14ac:dyDescent="0.2">
      <c r="B30" s="23" t="s">
        <v>518</v>
      </c>
    </row>
    <row r="36" spans="2:6" x14ac:dyDescent="0.2">
      <c r="B36" s="171" t="s">
        <v>602</v>
      </c>
      <c r="C36" s="170"/>
      <c r="D36" s="170"/>
      <c r="E36" s="194" t="s">
        <v>603</v>
      </c>
      <c r="F36" s="194"/>
    </row>
    <row r="37" spans="2:6" ht="20.399999999999999" x14ac:dyDescent="0.2">
      <c r="B37" s="172" t="s">
        <v>604</v>
      </c>
      <c r="C37" s="170"/>
      <c r="D37" s="170"/>
      <c r="E37" s="193" t="s">
        <v>605</v>
      </c>
      <c r="F37" s="193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A4:C4"/>
    <mergeCell ref="E37:F37"/>
    <mergeCell ref="E36:F36"/>
  </mergeCells>
  <pageMargins left="0.70866141732283472" right="0.70866141732283472" top="0.74803149606299213" bottom="0.74803149606299213" header="0.31496062992125984" footer="0.31496062992125984"/>
  <pageSetup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opLeftCell="A136" zoomScale="130" zoomScaleNormal="130" workbookViewId="0">
      <selection activeCell="B157" sqref="B157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97" t="str">
        <f>ESF!A1</f>
        <v>COMISION ESTATAL DE CONCILIACIÓN Y ARBITRAJE MEDICO</v>
      </c>
      <c r="B1" s="197"/>
      <c r="C1" s="197"/>
      <c r="D1" s="21" t="s">
        <v>496</v>
      </c>
      <c r="E1" s="22">
        <v>2025</v>
      </c>
    </row>
    <row r="2" spans="1:5" s="29" customFormat="1" ht="18.899999999999999" customHeight="1" x14ac:dyDescent="0.3">
      <c r="A2" s="197" t="s">
        <v>503</v>
      </c>
      <c r="B2" s="197"/>
      <c r="C2" s="197"/>
      <c r="D2" s="21" t="s">
        <v>497</v>
      </c>
      <c r="E2" s="22" t="s">
        <v>499</v>
      </c>
    </row>
    <row r="3" spans="1:5" s="29" customFormat="1" ht="18.899999999999999" customHeight="1" x14ac:dyDescent="0.3">
      <c r="A3" s="197" t="s">
        <v>601</v>
      </c>
      <c r="B3" s="197"/>
      <c r="C3" s="197"/>
      <c r="D3" s="21" t="s">
        <v>498</v>
      </c>
      <c r="E3" s="22">
        <v>1</v>
      </c>
    </row>
    <row r="4" spans="1:5" s="29" customFormat="1" ht="18.899999999999999" customHeight="1" x14ac:dyDescent="0.3">
      <c r="A4" s="197" t="s">
        <v>516</v>
      </c>
      <c r="B4" s="197"/>
      <c r="C4" s="197"/>
      <c r="D4" s="21"/>
      <c r="E4" s="22"/>
    </row>
    <row r="5" spans="1:5" x14ac:dyDescent="0.2">
      <c r="A5" s="24" t="s">
        <v>114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86</v>
      </c>
      <c r="B8" s="26" t="s">
        <v>83</v>
      </c>
      <c r="C8" s="83">
        <v>2025</v>
      </c>
      <c r="D8" s="83">
        <v>2024</v>
      </c>
      <c r="E8" s="158"/>
    </row>
    <row r="9" spans="1:5" x14ac:dyDescent="0.2">
      <c r="A9" s="27">
        <v>1111</v>
      </c>
      <c r="B9" s="23" t="s">
        <v>399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400</v>
      </c>
      <c r="C10" s="28">
        <v>1691411.82</v>
      </c>
      <c r="D10" s="28">
        <v>2343584.7599999998</v>
      </c>
    </row>
    <row r="11" spans="1:5" x14ac:dyDescent="0.2">
      <c r="A11" s="27">
        <v>1113</v>
      </c>
      <c r="B11" s="23" t="s">
        <v>401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115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116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402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403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1691411.82</v>
      </c>
      <c r="D16" s="84">
        <f>SUM(D9:D15)</f>
        <v>2343584.7599999998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2025</v>
      </c>
      <c r="D20" s="83">
        <v>2024</v>
      </c>
    </row>
    <row r="21" spans="1:4" x14ac:dyDescent="0.2">
      <c r="A21" s="34">
        <v>1230</v>
      </c>
      <c r="B21" s="35" t="s">
        <v>147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148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149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150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151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152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153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154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155</v>
      </c>
      <c r="C29" s="84">
        <f>SUM(C30:C37)</f>
        <v>0</v>
      </c>
      <c r="D29" s="84">
        <f>SUM(D30:D37)</f>
        <v>0</v>
      </c>
    </row>
    <row r="30" spans="1:4" x14ac:dyDescent="0.2">
      <c r="A30" s="27">
        <v>1241</v>
      </c>
      <c r="B30" s="23" t="s">
        <v>156</v>
      </c>
      <c r="C30" s="28">
        <v>0</v>
      </c>
      <c r="D30" s="28">
        <v>0</v>
      </c>
    </row>
    <row r="31" spans="1:4" x14ac:dyDescent="0.2">
      <c r="A31" s="27">
        <v>1242</v>
      </c>
      <c r="B31" s="23" t="s">
        <v>157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158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159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160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161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162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163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165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166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167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168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169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170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0</v>
      </c>
      <c r="D44" s="84">
        <f>D21+D29+D38</f>
        <v>0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86</v>
      </c>
      <c r="B47" s="26" t="s">
        <v>83</v>
      </c>
      <c r="C47" s="83" t="s">
        <v>504</v>
      </c>
      <c r="D47" s="83" t="s">
        <v>505</v>
      </c>
      <c r="E47" s="158"/>
    </row>
    <row r="48" spans="1:5" x14ac:dyDescent="0.2">
      <c r="A48" s="34">
        <v>3210</v>
      </c>
      <c r="B48" s="35" t="s">
        <v>521</v>
      </c>
      <c r="C48" s="84">
        <v>0</v>
      </c>
      <c r="D48" s="84">
        <v>0</v>
      </c>
      <c r="E48" s="156"/>
    </row>
    <row r="49" spans="1:4" x14ac:dyDescent="0.2">
      <c r="A49" s="27"/>
      <c r="B49" s="85" t="s">
        <v>510</v>
      </c>
      <c r="C49" s="84">
        <f>C54+C66+C94+C97+C50</f>
        <v>0</v>
      </c>
      <c r="D49" s="84">
        <f>D54+D66+D94+D97+D50</f>
        <v>0</v>
      </c>
    </row>
    <row r="50" spans="1:4" x14ac:dyDescent="0.2">
      <c r="A50" s="100">
        <v>5100</v>
      </c>
      <c r="B50" s="101" t="s">
        <v>276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143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143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341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343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346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349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353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354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355</v>
      </c>
      <c r="C66" s="84">
        <f>C67+C76+C79+C85</f>
        <v>0</v>
      </c>
      <c r="D66" s="84">
        <f>D67+D76+D79+D85</f>
        <v>0</v>
      </c>
    </row>
    <row r="67" spans="1:4" x14ac:dyDescent="0.2">
      <c r="A67" s="27">
        <v>5510</v>
      </c>
      <c r="B67" s="23" t="s">
        <v>356</v>
      </c>
      <c r="C67" s="28">
        <f>SUM(C68:C75)</f>
        <v>0</v>
      </c>
      <c r="D67" s="28">
        <f>SUM(D68:D75)</f>
        <v>0</v>
      </c>
    </row>
    <row r="68" spans="1:4" x14ac:dyDescent="0.2">
      <c r="A68" s="27">
        <v>5511</v>
      </c>
      <c r="B68" s="23" t="s">
        <v>357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358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359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360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361</v>
      </c>
      <c r="C72" s="28">
        <v>0</v>
      </c>
      <c r="D72" s="28">
        <v>0</v>
      </c>
    </row>
    <row r="73" spans="1:4" x14ac:dyDescent="0.2">
      <c r="A73" s="27">
        <v>5516</v>
      </c>
      <c r="B73" s="23" t="s">
        <v>362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363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364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365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366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367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368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369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370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371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372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373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374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375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376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377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272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378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379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380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381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171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259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428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260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261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262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263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264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265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266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267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267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268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268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269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270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429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271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272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273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430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269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6" x14ac:dyDescent="0.2">
      <c r="A145" s="27"/>
      <c r="B145" s="91" t="s">
        <v>539</v>
      </c>
      <c r="C145" s="84">
        <f>C48+C49+C103-C109-C112</f>
        <v>0</v>
      </c>
      <c r="D145" s="84">
        <f>D48+D49+D103-D109-D112</f>
        <v>0</v>
      </c>
    </row>
    <row r="147" spans="1:6" x14ac:dyDescent="0.2">
      <c r="B147" s="23" t="s">
        <v>518</v>
      </c>
    </row>
    <row r="153" spans="1:6" x14ac:dyDescent="0.2">
      <c r="B153" s="174" t="s">
        <v>602</v>
      </c>
      <c r="C153" s="173"/>
      <c r="D153" s="173"/>
      <c r="E153" s="194" t="s">
        <v>603</v>
      </c>
      <c r="F153" s="194"/>
    </row>
    <row r="154" spans="1:6" ht="28.2" customHeight="1" x14ac:dyDescent="0.2">
      <c r="B154" s="175" t="s">
        <v>604</v>
      </c>
      <c r="C154" s="173"/>
      <c r="D154" s="173"/>
      <c r="E154" s="193" t="s">
        <v>605</v>
      </c>
      <c r="F154" s="193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A4:C4"/>
    <mergeCell ref="E154:F154"/>
    <mergeCell ref="E153:F153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opLeftCell="A51" workbookViewId="0">
      <selection activeCell="B68" sqref="B68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17.6640625" style="31" customWidth="1"/>
    <col min="4" max="16384" width="11.44140625" style="31"/>
  </cols>
  <sheetData>
    <row r="1" spans="1:3" s="30" customFormat="1" ht="18" customHeight="1" x14ac:dyDescent="0.3">
      <c r="A1" s="198" t="s">
        <v>600</v>
      </c>
      <c r="B1" s="199"/>
      <c r="C1" s="200"/>
    </row>
    <row r="2" spans="1:3" s="30" customFormat="1" ht="18" customHeight="1" x14ac:dyDescent="0.3">
      <c r="A2" s="201" t="s">
        <v>506</v>
      </c>
      <c r="B2" s="202"/>
      <c r="C2" s="203"/>
    </row>
    <row r="3" spans="1:3" s="30" customFormat="1" ht="18" customHeight="1" x14ac:dyDescent="0.3">
      <c r="A3" s="201" t="s">
        <v>601</v>
      </c>
      <c r="B3" s="202"/>
      <c r="C3" s="203"/>
    </row>
    <row r="4" spans="1:3" s="32" customFormat="1" ht="18" customHeight="1" x14ac:dyDescent="0.2">
      <c r="A4" s="204" t="s">
        <v>507</v>
      </c>
      <c r="B4" s="205"/>
      <c r="C4" s="206"/>
    </row>
    <row r="5" spans="1:3" s="32" customFormat="1" ht="18" customHeight="1" x14ac:dyDescent="0.2">
      <c r="A5" s="207" t="s">
        <v>404</v>
      </c>
      <c r="B5" s="208"/>
      <c r="C5" s="147">
        <v>2025</v>
      </c>
    </row>
    <row r="6" spans="1:3" x14ac:dyDescent="0.2">
      <c r="A6" s="47" t="s">
        <v>433</v>
      </c>
      <c r="B6" s="47"/>
      <c r="C6" s="92">
        <v>3167014.23</v>
      </c>
    </row>
    <row r="7" spans="1:3" x14ac:dyDescent="0.2">
      <c r="A7" s="48"/>
      <c r="B7" s="49"/>
      <c r="C7" s="50"/>
    </row>
    <row r="8" spans="1:3" x14ac:dyDescent="0.2">
      <c r="A8" s="57" t="s">
        <v>434</v>
      </c>
      <c r="B8" s="57"/>
      <c r="C8" s="93">
        <f>SUM(C9:C14)</f>
        <v>0</v>
      </c>
    </row>
    <row r="9" spans="1:3" x14ac:dyDescent="0.2">
      <c r="A9" s="64" t="s">
        <v>435</v>
      </c>
      <c r="B9" s="63" t="s">
        <v>259</v>
      </c>
      <c r="C9" s="94">
        <v>0</v>
      </c>
    </row>
    <row r="10" spans="1:3" x14ac:dyDescent="0.2">
      <c r="A10" s="51" t="s">
        <v>436</v>
      </c>
      <c r="B10" s="52" t="s">
        <v>445</v>
      </c>
      <c r="C10" s="94">
        <v>0</v>
      </c>
    </row>
    <row r="11" spans="1:3" x14ac:dyDescent="0.2">
      <c r="A11" s="51" t="s">
        <v>437</v>
      </c>
      <c r="B11" s="52" t="s">
        <v>267</v>
      </c>
      <c r="C11" s="94">
        <v>0</v>
      </c>
    </row>
    <row r="12" spans="1:3" x14ac:dyDescent="0.2">
      <c r="A12" s="51" t="s">
        <v>438</v>
      </c>
      <c r="B12" s="52" t="s">
        <v>268</v>
      </c>
      <c r="C12" s="94">
        <v>0</v>
      </c>
    </row>
    <row r="13" spans="1:3" x14ac:dyDescent="0.2">
      <c r="A13" s="51" t="s">
        <v>439</v>
      </c>
      <c r="B13" s="52" t="s">
        <v>269</v>
      </c>
      <c r="C13" s="94">
        <v>0</v>
      </c>
    </row>
    <row r="14" spans="1:3" x14ac:dyDescent="0.2">
      <c r="A14" s="53" t="s">
        <v>440</v>
      </c>
      <c r="B14" s="54" t="s">
        <v>441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6" x14ac:dyDescent="0.2">
      <c r="A17" s="58">
        <v>3.1</v>
      </c>
      <c r="B17" s="52" t="s">
        <v>444</v>
      </c>
      <c r="C17" s="94">
        <v>0</v>
      </c>
    </row>
    <row r="18" spans="1:6" x14ac:dyDescent="0.2">
      <c r="A18" s="59">
        <v>3.2</v>
      </c>
      <c r="B18" s="52" t="s">
        <v>442</v>
      </c>
      <c r="C18" s="94">
        <v>0</v>
      </c>
    </row>
    <row r="19" spans="1:6" x14ac:dyDescent="0.2">
      <c r="A19" s="59">
        <v>3.3</v>
      </c>
      <c r="B19" s="54" t="s">
        <v>443</v>
      </c>
      <c r="C19" s="95">
        <v>0</v>
      </c>
    </row>
    <row r="20" spans="1:6" x14ac:dyDescent="0.2">
      <c r="A20" s="48"/>
      <c r="B20" s="60"/>
      <c r="C20" s="61"/>
    </row>
    <row r="21" spans="1:6" x14ac:dyDescent="0.2">
      <c r="A21" s="62" t="s">
        <v>549</v>
      </c>
      <c r="B21" s="62"/>
      <c r="C21" s="92">
        <f>C6+C8-C16</f>
        <v>3167014.23</v>
      </c>
    </row>
    <row r="23" spans="1:6" x14ac:dyDescent="0.2">
      <c r="B23" s="31" t="s">
        <v>518</v>
      </c>
    </row>
    <row r="30" spans="1:6" x14ac:dyDescent="0.2">
      <c r="B30" s="177" t="s">
        <v>602</v>
      </c>
      <c r="C30" s="176"/>
      <c r="D30" s="176"/>
      <c r="E30" s="194" t="s">
        <v>603</v>
      </c>
      <c r="F30" s="194"/>
    </row>
    <row r="31" spans="1:6" ht="32.4" customHeight="1" x14ac:dyDescent="0.2">
      <c r="B31" s="178" t="s">
        <v>604</v>
      </c>
      <c r="C31" s="176"/>
      <c r="D31" s="176"/>
      <c r="E31" s="193" t="s">
        <v>605</v>
      </c>
      <c r="F31" s="193"/>
    </row>
  </sheetData>
  <mergeCells count="7">
    <mergeCell ref="E31:F31"/>
    <mergeCell ref="E30:F30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opLeftCell="A112" workbookViewId="0">
      <selection activeCell="C53" sqref="C53"/>
    </sheetView>
  </sheetViews>
  <sheetFormatPr baseColWidth="10" defaultColWidth="11.44140625" defaultRowHeight="10.199999999999999" x14ac:dyDescent="0.2"/>
  <cols>
    <col min="1" max="1" width="3.6640625" style="31" customWidth="1"/>
    <col min="2" max="2" width="62.109375" style="31" customWidth="1"/>
    <col min="3" max="3" width="17.6640625" style="31" customWidth="1"/>
    <col min="4" max="16384" width="11.44140625" style="31"/>
  </cols>
  <sheetData>
    <row r="1" spans="1:3" s="33" customFormat="1" ht="18.899999999999999" customHeight="1" x14ac:dyDescent="0.3">
      <c r="A1" s="209" t="s">
        <v>600</v>
      </c>
      <c r="B1" s="210"/>
      <c r="C1" s="211"/>
    </row>
    <row r="2" spans="1:3" s="33" customFormat="1" ht="18.899999999999999" customHeight="1" x14ac:dyDescent="0.3">
      <c r="A2" s="212" t="s">
        <v>508</v>
      </c>
      <c r="B2" s="213"/>
      <c r="C2" s="214"/>
    </row>
    <row r="3" spans="1:3" s="33" customFormat="1" ht="18.899999999999999" customHeight="1" x14ac:dyDescent="0.3">
      <c r="A3" s="212" t="s">
        <v>601</v>
      </c>
      <c r="B3" s="213"/>
      <c r="C3" s="214"/>
    </row>
    <row r="4" spans="1:3" x14ac:dyDescent="0.2">
      <c r="A4" s="204" t="s">
        <v>507</v>
      </c>
      <c r="B4" s="205"/>
      <c r="C4" s="206"/>
    </row>
    <row r="5" spans="1:3" ht="22.2" customHeight="1" x14ac:dyDescent="0.2">
      <c r="A5" s="215" t="s">
        <v>404</v>
      </c>
      <c r="B5" s="216"/>
      <c r="C5" s="147">
        <v>2025</v>
      </c>
    </row>
    <row r="6" spans="1:3" x14ac:dyDescent="0.2">
      <c r="A6" s="72" t="s">
        <v>446</v>
      </c>
      <c r="B6" s="47"/>
      <c r="C6" s="96">
        <v>2897467.22</v>
      </c>
    </row>
    <row r="7" spans="1:3" x14ac:dyDescent="0.2">
      <c r="A7" s="66"/>
      <c r="B7" s="49"/>
      <c r="C7" s="67"/>
    </row>
    <row r="8" spans="1:3" x14ac:dyDescent="0.2">
      <c r="A8" s="57" t="s">
        <v>447</v>
      </c>
      <c r="B8" s="68"/>
      <c r="C8" s="93">
        <f>SUM(C9:C29)</f>
        <v>0</v>
      </c>
    </row>
    <row r="9" spans="1:3" x14ac:dyDescent="0.2">
      <c r="A9" s="82">
        <v>2.1</v>
      </c>
      <c r="B9" s="73" t="s">
        <v>287</v>
      </c>
      <c r="C9" s="97">
        <v>0</v>
      </c>
    </row>
    <row r="10" spans="1:3" x14ac:dyDescent="0.2">
      <c r="A10" s="82">
        <v>2.2000000000000002</v>
      </c>
      <c r="B10" s="73" t="s">
        <v>284</v>
      </c>
      <c r="C10" s="97">
        <v>0</v>
      </c>
    </row>
    <row r="11" spans="1:3" x14ac:dyDescent="0.2">
      <c r="A11" s="78">
        <v>2.2999999999999998</v>
      </c>
      <c r="B11" s="65" t="s">
        <v>156</v>
      </c>
      <c r="C11" s="97">
        <v>0</v>
      </c>
    </row>
    <row r="12" spans="1:3" x14ac:dyDescent="0.2">
      <c r="A12" s="78">
        <v>2.4</v>
      </c>
      <c r="B12" s="65" t="s">
        <v>157</v>
      </c>
      <c r="C12" s="97">
        <v>0</v>
      </c>
    </row>
    <row r="13" spans="1:3" x14ac:dyDescent="0.2">
      <c r="A13" s="78">
        <v>2.5</v>
      </c>
      <c r="B13" s="65" t="s">
        <v>158</v>
      </c>
      <c r="C13" s="97">
        <v>0</v>
      </c>
    </row>
    <row r="14" spans="1:3" x14ac:dyDescent="0.2">
      <c r="A14" s="78">
        <v>2.6</v>
      </c>
      <c r="B14" s="65" t="s">
        <v>159</v>
      </c>
      <c r="C14" s="97">
        <v>0</v>
      </c>
    </row>
    <row r="15" spans="1:3" x14ac:dyDescent="0.2">
      <c r="A15" s="78">
        <v>2.7</v>
      </c>
      <c r="B15" s="65" t="s">
        <v>160</v>
      </c>
      <c r="C15" s="97">
        <v>0</v>
      </c>
    </row>
    <row r="16" spans="1:3" x14ac:dyDescent="0.2">
      <c r="A16" s="78">
        <v>2.8</v>
      </c>
      <c r="B16" s="65" t="s">
        <v>161</v>
      </c>
      <c r="C16" s="97">
        <v>0</v>
      </c>
    </row>
    <row r="17" spans="1:3" x14ac:dyDescent="0.2">
      <c r="A17" s="78">
        <v>2.9</v>
      </c>
      <c r="B17" s="65" t="s">
        <v>163</v>
      </c>
      <c r="C17" s="97">
        <v>0</v>
      </c>
    </row>
    <row r="18" spans="1:3" x14ac:dyDescent="0.2">
      <c r="A18" s="78" t="s">
        <v>448</v>
      </c>
      <c r="B18" s="65" t="s">
        <v>449</v>
      </c>
      <c r="C18" s="97">
        <v>0</v>
      </c>
    </row>
    <row r="19" spans="1:3" x14ac:dyDescent="0.2">
      <c r="A19" s="78" t="s">
        <v>474</v>
      </c>
      <c r="B19" s="65" t="s">
        <v>165</v>
      </c>
      <c r="C19" s="97">
        <v>0</v>
      </c>
    </row>
    <row r="20" spans="1:3" x14ac:dyDescent="0.2">
      <c r="A20" s="78" t="s">
        <v>475</v>
      </c>
      <c r="B20" s="65" t="s">
        <v>450</v>
      </c>
      <c r="C20" s="97">
        <v>0</v>
      </c>
    </row>
    <row r="21" spans="1:3" x14ac:dyDescent="0.2">
      <c r="A21" s="78" t="s">
        <v>476</v>
      </c>
      <c r="B21" s="65" t="s">
        <v>451</v>
      </c>
      <c r="C21" s="97">
        <v>0</v>
      </c>
    </row>
    <row r="22" spans="1:3" x14ac:dyDescent="0.2">
      <c r="A22" s="78" t="s">
        <v>477</v>
      </c>
      <c r="B22" s="65" t="s">
        <v>452</v>
      </c>
      <c r="C22" s="97">
        <v>0</v>
      </c>
    </row>
    <row r="23" spans="1:3" x14ac:dyDescent="0.2">
      <c r="A23" s="78" t="s">
        <v>453</v>
      </c>
      <c r="B23" s="65" t="s">
        <v>454</v>
      </c>
      <c r="C23" s="97">
        <v>0</v>
      </c>
    </row>
    <row r="24" spans="1:3" x14ac:dyDescent="0.2">
      <c r="A24" s="78" t="s">
        <v>455</v>
      </c>
      <c r="B24" s="65" t="s">
        <v>456</v>
      </c>
      <c r="C24" s="97">
        <v>0</v>
      </c>
    </row>
    <row r="25" spans="1:3" x14ac:dyDescent="0.2">
      <c r="A25" s="78" t="s">
        <v>457</v>
      </c>
      <c r="B25" s="65" t="s">
        <v>458</v>
      </c>
      <c r="C25" s="97">
        <v>0</v>
      </c>
    </row>
    <row r="26" spans="1:3" x14ac:dyDescent="0.2">
      <c r="A26" s="78" t="s">
        <v>459</v>
      </c>
      <c r="B26" s="65" t="s">
        <v>460</v>
      </c>
      <c r="C26" s="97">
        <v>0</v>
      </c>
    </row>
    <row r="27" spans="1:3" x14ac:dyDescent="0.2">
      <c r="A27" s="78" t="s">
        <v>461</v>
      </c>
      <c r="B27" s="65" t="s">
        <v>462</v>
      </c>
      <c r="C27" s="97">
        <v>0</v>
      </c>
    </row>
    <row r="28" spans="1:3" x14ac:dyDescent="0.2">
      <c r="A28" s="78" t="s">
        <v>463</v>
      </c>
      <c r="B28" s="65" t="s">
        <v>464</v>
      </c>
      <c r="C28" s="97">
        <v>0</v>
      </c>
    </row>
    <row r="29" spans="1:3" x14ac:dyDescent="0.2">
      <c r="A29" s="78" t="s">
        <v>465</v>
      </c>
      <c r="B29" s="73" t="s">
        <v>466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467</v>
      </c>
      <c r="B31" s="77"/>
      <c r="C31" s="98">
        <f>SUM(C32:C38)</f>
        <v>0</v>
      </c>
    </row>
    <row r="32" spans="1:3" x14ac:dyDescent="0.2">
      <c r="A32" s="78" t="s">
        <v>468</v>
      </c>
      <c r="B32" s="65" t="s">
        <v>356</v>
      </c>
      <c r="C32" s="97">
        <v>0</v>
      </c>
    </row>
    <row r="33" spans="1:6" x14ac:dyDescent="0.2">
      <c r="A33" s="78" t="s">
        <v>469</v>
      </c>
      <c r="B33" s="65" t="s">
        <v>40</v>
      </c>
      <c r="C33" s="97">
        <v>0</v>
      </c>
    </row>
    <row r="34" spans="1:6" x14ac:dyDescent="0.2">
      <c r="A34" s="78" t="s">
        <v>470</v>
      </c>
      <c r="B34" s="65" t="s">
        <v>366</v>
      </c>
      <c r="C34" s="97">
        <v>0</v>
      </c>
    </row>
    <row r="35" spans="1:6" x14ac:dyDescent="0.2">
      <c r="A35" s="78" t="s">
        <v>471</v>
      </c>
      <c r="B35" s="65" t="s">
        <v>372</v>
      </c>
      <c r="C35" s="97">
        <v>0</v>
      </c>
    </row>
    <row r="36" spans="1:6" x14ac:dyDescent="0.2">
      <c r="A36" s="78" t="s">
        <v>472</v>
      </c>
      <c r="B36" s="65" t="s">
        <v>380</v>
      </c>
      <c r="C36" s="97">
        <v>0</v>
      </c>
    </row>
    <row r="37" spans="1:6" x14ac:dyDescent="0.2">
      <c r="A37" s="78" t="s">
        <v>551</v>
      </c>
      <c r="B37" s="65" t="s">
        <v>598</v>
      </c>
      <c r="C37" s="97">
        <v>0</v>
      </c>
    </row>
    <row r="38" spans="1:6" x14ac:dyDescent="0.2">
      <c r="A38" s="78" t="s">
        <v>552</v>
      </c>
      <c r="B38" s="73" t="s">
        <v>473</v>
      </c>
      <c r="C38" s="99">
        <v>0</v>
      </c>
    </row>
    <row r="39" spans="1:6" x14ac:dyDescent="0.2">
      <c r="A39" s="66"/>
      <c r="B39" s="69"/>
      <c r="C39" s="70"/>
    </row>
    <row r="40" spans="1:6" x14ac:dyDescent="0.2">
      <c r="A40" s="71" t="s">
        <v>550</v>
      </c>
      <c r="B40" s="47"/>
      <c r="C40" s="92">
        <f>C6-C8+C31</f>
        <v>2897467.22</v>
      </c>
    </row>
    <row r="42" spans="1:6" x14ac:dyDescent="0.2">
      <c r="B42" s="31" t="s">
        <v>518</v>
      </c>
    </row>
    <row r="48" spans="1:6" x14ac:dyDescent="0.2">
      <c r="B48" s="180" t="s">
        <v>602</v>
      </c>
      <c r="C48" s="179"/>
      <c r="D48" s="179"/>
      <c r="E48" s="194" t="s">
        <v>603</v>
      </c>
      <c r="F48" s="194"/>
    </row>
    <row r="49" spans="2:6" ht="36" customHeight="1" x14ac:dyDescent="0.2">
      <c r="B49" s="181" t="s">
        <v>604</v>
      </c>
      <c r="C49" s="179"/>
      <c r="D49" s="179"/>
      <c r="E49" s="193" t="s">
        <v>605</v>
      </c>
      <c r="F49" s="193"/>
    </row>
  </sheetData>
  <mergeCells count="7">
    <mergeCell ref="E49:F49"/>
    <mergeCell ref="E48:F48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4"/>
  <sheetViews>
    <sheetView tabSelected="1" workbookViewId="0">
      <selection activeCell="H12" sqref="H12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8" width="20.33203125" style="23" customWidth="1"/>
    <col min="9" max="16384" width="9.109375" style="23"/>
  </cols>
  <sheetData>
    <row r="1" spans="1:8" ht="18.899999999999999" customHeight="1" x14ac:dyDescent="0.2">
      <c r="A1" s="197" t="s">
        <v>600</v>
      </c>
      <c r="B1" s="218"/>
      <c r="C1" s="218"/>
      <c r="D1" s="218"/>
      <c r="E1" s="218"/>
      <c r="F1" s="218"/>
      <c r="G1" s="21" t="s">
        <v>496</v>
      </c>
      <c r="H1" s="22">
        <v>2025</v>
      </c>
    </row>
    <row r="2" spans="1:8" ht="18.899999999999999" customHeight="1" x14ac:dyDescent="0.2">
      <c r="A2" s="197" t="s">
        <v>509</v>
      </c>
      <c r="B2" s="218"/>
      <c r="C2" s="218"/>
      <c r="D2" s="218"/>
      <c r="E2" s="218"/>
      <c r="F2" s="218"/>
      <c r="G2" s="21" t="s">
        <v>497</v>
      </c>
      <c r="H2" s="22" t="s">
        <v>499</v>
      </c>
    </row>
    <row r="3" spans="1:8" ht="18.899999999999999" customHeight="1" x14ac:dyDescent="0.2">
      <c r="A3" s="219" t="s">
        <v>601</v>
      </c>
      <c r="B3" s="220"/>
      <c r="C3" s="220"/>
      <c r="D3" s="220"/>
      <c r="E3" s="220"/>
      <c r="F3" s="220"/>
      <c r="G3" s="21" t="s">
        <v>498</v>
      </c>
      <c r="H3" s="22">
        <v>1</v>
      </c>
    </row>
    <row r="4" spans="1:8" x14ac:dyDescent="0.2">
      <c r="A4" s="219" t="str">
        <f>'Notas a los Edos Financieros'!A4</f>
        <v>(Cifras en Pesos)</v>
      </c>
      <c r="B4" s="220"/>
      <c r="C4" s="220"/>
      <c r="D4" s="220"/>
      <c r="E4" s="220"/>
      <c r="F4" s="220"/>
      <c r="G4" s="146"/>
      <c r="H4" s="146"/>
    </row>
    <row r="5" spans="1:8" x14ac:dyDescent="0.2">
      <c r="A5" s="24" t="s">
        <v>114</v>
      </c>
      <c r="B5" s="25"/>
      <c r="C5" s="25"/>
      <c r="D5" s="25"/>
      <c r="E5" s="25"/>
      <c r="F5" s="25"/>
      <c r="G5" s="25"/>
      <c r="H5" s="25"/>
    </row>
    <row r="8" spans="1:8" x14ac:dyDescent="0.2">
      <c r="A8" s="26" t="s">
        <v>86</v>
      </c>
      <c r="B8" s="26" t="s">
        <v>404</v>
      </c>
      <c r="C8" s="26" t="s">
        <v>110</v>
      </c>
      <c r="D8" s="26" t="s">
        <v>405</v>
      </c>
      <c r="E8" s="26" t="s">
        <v>406</v>
      </c>
      <c r="F8" s="26" t="s">
        <v>109</v>
      </c>
      <c r="G8" s="26" t="s">
        <v>79</v>
      </c>
      <c r="H8" s="26" t="s">
        <v>111</v>
      </c>
    </row>
    <row r="9" spans="1:8" s="35" customFormat="1" x14ac:dyDescent="0.2">
      <c r="A9" s="34">
        <v>7000</v>
      </c>
      <c r="B9" s="35" t="s">
        <v>80</v>
      </c>
    </row>
    <row r="10" spans="1:8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8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8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8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8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8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8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217" t="s">
        <v>553</v>
      </c>
      <c r="C39" s="217"/>
      <c r="D39" s="28"/>
      <c r="E39" s="28"/>
      <c r="F39" s="28"/>
    </row>
    <row r="40" spans="1:6" x14ac:dyDescent="0.2">
      <c r="B40" s="142" t="s">
        <v>404</v>
      </c>
      <c r="C40" s="148">
        <f>H1</f>
        <v>2025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12519102.23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-10273108.24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921020.24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-3167014.23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217" t="s">
        <v>554</v>
      </c>
      <c r="C48" s="217"/>
    </row>
    <row r="49" spans="1:6" x14ac:dyDescent="0.2">
      <c r="B49" s="149" t="s">
        <v>404</v>
      </c>
      <c r="C49" s="148">
        <f>H1</f>
        <v>2025</v>
      </c>
    </row>
    <row r="50" spans="1:6" x14ac:dyDescent="0.2">
      <c r="A50" s="23">
        <v>8210</v>
      </c>
      <c r="B50" s="112" t="s">
        <v>47</v>
      </c>
      <c r="C50" s="114">
        <v>-12519102.23</v>
      </c>
    </row>
    <row r="51" spans="1:6" x14ac:dyDescent="0.2">
      <c r="A51" s="23">
        <v>8220</v>
      </c>
      <c r="B51" s="112" t="s">
        <v>46</v>
      </c>
      <c r="C51" s="114">
        <v>10542655.25</v>
      </c>
    </row>
    <row r="52" spans="1:6" x14ac:dyDescent="0.2">
      <c r="A52" s="23">
        <v>8230</v>
      </c>
      <c r="B52" s="112" t="s">
        <v>599</v>
      </c>
      <c r="C52" s="114">
        <v>-921020.24</v>
      </c>
    </row>
    <row r="53" spans="1:6" x14ac:dyDescent="0.2">
      <c r="A53" s="23">
        <v>8240</v>
      </c>
      <c r="B53" s="112" t="s">
        <v>45</v>
      </c>
      <c r="C53" s="114">
        <v>0</v>
      </c>
    </row>
    <row r="54" spans="1:6" x14ac:dyDescent="0.2">
      <c r="A54" s="23">
        <v>8250</v>
      </c>
      <c r="B54" s="112" t="s">
        <v>44</v>
      </c>
      <c r="C54" s="114">
        <v>0</v>
      </c>
    </row>
    <row r="55" spans="1:6" x14ac:dyDescent="0.2">
      <c r="A55" s="23">
        <v>8260</v>
      </c>
      <c r="B55" s="112" t="s">
        <v>43</v>
      </c>
      <c r="C55" s="114">
        <v>0</v>
      </c>
    </row>
    <row r="56" spans="1:6" x14ac:dyDescent="0.2">
      <c r="A56" s="23">
        <v>8270</v>
      </c>
      <c r="B56" s="112" t="s">
        <v>42</v>
      </c>
      <c r="C56" s="114">
        <v>2897467.22</v>
      </c>
    </row>
    <row r="58" spans="1:6" x14ac:dyDescent="0.2">
      <c r="B58" s="14" t="s">
        <v>518</v>
      </c>
    </row>
    <row r="64" spans="1:6" x14ac:dyDescent="0.2">
      <c r="B64" s="182" t="s">
        <v>602</v>
      </c>
      <c r="C64" s="194" t="s">
        <v>603</v>
      </c>
      <c r="D64" s="194"/>
      <c r="F64" s="163"/>
    </row>
    <row r="65" spans="2:6" ht="20.399999999999999" customHeight="1" x14ac:dyDescent="0.2">
      <c r="B65" s="183" t="s">
        <v>604</v>
      </c>
      <c r="C65" s="193" t="s">
        <v>605</v>
      </c>
      <c r="D65" s="193"/>
      <c r="F65" s="164"/>
    </row>
    <row r="138" spans="3:4" x14ac:dyDescent="0.2">
      <c r="D138" s="23">
        <v>0</v>
      </c>
    </row>
    <row r="139" spans="3:4" x14ac:dyDescent="0.2">
      <c r="C139" s="23">
        <v>0</v>
      </c>
      <c r="D139" s="23">
        <v>0</v>
      </c>
    </row>
    <row r="140" spans="3:4" x14ac:dyDescent="0.2">
      <c r="C140" s="23">
        <v>0</v>
      </c>
      <c r="D140" s="23">
        <v>0</v>
      </c>
    </row>
    <row r="141" spans="3:4" x14ac:dyDescent="0.2">
      <c r="C141" s="23">
        <v>0</v>
      </c>
      <c r="D141" s="23">
        <v>0</v>
      </c>
    </row>
    <row r="142" spans="3:4" x14ac:dyDescent="0.2">
      <c r="C142" s="23">
        <v>0</v>
      </c>
      <c r="D142" s="23">
        <v>0</v>
      </c>
    </row>
    <row r="143" spans="3:4" x14ac:dyDescent="0.2">
      <c r="C143" s="23">
        <v>0</v>
      </c>
      <c r="D143" s="23">
        <v>0</v>
      </c>
    </row>
    <row r="144" spans="3:4" x14ac:dyDescent="0.2">
      <c r="C144" s="23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C64:D64"/>
    <mergeCell ref="C65:D65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Memoria!Área_de_impresión</vt:lpstr>
      <vt:lpstr>'Notas a los Edos Financieros'!Área_de_impresión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2025-04-08T16:58:23Z</cp:lastPrinted>
  <dcterms:created xsi:type="dcterms:W3CDTF">2012-12-11T20:36:24Z</dcterms:created>
  <dcterms:modified xsi:type="dcterms:W3CDTF">2025-04-08T16:59:06Z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