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EAA DIC 2017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'EAA DIC 2017'!$A$1:$J$43</definedName>
  </definedNames>
  <calcPr calcId="145621"/>
</workbook>
</file>

<file path=xl/calcChain.xml><?xml version="1.0" encoding="utf-8"?>
<calcChain xmlns="http://schemas.openxmlformats.org/spreadsheetml/2006/main">
  <c r="L34" i="1" l="1"/>
  <c r="H34" i="1"/>
  <c r="I34" i="1" s="1"/>
  <c r="E34" i="1"/>
  <c r="E33" i="1"/>
  <c r="H33" i="1" s="1"/>
  <c r="I33" i="1" s="1"/>
  <c r="H32" i="1"/>
  <c r="I32" i="1" s="1"/>
  <c r="E32" i="1"/>
  <c r="I31" i="1"/>
  <c r="H31" i="1"/>
  <c r="I30" i="1"/>
  <c r="H30" i="1"/>
  <c r="I29" i="1"/>
  <c r="H29" i="1"/>
  <c r="I28" i="1"/>
  <c r="H28" i="1"/>
  <c r="E27" i="1"/>
  <c r="H27" i="1" s="1"/>
  <c r="I27" i="1" s="1"/>
  <c r="H26" i="1"/>
  <c r="I26" i="1" s="1"/>
  <c r="E26" i="1"/>
  <c r="G24" i="1"/>
  <c r="F24" i="1"/>
  <c r="E24" i="1"/>
  <c r="H24" i="1" s="1"/>
  <c r="I24" i="1" s="1"/>
  <c r="E22" i="1"/>
  <c r="H22" i="1" s="1"/>
  <c r="E21" i="1"/>
  <c r="H21" i="1" s="1"/>
  <c r="E20" i="1"/>
  <c r="H20" i="1" s="1"/>
  <c r="E19" i="1"/>
  <c r="E14" i="1" s="1"/>
  <c r="I18" i="1"/>
  <c r="H18" i="1"/>
  <c r="L18" i="1" s="1"/>
  <c r="I17" i="1"/>
  <c r="H17" i="1"/>
  <c r="H16" i="1"/>
  <c r="L16" i="1" s="1"/>
  <c r="G14" i="1"/>
  <c r="G12" i="1" s="1"/>
  <c r="F14" i="1"/>
  <c r="F12" i="1" s="1"/>
  <c r="H13" i="1"/>
  <c r="H14" i="1" l="1"/>
  <c r="I14" i="1" s="1"/>
  <c r="E12" i="1"/>
  <c r="H12" i="1" s="1"/>
  <c r="I12" i="1" s="1"/>
  <c r="L20" i="1"/>
  <c r="I20" i="1"/>
  <c r="L21" i="1"/>
  <c r="I21" i="1"/>
  <c r="L22" i="1"/>
  <c r="I22" i="1"/>
  <c r="I16" i="1"/>
  <c r="H19" i="1"/>
  <c r="L19" i="1" l="1"/>
  <c r="I19" i="1"/>
</calcChain>
</file>

<file path=xl/sharedStrings.xml><?xml version="1.0" encoding="utf-8"?>
<sst xmlns="http://schemas.openxmlformats.org/spreadsheetml/2006/main" count="39" uniqueCount="38">
  <si>
    <t>Saldo Inicial</t>
  </si>
  <si>
    <t>Saldo Final</t>
  </si>
  <si>
    <t>ESTADO ANALÍTICO DEL ACTIVO</t>
  </si>
  <si>
    <t>Al 31 de Diciembre de 2017</t>
  </si>
  <si>
    <t>(Pesos)</t>
  </si>
  <si>
    <t>Ente Público:</t>
  </si>
  <si>
    <t>Comisión de Deporte del Estado de Guanajuato</t>
  </si>
  <si>
    <t>Concepto</t>
  </si>
  <si>
    <t>Cargos del Periodo</t>
  </si>
  <si>
    <t>Abonos del Periodo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</si>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</sst>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7" fontId="1" fillId="0" borderId="0"/>
  </cellStyleXfs>
  <cellXfs count="73">
    <xf numFmtId="0" fontId="0" fillId="0" borderId="0" xfId="0"/>
    <xf numFmtId="0" fontId="3" fillId="2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2" borderId="0" xfId="0" applyFont="1" applyFill="1"/>
    <xf numFmtId="0" fontId="4" fillId="3" borderId="0" xfId="1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2" borderId="7" xfId="3" applyNumberFormat="1" applyFont="1" applyFill="1" applyBorder="1" applyAlignment="1">
      <alignment horizontal="center" vertical="center"/>
    </xf>
    <xf numFmtId="0" fontId="4" fillId="2" borderId="8" xfId="3" applyNumberFormat="1" applyFont="1" applyFill="1" applyBorder="1" applyAlignment="1">
      <alignment horizontal="center" vertical="center"/>
    </xf>
    <xf numFmtId="0" fontId="4" fillId="2" borderId="7" xfId="3" applyNumberFormat="1" applyFont="1" applyFill="1" applyBorder="1" applyAlignment="1">
      <alignment horizontal="center" vertical="top"/>
    </xf>
    <xf numFmtId="0" fontId="4" fillId="2" borderId="0" xfId="3" applyNumberFormat="1" applyFont="1" applyFill="1" applyBorder="1" applyAlignment="1">
      <alignment horizontal="center" vertical="top"/>
    </xf>
    <xf numFmtId="0" fontId="4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6" fillId="2" borderId="0" xfId="2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1" fillId="2" borderId="0" xfId="2" applyNumberFormat="1" applyFont="1" applyFill="1" applyBorder="1" applyAlignment="1" applyProtection="1">
      <alignment vertical="top"/>
      <protection locked="0"/>
    </xf>
    <xf numFmtId="3" fontId="1" fillId="2" borderId="0" xfId="2" applyNumberFormat="1" applyFont="1" applyFill="1" applyBorder="1" applyAlignment="1">
      <alignment vertical="top"/>
    </xf>
    <xf numFmtId="0" fontId="9" fillId="2" borderId="0" xfId="0" applyFont="1" applyFill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left" vertical="top"/>
    </xf>
    <xf numFmtId="3" fontId="3" fillId="2" borderId="0" xfId="2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y/Desktop/CUENTA%20PUBLICA/2017/CONAC/Estados%20Fros%20y%20Pptales%20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E16">
            <v>84766804.719999999</v>
          </cell>
        </row>
        <row r="18">
          <cell r="E18">
            <v>35504066.609999999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9">
          <cell r="F29">
            <v>0</v>
          </cell>
        </row>
        <row r="30">
          <cell r="F30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E37">
            <v>0</v>
          </cell>
          <cell r="F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tabSelected="1" zoomScale="90" zoomScaleNormal="90" workbookViewId="0">
      <selection activeCell="C8" sqref="C8:D9"/>
    </sheetView>
  </sheetViews>
  <sheetFormatPr baseColWidth="10" defaultColWidth="11.42578125" defaultRowHeight="12.75" x14ac:dyDescent="0.2"/>
  <cols>
    <col min="1" max="1" width="1.85546875" style="6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6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6384" width="11.42578125" style="6"/>
  </cols>
  <sheetData>
    <row r="1" spans="2:12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2:12" s="1" customFormat="1" ht="14.1" customHeight="1" x14ac:dyDescent="0.2">
      <c r="B2" s="2"/>
      <c r="C2" s="3"/>
      <c r="D2" s="4" t="s">
        <v>2</v>
      </c>
      <c r="E2" s="4"/>
      <c r="F2" s="4"/>
      <c r="G2" s="4"/>
      <c r="H2" s="4"/>
      <c r="I2" s="3"/>
      <c r="J2" s="5"/>
      <c r="K2" s="5"/>
      <c r="L2" s="6"/>
    </row>
    <row r="3" spans="2:12" s="1" customFormat="1" ht="14.1" customHeight="1" x14ac:dyDescent="0.2">
      <c r="B3" s="7" t="s">
        <v>3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2:12" s="1" customFormat="1" ht="14.1" customHeight="1" x14ac:dyDescent="0.2">
      <c r="B4" s="2"/>
      <c r="C4" s="3"/>
      <c r="D4" s="4" t="s">
        <v>4</v>
      </c>
      <c r="E4" s="4"/>
      <c r="F4" s="4"/>
      <c r="G4" s="4"/>
      <c r="H4" s="4"/>
      <c r="I4" s="3"/>
      <c r="J4" s="5"/>
      <c r="K4" s="5"/>
      <c r="L4" s="6"/>
    </row>
    <row r="5" spans="2:12" s="1" customFormat="1" ht="20.100000000000001" customHeight="1" x14ac:dyDescent="0.2">
      <c r="B5" s="8"/>
      <c r="C5" s="9"/>
      <c r="D5" s="9" t="s">
        <v>5</v>
      </c>
      <c r="E5" s="10" t="s">
        <v>6</v>
      </c>
      <c r="F5" s="10"/>
      <c r="G5" s="10"/>
      <c r="I5" s="11"/>
      <c r="J5" s="11"/>
    </row>
    <row r="6" spans="2:12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2:12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2:12" s="13" customFormat="1" ht="25.5" x14ac:dyDescent="0.2">
      <c r="B8" s="14"/>
      <c r="C8" s="15" t="s">
        <v>7</v>
      </c>
      <c r="D8" s="15"/>
      <c r="E8" s="16" t="s">
        <v>0</v>
      </c>
      <c r="F8" s="16" t="s">
        <v>8</v>
      </c>
      <c r="G8" s="17" t="s">
        <v>9</v>
      </c>
      <c r="H8" s="17" t="s">
        <v>1</v>
      </c>
      <c r="I8" s="17" t="s">
        <v>10</v>
      </c>
      <c r="J8" s="18"/>
    </row>
    <row r="9" spans="2:12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2:12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2:12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2:12" s="1" customFormat="1" x14ac:dyDescent="0.2">
      <c r="B12" s="29"/>
      <c r="C12" s="30" t="s">
        <v>13</v>
      </c>
      <c r="D12" s="30"/>
      <c r="E12" s="31">
        <f>+E14+E24</f>
        <v>746888585.69000006</v>
      </c>
      <c r="F12" s="31">
        <f>+F14+F24</f>
        <v>1874649917.0299997</v>
      </c>
      <c r="G12" s="31">
        <f>+G14+G24</f>
        <v>1608721997.1300001</v>
      </c>
      <c r="H12" s="31">
        <f>+E12+F12-G12</f>
        <v>1012816505.5899997</v>
      </c>
      <c r="I12" s="31">
        <f>+H12-E12</f>
        <v>265927919.89999962</v>
      </c>
      <c r="J12" s="32"/>
      <c r="K12" s="6"/>
      <c r="L12" s="6"/>
    </row>
    <row r="13" spans="2:12" s="1" customFormat="1" ht="5.0999999999999996" customHeight="1" x14ac:dyDescent="0.2">
      <c r="B13" s="29"/>
      <c r="C13" s="33"/>
      <c r="D13" s="33"/>
      <c r="E13" s="31"/>
      <c r="F13" s="31"/>
      <c r="G13" s="31"/>
      <c r="H13" s="31">
        <f t="shared" ref="H13:H14" si="0">+E13+F13-G13</f>
        <v>0</v>
      </c>
      <c r="I13" s="31"/>
      <c r="J13" s="32"/>
      <c r="K13" s="6"/>
      <c r="L13" s="6"/>
    </row>
    <row r="14" spans="2:12" s="1" customFormat="1" x14ac:dyDescent="0.2">
      <c r="B14" s="34"/>
      <c r="C14" s="35" t="s">
        <v>14</v>
      </c>
      <c r="D14" s="35"/>
      <c r="E14" s="36">
        <f>SUM(E16:E22)</f>
        <v>45532147.199999996</v>
      </c>
      <c r="F14" s="36">
        <f>SUM(F16:F22)</f>
        <v>1712153751.5899997</v>
      </c>
      <c r="G14" s="36">
        <f>SUM(G16:G22)</f>
        <v>1520284827.1900001</v>
      </c>
      <c r="H14" s="31">
        <f t="shared" si="0"/>
        <v>237401071.59999967</v>
      </c>
      <c r="I14" s="36">
        <f>+H14-E14</f>
        <v>191868924.39999968</v>
      </c>
      <c r="J14" s="37"/>
      <c r="K14" s="6"/>
      <c r="L14" s="38"/>
    </row>
    <row r="15" spans="2:12" s="1" customFormat="1" ht="5.0999999999999996" customHeight="1" x14ac:dyDescent="0.2">
      <c r="B15" s="39"/>
      <c r="C15" s="40"/>
      <c r="D15" s="40"/>
      <c r="E15" s="41"/>
      <c r="F15" s="41"/>
      <c r="G15" s="41"/>
      <c r="H15" s="41"/>
      <c r="I15" s="41"/>
      <c r="J15" s="42"/>
      <c r="K15" s="6"/>
      <c r="L15" s="38"/>
    </row>
    <row r="16" spans="2:12" s="1" customFormat="1" ht="19.5" customHeight="1" x14ac:dyDescent="0.2">
      <c r="B16" s="39"/>
      <c r="C16" s="43" t="s">
        <v>15</v>
      </c>
      <c r="D16" s="43"/>
      <c r="E16" s="44">
        <v>31138989.129999999</v>
      </c>
      <c r="F16" s="44">
        <v>1092660181.1099999</v>
      </c>
      <c r="G16" s="44">
        <v>1039032365.52</v>
      </c>
      <c r="H16" s="45">
        <f>+E16+F16-G16</f>
        <v>84766804.720000029</v>
      </c>
      <c r="I16" s="45">
        <f>+H16-E16</f>
        <v>53627815.590000033</v>
      </c>
      <c r="J16" s="42"/>
      <c r="K16" s="6"/>
      <c r="L16" s="46" t="str">
        <f>IF(H16=[1]ESF!E16," ","Error")</f>
        <v xml:space="preserve"> </v>
      </c>
    </row>
    <row r="17" spans="2:15" s="1" customFormat="1" ht="19.5" customHeight="1" x14ac:dyDescent="0.2">
      <c r="B17" s="39"/>
      <c r="C17" s="43" t="s">
        <v>16</v>
      </c>
      <c r="D17" s="43"/>
      <c r="E17" s="44">
        <v>10814620.640000001</v>
      </c>
      <c r="F17" s="44">
        <v>563462352.86000001</v>
      </c>
      <c r="G17" s="44">
        <v>457146773.23000002</v>
      </c>
      <c r="H17" s="45">
        <f t="shared" ref="H17:H22" si="1">+E17+F17-G17</f>
        <v>117130200.26999998</v>
      </c>
      <c r="I17" s="45">
        <f t="shared" ref="I17:I21" si="2">+H17-E17</f>
        <v>106315579.62999998</v>
      </c>
      <c r="J17" s="42"/>
      <c r="K17" s="6"/>
      <c r="L17" s="38"/>
    </row>
    <row r="18" spans="2:15" s="1" customFormat="1" ht="19.5" customHeight="1" x14ac:dyDescent="0.2">
      <c r="B18" s="39"/>
      <c r="C18" s="43" t="s">
        <v>17</v>
      </c>
      <c r="D18" s="43"/>
      <c r="E18" s="44">
        <v>3578537.43</v>
      </c>
      <c r="F18" s="44">
        <v>56031217.619999997</v>
      </c>
      <c r="G18" s="44">
        <v>24105688.440000001</v>
      </c>
      <c r="H18" s="45">
        <f t="shared" si="1"/>
        <v>35504066.609999999</v>
      </c>
      <c r="I18" s="45">
        <f t="shared" si="2"/>
        <v>31925529.18</v>
      </c>
      <c r="J18" s="42"/>
      <c r="K18" s="6"/>
      <c r="L18" s="38" t="str">
        <f>IF(H18=[1]ESF!E18," ","Error")</f>
        <v xml:space="preserve"> </v>
      </c>
    </row>
    <row r="19" spans="2:15" s="1" customFormat="1" ht="19.5" customHeight="1" x14ac:dyDescent="0.2">
      <c r="B19" s="39"/>
      <c r="C19" s="43" t="s">
        <v>18</v>
      </c>
      <c r="D19" s="43"/>
      <c r="E19" s="44">
        <f>+[1]ESF!F19</f>
        <v>0</v>
      </c>
      <c r="F19" s="44">
        <v>0</v>
      </c>
      <c r="G19" s="44">
        <v>0</v>
      </c>
      <c r="H19" s="45">
        <f t="shared" si="1"/>
        <v>0</v>
      </c>
      <c r="I19" s="45">
        <f t="shared" si="2"/>
        <v>0</v>
      </c>
      <c r="J19" s="42"/>
      <c r="K19" s="6"/>
      <c r="L19" s="38" t="str">
        <f>IF(H19=[1]ESF!E19," ","Error")</f>
        <v xml:space="preserve"> </v>
      </c>
      <c r="O19" s="1" t="s">
        <v>19</v>
      </c>
    </row>
    <row r="20" spans="2:15" s="1" customFormat="1" ht="19.5" customHeight="1" x14ac:dyDescent="0.2">
      <c r="B20" s="39"/>
      <c r="C20" s="43" t="s">
        <v>20</v>
      </c>
      <c r="D20" s="43"/>
      <c r="E20" s="44">
        <f>+[1]ESF!F20</f>
        <v>0</v>
      </c>
      <c r="F20" s="44">
        <v>0</v>
      </c>
      <c r="G20" s="44">
        <v>0</v>
      </c>
      <c r="H20" s="45">
        <f t="shared" si="1"/>
        <v>0</v>
      </c>
      <c r="I20" s="45">
        <f t="shared" si="2"/>
        <v>0</v>
      </c>
      <c r="J20" s="42"/>
      <c r="K20" s="6"/>
      <c r="L20" s="38" t="str">
        <f>IF(H20=[1]ESF!E20," ","Error")</f>
        <v xml:space="preserve"> </v>
      </c>
    </row>
    <row r="21" spans="2:15" s="1" customFormat="1" ht="19.5" customHeight="1" x14ac:dyDescent="0.2">
      <c r="B21" s="39"/>
      <c r="C21" s="43" t="s">
        <v>21</v>
      </c>
      <c r="D21" s="43"/>
      <c r="E21" s="44">
        <f>+[1]ESF!F21</f>
        <v>0</v>
      </c>
      <c r="F21" s="44">
        <v>0</v>
      </c>
      <c r="G21" s="44">
        <v>0</v>
      </c>
      <c r="H21" s="45">
        <f t="shared" si="1"/>
        <v>0</v>
      </c>
      <c r="I21" s="45">
        <f t="shared" si="2"/>
        <v>0</v>
      </c>
      <c r="J21" s="42"/>
      <c r="K21" s="6"/>
      <c r="L21" s="38" t="str">
        <f>IF(H21=[1]ESF!E21," ","Error")</f>
        <v xml:space="preserve"> </v>
      </c>
      <c r="M21" s="1" t="s">
        <v>19</v>
      </c>
      <c r="N21" s="47"/>
    </row>
    <row r="22" spans="2:15" ht="19.5" customHeight="1" x14ac:dyDescent="0.2">
      <c r="B22" s="39"/>
      <c r="C22" s="43" t="s">
        <v>22</v>
      </c>
      <c r="D22" s="43"/>
      <c r="E22" s="44">
        <f>+[1]ESF!F22</f>
        <v>0</v>
      </c>
      <c r="F22" s="44">
        <v>0</v>
      </c>
      <c r="G22" s="44">
        <v>0</v>
      </c>
      <c r="H22" s="45">
        <f t="shared" si="1"/>
        <v>0</v>
      </c>
      <c r="I22" s="45">
        <f>+H22-E22</f>
        <v>0</v>
      </c>
      <c r="J22" s="42"/>
      <c r="L22" s="38" t="str">
        <f>IF(H22=[1]ESF!E22," ","Error")</f>
        <v xml:space="preserve"> </v>
      </c>
    </row>
    <row r="23" spans="2:15" x14ac:dyDescent="0.2">
      <c r="B23" s="39"/>
      <c r="C23" s="48"/>
      <c r="D23" s="48"/>
      <c r="E23" s="49"/>
      <c r="F23" s="49"/>
      <c r="G23" s="49"/>
      <c r="H23" s="49"/>
      <c r="I23" s="49"/>
      <c r="J23" s="42"/>
      <c r="L23" s="38"/>
    </row>
    <row r="24" spans="2:15" x14ac:dyDescent="0.2">
      <c r="B24" s="34"/>
      <c r="C24" s="35" t="s">
        <v>23</v>
      </c>
      <c r="D24" s="35"/>
      <c r="E24" s="36">
        <f>SUM(E26:E34)</f>
        <v>701356438.49000001</v>
      </c>
      <c r="F24" s="36">
        <f>SUM(F26:F34)</f>
        <v>162496165.44</v>
      </c>
      <c r="G24" s="36">
        <f>SUM(G26:G34)</f>
        <v>88437169.940000013</v>
      </c>
      <c r="H24" s="36">
        <f>+E24+F24-G24</f>
        <v>775415433.99000001</v>
      </c>
      <c r="I24" s="36">
        <f>+H24-E24</f>
        <v>74058995.5</v>
      </c>
      <c r="J24" s="37"/>
      <c r="L24" s="38"/>
    </row>
    <row r="25" spans="2:15" ht="5.0999999999999996" customHeight="1" x14ac:dyDescent="0.2">
      <c r="B25" s="39"/>
      <c r="C25" s="40"/>
      <c r="D25" s="48"/>
      <c r="E25" s="41"/>
      <c r="F25" s="41"/>
      <c r="G25" s="41"/>
      <c r="H25" s="41"/>
      <c r="I25" s="41"/>
      <c r="J25" s="42"/>
      <c r="L25" s="38"/>
    </row>
    <row r="26" spans="2:15" ht="19.5" customHeight="1" x14ac:dyDescent="0.2">
      <c r="B26" s="39"/>
      <c r="C26" s="43" t="s">
        <v>24</v>
      </c>
      <c r="D26" s="43"/>
      <c r="E26" s="44">
        <f>+[1]ESF!F29</f>
        <v>0</v>
      </c>
      <c r="F26" s="44">
        <v>0</v>
      </c>
      <c r="G26" s="44">
        <v>0</v>
      </c>
      <c r="H26" s="45">
        <f>+E26+F26-G26</f>
        <v>0</v>
      </c>
      <c r="I26" s="45">
        <f>+H26-E26</f>
        <v>0</v>
      </c>
      <c r="J26" s="42"/>
      <c r="L26" s="38"/>
    </row>
    <row r="27" spans="2:15" ht="19.5" customHeight="1" x14ac:dyDescent="0.2">
      <c r="B27" s="39"/>
      <c r="C27" s="43" t="s">
        <v>25</v>
      </c>
      <c r="D27" s="43"/>
      <c r="E27" s="44">
        <f>+[1]ESF!F30</f>
        <v>0</v>
      </c>
      <c r="F27" s="44">
        <v>0</v>
      </c>
      <c r="G27" s="44">
        <v>0</v>
      </c>
      <c r="H27" s="45">
        <f t="shared" ref="H27:H34" si="3">+E27+F27-G27</f>
        <v>0</v>
      </c>
      <c r="I27" s="45">
        <f t="shared" ref="I27:I34" si="4">+H27-E27</f>
        <v>0</v>
      </c>
      <c r="J27" s="42"/>
      <c r="L27" s="38"/>
    </row>
    <row r="28" spans="2:15" ht="19.5" customHeight="1" x14ac:dyDescent="0.2">
      <c r="B28" s="39"/>
      <c r="C28" s="43" t="s">
        <v>26</v>
      </c>
      <c r="D28" s="43"/>
      <c r="E28" s="44">
        <v>680304340.35000002</v>
      </c>
      <c r="F28" s="44">
        <v>159660485.52000001</v>
      </c>
      <c r="G28" s="44">
        <v>82586402.760000005</v>
      </c>
      <c r="H28" s="45">
        <f t="shared" si="3"/>
        <v>757378423.11000001</v>
      </c>
      <c r="I28" s="45">
        <f t="shared" si="4"/>
        <v>77074082.75999999</v>
      </c>
      <c r="J28" s="42"/>
      <c r="L28" s="38"/>
    </row>
    <row r="29" spans="2:15" ht="19.5" customHeight="1" x14ac:dyDescent="0.2">
      <c r="B29" s="39"/>
      <c r="C29" s="43" t="s">
        <v>27</v>
      </c>
      <c r="D29" s="43"/>
      <c r="E29" s="44">
        <v>49820990.170000002</v>
      </c>
      <c r="F29" s="44">
        <v>2220696.7799999998</v>
      </c>
      <c r="G29" s="44">
        <v>0</v>
      </c>
      <c r="H29" s="45">
        <f t="shared" si="3"/>
        <v>52041686.950000003</v>
      </c>
      <c r="I29" s="45">
        <f t="shared" si="4"/>
        <v>2220696.7800000012</v>
      </c>
      <c r="J29" s="42"/>
      <c r="L29" s="38"/>
    </row>
    <row r="30" spans="2:15" ht="19.5" customHeight="1" x14ac:dyDescent="0.2">
      <c r="B30" s="39"/>
      <c r="C30" s="43" t="s">
        <v>28</v>
      </c>
      <c r="D30" s="43"/>
      <c r="E30" s="44">
        <v>19831.330000000002</v>
      </c>
      <c r="F30" s="44">
        <v>0</v>
      </c>
      <c r="G30" s="44">
        <v>0</v>
      </c>
      <c r="H30" s="45">
        <f t="shared" si="3"/>
        <v>19831.330000000002</v>
      </c>
      <c r="I30" s="45">
        <f t="shared" si="4"/>
        <v>0</v>
      </c>
      <c r="J30" s="42"/>
      <c r="L30" s="38"/>
    </row>
    <row r="31" spans="2:15" ht="19.5" customHeight="1" x14ac:dyDescent="0.2">
      <c r="B31" s="39"/>
      <c r="C31" s="43" t="s">
        <v>29</v>
      </c>
      <c r="D31" s="43"/>
      <c r="E31" s="44">
        <v>-28788723.359999999</v>
      </c>
      <c r="F31" s="44">
        <v>0</v>
      </c>
      <c r="G31" s="44">
        <v>5235784.04</v>
      </c>
      <c r="H31" s="45">
        <f t="shared" si="3"/>
        <v>-34024507.399999999</v>
      </c>
      <c r="I31" s="45">
        <f t="shared" si="4"/>
        <v>-5235784.0399999991</v>
      </c>
      <c r="J31" s="42"/>
      <c r="L31" s="38"/>
    </row>
    <row r="32" spans="2:15" ht="19.5" customHeight="1" x14ac:dyDescent="0.2">
      <c r="B32" s="39"/>
      <c r="C32" s="43" t="s">
        <v>30</v>
      </c>
      <c r="D32" s="43"/>
      <c r="E32" s="44">
        <f>+[1]ESF!F35</f>
        <v>0</v>
      </c>
      <c r="F32" s="44">
        <v>614983.14</v>
      </c>
      <c r="G32" s="44">
        <v>614983.14</v>
      </c>
      <c r="H32" s="45">
        <f t="shared" si="3"/>
        <v>0</v>
      </c>
      <c r="I32" s="45">
        <f t="shared" si="4"/>
        <v>0</v>
      </c>
      <c r="J32" s="42"/>
      <c r="L32" s="38"/>
    </row>
    <row r="33" spans="2:18" ht="19.5" customHeight="1" x14ac:dyDescent="0.2">
      <c r="B33" s="39"/>
      <c r="C33" s="43" t="s">
        <v>31</v>
      </c>
      <c r="D33" s="43"/>
      <c r="E33" s="44">
        <f>+[1]ESF!F36</f>
        <v>0</v>
      </c>
      <c r="F33" s="44">
        <v>0</v>
      </c>
      <c r="G33" s="44">
        <v>0</v>
      </c>
      <c r="H33" s="45">
        <f t="shared" si="3"/>
        <v>0</v>
      </c>
      <c r="I33" s="45">
        <f t="shared" si="4"/>
        <v>0</v>
      </c>
      <c r="J33" s="42"/>
      <c r="L33" s="38"/>
    </row>
    <row r="34" spans="2:18" ht="19.5" customHeight="1" x14ac:dyDescent="0.2">
      <c r="B34" s="39"/>
      <c r="C34" s="43" t="s">
        <v>32</v>
      </c>
      <c r="D34" s="43"/>
      <c r="E34" s="44">
        <f>+[1]ESF!F37</f>
        <v>0</v>
      </c>
      <c r="F34" s="44">
        <v>0</v>
      </c>
      <c r="G34" s="44">
        <v>0</v>
      </c>
      <c r="H34" s="45">
        <f t="shared" si="3"/>
        <v>0</v>
      </c>
      <c r="I34" s="45">
        <f t="shared" si="4"/>
        <v>0</v>
      </c>
      <c r="J34" s="42"/>
      <c r="L34" s="38" t="str">
        <f>IF(H34=[1]ESF!E37," ","error")</f>
        <v xml:space="preserve"> </v>
      </c>
    </row>
    <row r="35" spans="2:18" x14ac:dyDescent="0.2">
      <c r="B35" s="39"/>
      <c r="C35" s="48"/>
      <c r="D35" s="48"/>
      <c r="E35" s="49"/>
      <c r="F35" s="41"/>
      <c r="G35" s="41"/>
      <c r="H35" s="41"/>
      <c r="I35" s="41"/>
      <c r="J35" s="42"/>
      <c r="L35" s="38"/>
    </row>
    <row r="36" spans="2:18" ht="6" customHeight="1" x14ac:dyDescent="0.2">
      <c r="B36" s="50"/>
      <c r="C36" s="51"/>
      <c r="D36" s="51"/>
      <c r="E36" s="51"/>
      <c r="F36" s="51"/>
      <c r="G36" s="51"/>
      <c r="H36" s="51"/>
      <c r="I36" s="51"/>
      <c r="J36" s="52"/>
    </row>
    <row r="37" spans="2:18" ht="6" customHeight="1" x14ac:dyDescent="0.2">
      <c r="B37" s="53"/>
      <c r="C37" s="54"/>
      <c r="D37" s="55"/>
      <c r="F37" s="53"/>
      <c r="G37" s="53"/>
      <c r="H37" s="53"/>
      <c r="I37" s="53"/>
      <c r="J37" s="53"/>
    </row>
    <row r="38" spans="2:18" ht="15" customHeight="1" x14ac:dyDescent="0.2">
      <c r="B38" s="1"/>
      <c r="C38" s="57" t="s">
        <v>33</v>
      </c>
      <c r="D38" s="57"/>
      <c r="E38" s="57"/>
      <c r="F38" s="57"/>
      <c r="G38" s="57"/>
      <c r="H38" s="57"/>
      <c r="I38" s="57"/>
      <c r="J38" s="58"/>
      <c r="K38" s="58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8"/>
      <c r="D39" s="59"/>
      <c r="E39" s="60"/>
      <c r="F39" s="60"/>
      <c r="G39" s="1"/>
      <c r="H39" s="61"/>
      <c r="I39" s="59"/>
      <c r="J39" s="60"/>
      <c r="K39" s="60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2"/>
      <c r="D40" s="62"/>
      <c r="E40" s="60"/>
      <c r="F40" s="63"/>
      <c r="G40" s="63"/>
      <c r="H40" s="64"/>
      <c r="I40" s="64"/>
      <c r="J40" s="60"/>
      <c r="K40" s="60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5" t="s">
        <v>34</v>
      </c>
      <c r="D41" s="65"/>
      <c r="E41" s="66"/>
      <c r="F41" s="65" t="s">
        <v>35</v>
      </c>
      <c r="G41" s="65"/>
      <c r="H41" s="67"/>
      <c r="I41" s="67"/>
      <c r="J41" s="68"/>
      <c r="K41" s="1"/>
      <c r="Q41" s="1"/>
      <c r="R41" s="1"/>
    </row>
    <row r="42" spans="2:18" ht="14.1" customHeight="1" x14ac:dyDescent="0.2">
      <c r="B42" s="1"/>
      <c r="C42" s="69" t="s">
        <v>36</v>
      </c>
      <c r="D42" s="69"/>
      <c r="E42" s="70"/>
      <c r="F42" s="69" t="s">
        <v>37</v>
      </c>
      <c r="G42" s="69"/>
      <c r="H42" s="71"/>
      <c r="I42" s="71"/>
      <c r="J42" s="68"/>
      <c r="K42" s="1"/>
      <c r="Q42" s="1"/>
      <c r="R42" s="1"/>
    </row>
    <row r="43" spans="2:18" x14ac:dyDescent="0.2">
      <c r="C43" s="1"/>
      <c r="D43" s="1"/>
      <c r="E43" s="72"/>
      <c r="F43" s="1"/>
      <c r="G43" s="1"/>
      <c r="H43" s="1"/>
    </row>
    <row r="44" spans="2:18" x14ac:dyDescent="0.2">
      <c r="C44" s="1"/>
      <c r="D44" s="1"/>
      <c r="E44" s="72"/>
      <c r="F44" s="1"/>
      <c r="G44" s="1"/>
      <c r="H44" s="1"/>
    </row>
  </sheetData>
  <mergeCells count="38">
    <mergeCell ref="C42:D42"/>
    <mergeCell ref="F42:G42"/>
    <mergeCell ref="H42:I42"/>
    <mergeCell ref="C34:D34"/>
    <mergeCell ref="B36:J36"/>
    <mergeCell ref="C38:I38"/>
    <mergeCell ref="C40:D40"/>
    <mergeCell ref="C41:D41"/>
    <mergeCell ref="F41:G41"/>
    <mergeCell ref="H41:I41"/>
    <mergeCell ref="C29:D29"/>
    <mergeCell ref="C30:D30"/>
    <mergeCell ref="C31:D31"/>
    <mergeCell ref="C32:D32"/>
    <mergeCell ref="C33:D33"/>
    <mergeCell ref="C22:D22"/>
    <mergeCell ref="C24:D24"/>
    <mergeCell ref="C26:D26"/>
    <mergeCell ref="C27:D27"/>
    <mergeCell ref="C28:D28"/>
    <mergeCell ref="C17:D17"/>
    <mergeCell ref="C18:D18"/>
    <mergeCell ref="C19:D19"/>
    <mergeCell ref="C20:D20"/>
    <mergeCell ref="C21:D21"/>
    <mergeCell ref="B10:J10"/>
    <mergeCell ref="B11:J11"/>
    <mergeCell ref="C12:D12"/>
    <mergeCell ref="C14:D14"/>
    <mergeCell ref="C16:D16"/>
    <mergeCell ref="D4:H4"/>
    <mergeCell ref="E5:G5"/>
    <mergeCell ref="B6:J6"/>
    <mergeCell ref="B7:J7"/>
    <mergeCell ref="C8:D9"/>
    <mergeCell ref="D1:H1"/>
    <mergeCell ref="D2:H2"/>
    <mergeCell ref="B3:I3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EAA DIC 2017</vt:lpstr>
      <vt:lpstr>Hoja2</vt:lpstr>
      <vt:lpstr>Hoja3</vt:lpstr>
      <vt:lpstr>'EAA DIC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cp:lastPrinted>2017-07-10T17:40:09Z</cp:lastPrinted>
  <dcterms:created xsi:type="dcterms:W3CDTF">2017-06-22T20:10:26Z</dcterms:created>
  <dcterms:modified xsi:type="dcterms:W3CDTF">2018-01-22T19:35:41Z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