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edos fin coreecion\"/>
    </mc:Choice>
  </mc:AlternateContent>
  <xr:revisionPtr revIDLastSave="0" documentId="13_ncr:1_{91DA3D30-41DA-4979-936F-FFB35F5B8664}" xr6:coauthVersionLast="47" xr6:coauthVersionMax="47" xr10:uidLastSave="{00000000-0000-0000-0000-000000000000}"/>
  <workbookProtection lockStructure="1"/>
  <bookViews>
    <workbookView xWindow="-120" yWindow="-120" windowWidth="29040" windowHeight="15720" xr2:uid="{2EE17C82-1692-403C-9C77-B1EF53560461}"/>
  </bookViews>
  <sheets>
    <sheet name="Notas a los Edos Financieros" sheetId="1" r:id="rId1"/>
    <sheet name="NACT" sheetId="2" r:id="rId2"/>
    <sheet name="NESF" sheetId="3" r:id="rId3"/>
    <sheet name="NVHP" sheetId="4" r:id="rId4"/>
    <sheet name="NEFE" sheetId="5" r:id="rId5"/>
    <sheet name="Conciliacion_Ig" sheetId="6" r:id="rId6"/>
    <sheet name="Conciliacion_Eg" sheetId="7" r:id="rId7"/>
    <sheet name="Memoria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_xlnm.Print_Area" localSheetId="4">NEFE!$A$1:$E$158</definedName>
    <definedName name="_xlnm.Print_Area" localSheetId="2">NESF!$A$1:$H$181</definedName>
    <definedName name="_xlnm.Print_Area" localSheetId="3">NVHP!$A$1:$E$41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8" l="1"/>
  <c r="F10" i="8"/>
  <c r="G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C40" i="8"/>
  <c r="C49" i="8"/>
  <c r="C8" i="7"/>
  <c r="C40" i="7" s="1"/>
  <c r="C31" i="7"/>
  <c r="C8" i="6"/>
  <c r="C16" i="6"/>
  <c r="C21" i="6" s="1"/>
  <c r="E9" i="5"/>
  <c r="C16" i="5"/>
  <c r="D16" i="5"/>
  <c r="C21" i="5"/>
  <c r="D21" i="5"/>
  <c r="C29" i="5"/>
  <c r="D29" i="5"/>
  <c r="D44" i="5" s="1"/>
  <c r="C38" i="5"/>
  <c r="D38" i="5"/>
  <c r="C50" i="5"/>
  <c r="C51" i="5"/>
  <c r="D51" i="5"/>
  <c r="D50" i="5" s="1"/>
  <c r="C55" i="5"/>
  <c r="D55" i="5"/>
  <c r="D54" i="5" s="1"/>
  <c r="D49" i="5" s="1"/>
  <c r="D139" i="5" s="1"/>
  <c r="C57" i="5"/>
  <c r="C54" i="5" s="1"/>
  <c r="D57" i="5"/>
  <c r="C59" i="5"/>
  <c r="D59" i="5"/>
  <c r="C61" i="5"/>
  <c r="D61" i="5"/>
  <c r="C63" i="5"/>
  <c r="D63" i="5"/>
  <c r="C67" i="5"/>
  <c r="D67" i="5"/>
  <c r="C76" i="5"/>
  <c r="D76" i="5"/>
  <c r="C79" i="5"/>
  <c r="D79" i="5"/>
  <c r="C85" i="5"/>
  <c r="C66" i="5" s="1"/>
  <c r="D85" i="5"/>
  <c r="D66" i="5" s="1"/>
  <c r="D94" i="5"/>
  <c r="C95" i="5"/>
  <c r="C94" i="5" s="1"/>
  <c r="D95" i="5"/>
  <c r="C97" i="5"/>
  <c r="D97" i="5"/>
  <c r="C103" i="5"/>
  <c r="D103" i="5"/>
  <c r="C104" i="5"/>
  <c r="D104" i="5"/>
  <c r="C108" i="5"/>
  <c r="D108" i="5"/>
  <c r="C111" i="5"/>
  <c r="D111" i="5"/>
  <c r="C117" i="5"/>
  <c r="D117" i="5"/>
  <c r="C119" i="5"/>
  <c r="D119" i="5"/>
  <c r="C121" i="5"/>
  <c r="C107" i="5" s="1"/>
  <c r="C106" i="5" s="1"/>
  <c r="D121" i="5"/>
  <c r="D107" i="5" s="1"/>
  <c r="D106" i="5" s="1"/>
  <c r="C129" i="5"/>
  <c r="D129" i="5"/>
  <c r="E9" i="4"/>
  <c r="C17" i="4"/>
  <c r="E15" i="4" s="1"/>
  <c r="C22" i="4"/>
  <c r="C26" i="4"/>
  <c r="E9" i="3"/>
  <c r="H15" i="3"/>
  <c r="H20" i="3"/>
  <c r="C32" i="3"/>
  <c r="E32" i="3"/>
  <c r="C41" i="3"/>
  <c r="E41" i="3"/>
  <c r="E46" i="3"/>
  <c r="E50" i="3"/>
  <c r="C56" i="3"/>
  <c r="D56" i="3"/>
  <c r="E56" i="3"/>
  <c r="C64" i="3"/>
  <c r="F56" i="3" s="1"/>
  <c r="D64" i="3"/>
  <c r="E64" i="3"/>
  <c r="C76" i="3"/>
  <c r="F76" i="3" s="1"/>
  <c r="D76" i="3"/>
  <c r="E76" i="3"/>
  <c r="C82" i="3"/>
  <c r="C92" i="3"/>
  <c r="E92" i="3"/>
  <c r="C98" i="3"/>
  <c r="C103" i="3"/>
  <c r="E98" i="3" s="1"/>
  <c r="C110" i="3"/>
  <c r="H110" i="3" s="1"/>
  <c r="E110" i="3"/>
  <c r="F110" i="3"/>
  <c r="G110" i="3"/>
  <c r="D111" i="3"/>
  <c r="D110" i="3" s="1"/>
  <c r="D112" i="3"/>
  <c r="D113" i="3"/>
  <c r="D114" i="3"/>
  <c r="D115" i="3"/>
  <c r="D116" i="3"/>
  <c r="D117" i="3"/>
  <c r="D118" i="3"/>
  <c r="D119" i="3"/>
  <c r="C120" i="3"/>
  <c r="E120" i="3"/>
  <c r="F120" i="3"/>
  <c r="G120" i="3"/>
  <c r="D121" i="3"/>
  <c r="D120" i="3" s="1"/>
  <c r="D122" i="3"/>
  <c r="D123" i="3"/>
  <c r="C127" i="3"/>
  <c r="E127" i="3" s="1"/>
  <c r="C134" i="3"/>
  <c r="C144" i="3"/>
  <c r="C148" i="3"/>
  <c r="E144" i="3" s="1"/>
  <c r="C155" i="3"/>
  <c r="C159" i="3"/>
  <c r="E155" i="3" s="1"/>
  <c r="C167" i="3"/>
  <c r="E167" i="3" s="1"/>
  <c r="C11" i="2"/>
  <c r="C21" i="2"/>
  <c r="C27" i="2"/>
  <c r="C30" i="2"/>
  <c r="C36" i="2"/>
  <c r="C39" i="2"/>
  <c r="C48" i="2"/>
  <c r="C58" i="2"/>
  <c r="C64" i="2"/>
  <c r="C70" i="2"/>
  <c r="C73" i="2"/>
  <c r="C79" i="2"/>
  <c r="C81" i="2"/>
  <c r="C83" i="2"/>
  <c r="C96" i="2"/>
  <c r="C95" i="2" s="1"/>
  <c r="C103" i="2"/>
  <c r="C113" i="2"/>
  <c r="C124" i="2"/>
  <c r="C123" i="2" s="1"/>
  <c r="C127" i="2"/>
  <c r="C130" i="2"/>
  <c r="C133" i="2"/>
  <c r="C138" i="2"/>
  <c r="C142" i="2"/>
  <c r="C145" i="2"/>
  <c r="C147" i="2"/>
  <c r="C153" i="2"/>
  <c r="C156" i="2"/>
  <c r="C157" i="2"/>
  <c r="C160" i="2"/>
  <c r="C163" i="2"/>
  <c r="C167" i="2"/>
  <c r="C166" i="2" s="1"/>
  <c r="C170" i="2"/>
  <c r="C173" i="2"/>
  <c r="C176" i="2"/>
  <c r="C178" i="2"/>
  <c r="C182" i="2"/>
  <c r="C191" i="2"/>
  <c r="C194" i="2"/>
  <c r="C200" i="2"/>
  <c r="C211" i="2"/>
  <c r="C210" i="2" s="1"/>
  <c r="D153" i="2" l="1"/>
  <c r="D123" i="2"/>
  <c r="C94" i="2"/>
  <c r="D210" i="2"/>
  <c r="D170" i="2"/>
  <c r="C49" i="5"/>
  <c r="C10" i="2"/>
  <c r="C57" i="2"/>
  <c r="C69" i="2"/>
  <c r="C44" i="5"/>
  <c r="E21" i="5" s="1"/>
  <c r="C181" i="2"/>
  <c r="D101" i="2" l="1"/>
  <c r="D108" i="2"/>
  <c r="D115" i="2"/>
  <c r="D128" i="2"/>
  <c r="D134" i="2"/>
  <c r="D141" i="2"/>
  <c r="D159" i="2"/>
  <c r="D165" i="2"/>
  <c r="D189" i="2"/>
  <c r="D195" i="2"/>
  <c r="D202" i="2"/>
  <c r="D110" i="2"/>
  <c r="D136" i="2"/>
  <c r="D155" i="2"/>
  <c r="D183" i="2"/>
  <c r="D204" i="2"/>
  <c r="D103" i="2"/>
  <c r="D178" i="2"/>
  <c r="D97" i="2"/>
  <c r="D125" i="2"/>
  <c r="D150" i="2"/>
  <c r="D173" i="2"/>
  <c r="D102" i="2"/>
  <c r="D109" i="2"/>
  <c r="D116" i="2"/>
  <c r="D129" i="2"/>
  <c r="D135" i="2"/>
  <c r="D154" i="2"/>
  <c r="D171" i="2"/>
  <c r="D177" i="2"/>
  <c r="D190" i="2"/>
  <c r="D196" i="2"/>
  <c r="D203" i="2"/>
  <c r="D172" i="2"/>
  <c r="D130" i="2"/>
  <c r="D98" i="2"/>
  <c r="D105" i="2"/>
  <c r="D120" i="2"/>
  <c r="D126" i="2"/>
  <c r="D132" i="2"/>
  <c r="D151" i="2"/>
  <c r="D168" i="2"/>
  <c r="D174" i="2"/>
  <c r="D180" i="2"/>
  <c r="D186" i="2"/>
  <c r="D193" i="2"/>
  <c r="D207" i="2"/>
  <c r="D106" i="2"/>
  <c r="D113" i="2"/>
  <c r="D139" i="2"/>
  <c r="D152" i="2"/>
  <c r="D169" i="2"/>
  <c r="D200" i="2"/>
  <c r="E94" i="2"/>
  <c r="D114" i="2"/>
  <c r="D164" i="2"/>
  <c r="D117" i="2"/>
  <c r="D142" i="2"/>
  <c r="D197" i="2"/>
  <c r="D161" i="2"/>
  <c r="D104" i="2"/>
  <c r="D156" i="2"/>
  <c r="D185" i="2"/>
  <c r="D99" i="2"/>
  <c r="D121" i="2"/>
  <c r="D145" i="2"/>
  <c r="D157" i="2"/>
  <c r="D163" i="2"/>
  <c r="D175" i="2"/>
  <c r="D187" i="2"/>
  <c r="D208" i="2"/>
  <c r="D100" i="2"/>
  <c r="D107" i="2"/>
  <c r="D122" i="2"/>
  <c r="D127" i="2"/>
  <c r="D133" i="2"/>
  <c r="D140" i="2"/>
  <c r="D146" i="2"/>
  <c r="D158" i="2"/>
  <c r="D188" i="2"/>
  <c r="D194" i="2"/>
  <c r="D201" i="2"/>
  <c r="D209" i="2"/>
  <c r="D148" i="2"/>
  <c r="D160" i="2"/>
  <c r="D96" i="2"/>
  <c r="D111" i="2"/>
  <c r="D118" i="2"/>
  <c r="D124" i="2"/>
  <c r="D137" i="2"/>
  <c r="D143" i="2"/>
  <c r="D149" i="2"/>
  <c r="D184" i="2"/>
  <c r="D191" i="2"/>
  <c r="D198" i="2"/>
  <c r="D205" i="2"/>
  <c r="D211" i="2"/>
  <c r="D112" i="2"/>
  <c r="D119" i="2"/>
  <c r="D131" i="2"/>
  <c r="D144" i="2"/>
  <c r="D162" i="2"/>
  <c r="D167" i="2"/>
  <c r="D179" i="2"/>
  <c r="D192" i="2"/>
  <c r="D199" i="2"/>
  <c r="D206" i="2"/>
  <c r="D212" i="2"/>
  <c r="C9" i="2"/>
  <c r="D10" i="2"/>
  <c r="D182" i="2"/>
  <c r="D176" i="2"/>
  <c r="D95" i="2"/>
  <c r="D138" i="2"/>
  <c r="C139" i="5"/>
  <c r="E48" i="5" s="1"/>
  <c r="D181" i="2"/>
  <c r="D166" i="2"/>
  <c r="D147" i="2"/>
  <c r="D12" i="2" l="1"/>
  <c r="D20" i="2"/>
  <c r="D33" i="2"/>
  <c r="D47" i="2"/>
  <c r="D54" i="2"/>
  <c r="D60" i="2"/>
  <c r="D67" i="2"/>
  <c r="D85" i="2"/>
  <c r="D21" i="2"/>
  <c r="D35" i="2"/>
  <c r="D48" i="2"/>
  <c r="D62" i="2"/>
  <c r="E9" i="2"/>
  <c r="D22" i="2"/>
  <c r="D29" i="2"/>
  <c r="D42" i="2"/>
  <c r="D49" i="2"/>
  <c r="D75" i="2"/>
  <c r="D16" i="2"/>
  <c r="D23" i="2"/>
  <c r="D36" i="2"/>
  <c r="D50" i="2"/>
  <c r="D82" i="2"/>
  <c r="D13" i="2"/>
  <c r="D34" i="2"/>
  <c r="D40" i="2"/>
  <c r="D55" i="2"/>
  <c r="D61" i="2"/>
  <c r="D68" i="2"/>
  <c r="D80" i="2"/>
  <c r="D86" i="2"/>
  <c r="D17" i="2"/>
  <c r="D24" i="2"/>
  <c r="D37" i="2"/>
  <c r="D44" i="2"/>
  <c r="D51" i="2"/>
  <c r="D77" i="2"/>
  <c r="D90" i="2"/>
  <c r="D25" i="2"/>
  <c r="D31" i="2"/>
  <c r="D45" i="2"/>
  <c r="D58" i="2"/>
  <c r="D71" i="2"/>
  <c r="D78" i="2"/>
  <c r="D11" i="2"/>
  <c r="D19" i="2"/>
  <c r="D26" i="2"/>
  <c r="D32" i="2"/>
  <c r="D53" i="2"/>
  <c r="D59" i="2"/>
  <c r="D72" i="2"/>
  <c r="D84" i="2"/>
  <c r="D28" i="2"/>
  <c r="D74" i="2"/>
  <c r="D88" i="2"/>
  <c r="D18" i="2"/>
  <c r="D38" i="2"/>
  <c r="D52" i="2"/>
  <c r="D65" i="2"/>
  <c r="D83" i="2"/>
  <c r="D46" i="2"/>
  <c r="D66" i="2"/>
  <c r="D14" i="2"/>
  <c r="D41" i="2"/>
  <c r="D56" i="2"/>
  <c r="D87" i="2"/>
  <c r="D15" i="2"/>
  <c r="D63" i="2"/>
  <c r="D81" i="2"/>
  <c r="D43" i="2"/>
  <c r="D76" i="2"/>
  <c r="D89" i="2"/>
  <c r="D39" i="2"/>
  <c r="D70" i="2"/>
  <c r="D79" i="2"/>
  <c r="D64" i="2"/>
  <c r="D73" i="2"/>
  <c r="D27" i="2"/>
  <c r="D30" i="2"/>
  <c r="D69" i="2"/>
  <c r="D57" i="2"/>
</calcChain>
</file>

<file path=xl/sharedStrings.xml><?xml version="1.0" encoding="utf-8"?>
<sst xmlns="http://schemas.openxmlformats.org/spreadsheetml/2006/main" count="854" uniqueCount="598">
  <si>
    <t>Bajo protesta de decir verdad declaramos que los Estados Financieros y sus notas, son razonablemente correctos y son responsabilidad del emisor.</t>
  </si>
  <si>
    <t>EGRESOS</t>
  </si>
  <si>
    <t>INGRESOS</t>
  </si>
  <si>
    <t>PRESUPUESTARIAS</t>
  </si>
  <si>
    <t>CONTABLES</t>
  </si>
  <si>
    <t>Memoria</t>
  </si>
  <si>
    <t>II. DE MEMORIA (DE ORDEN):</t>
  </si>
  <si>
    <t>CONCILIACIÓN ENTRE LOS EGRESOS PRESUPUESTARIOS Y LOS GASTOS CONTABLES</t>
  </si>
  <si>
    <t>Conciliacion_Eg</t>
  </si>
  <si>
    <t>CONCILIACIÓN ENTRE LOS INGRESOS PRESUPUESTARIOS Y CONTABLES</t>
  </si>
  <si>
    <t>Conciliacion_Ig</t>
  </si>
  <si>
    <t>CONCILIACION DE FLUJOS DE EFECTIVO NETOS</t>
  </si>
  <si>
    <t>EFE-03</t>
  </si>
  <si>
    <t>ADQ. DE ACT. DE INVERSIÓN EFECTIVAMENTE PAGADAS</t>
  </si>
  <si>
    <t>EFE-02</t>
  </si>
  <si>
    <t>EFECTIVO Y EQUIVALENTES</t>
  </si>
  <si>
    <t>EFE-01</t>
  </si>
  <si>
    <t>PATRIMONIO GENERADO</t>
  </si>
  <si>
    <t>VHP-02</t>
  </si>
  <si>
    <t>PATRIMONIO CONTRIBUIDO</t>
  </si>
  <si>
    <t>VHP-01</t>
  </si>
  <si>
    <t>OTROS PASIVOS</t>
  </si>
  <si>
    <t>ESF-16</t>
  </si>
  <si>
    <t>PROVISIONES</t>
  </si>
  <si>
    <t>ESF-15</t>
  </si>
  <si>
    <t>PASIVOS DIFERIDOS</t>
  </si>
  <si>
    <t>ESF-14</t>
  </si>
  <si>
    <t>FONDOS Y BIENES DE TERCEROS</t>
  </si>
  <si>
    <t>ESF-13</t>
  </si>
  <si>
    <t>CUENTAS Y DOCUMENTOS POR PAGAR</t>
  </si>
  <si>
    <t>ESF-12</t>
  </si>
  <si>
    <t>OTROS ACTIVOS</t>
  </si>
  <si>
    <t>ESF-11</t>
  </si>
  <si>
    <t>ESTIMACIONES Y DETERIOROS</t>
  </si>
  <si>
    <t>ESF-10</t>
  </si>
  <si>
    <t>INTANGIBLES Y DIFERIDOS</t>
  </si>
  <si>
    <t>ESF-09</t>
  </si>
  <si>
    <t>BIENES MUEBLES E INMUEBLES</t>
  </si>
  <si>
    <t>ESF-08</t>
  </si>
  <si>
    <t>PARTICIPACIONES Y APORTACIONES DE CAPITAL</t>
  </si>
  <si>
    <t>ESF-07</t>
  </si>
  <si>
    <t>FIDEICOMISOS, MANDATOS Y CONTRATOS ANÁLOGOS</t>
  </si>
  <si>
    <t>ESF-06</t>
  </si>
  <si>
    <t>ALMACENES</t>
  </si>
  <si>
    <t>ESF-05</t>
  </si>
  <si>
    <t>BIENES DISPONIBLES PARA SU TRANSFORMACIÓN ESTIMACIONES Y DETERIOROS (INVENTARIOS)</t>
  </si>
  <si>
    <t>ESF-04</t>
  </si>
  <si>
    <t>CONTRIBUCIONES POR RECUPERAR CORTO PLAZO</t>
  </si>
  <si>
    <t>ESF-03</t>
  </si>
  <si>
    <t>CONTRIBUCIONES POR RECUPERAR</t>
  </si>
  <si>
    <t>ESF-02</t>
  </si>
  <si>
    <t>FONDOS CON AFECTACIÓN ESPECÍFICA E INVERSIONES FINANCIERAS</t>
  </si>
  <si>
    <t>ESF-01</t>
  </si>
  <si>
    <t>GASTOS Y OTRAS PERDIDAS</t>
  </si>
  <si>
    <t>ACT-02</t>
  </si>
  <si>
    <t>INGRESOS Y OTROS BENEFICIOS</t>
  </si>
  <si>
    <t>ACT-01</t>
  </si>
  <si>
    <t>INFORMACION CONTABLE</t>
  </si>
  <si>
    <t>I. NOTAS DE DESGLOSE:</t>
  </si>
  <si>
    <t>DESCRIPCIÓN</t>
  </si>
  <si>
    <t>NOTAS</t>
  </si>
  <si>
    <t>(Cifras en Pesos)</t>
  </si>
  <si>
    <t>Corte</t>
  </si>
  <si>
    <t>Del 1 de Enero al 31 de Diciembre de 2025</t>
  </si>
  <si>
    <t>Trimestral</t>
  </si>
  <si>
    <t>Periodicidad</t>
  </si>
  <si>
    <t>Notas de Desglose y Memoria</t>
  </si>
  <si>
    <t>Ejercicio</t>
  </si>
  <si>
    <t>COMISIÓN DE DEPORTE DEL ESTADO DE GUANAJUATO</t>
  </si>
  <si>
    <t>Construcción en Bienes no Capitalizable</t>
  </si>
  <si>
    <t>Inversión Pública no Capitalizable</t>
  </si>
  <si>
    <t>INVERSIÓN PÚBLICA</t>
  </si>
  <si>
    <t>Otros Gastos Varios</t>
  </si>
  <si>
    <t>Diferencias por Reestructuración de Deuda Pública Negativas</t>
  </si>
  <si>
    <t>Pérdidas por Participación Patrimonial</t>
  </si>
  <si>
    <t>Resultado por Posición Monetaria</t>
  </si>
  <si>
    <t>Diferencias de Cotizaciones Negativas en Valores Negociables</t>
  </si>
  <si>
    <t>Diferencias por Tipo de Cambio Negativas</t>
  </si>
  <si>
    <t>Bonificaciones y Descuentos Otorgados</t>
  </si>
  <si>
    <t>Pérdidas por Responsabilidades</t>
  </si>
  <si>
    <t>Gastos de Ejercicios Anteriores</t>
  </si>
  <si>
    <t>Otros Gastos</t>
  </si>
  <si>
    <t>Disminución de Almacén de Materiales y Suministros de Consumo</t>
  </si>
  <si>
    <t>Disminución de Inventarios de Materias Primas, Materiales y Suministros para Producción</t>
  </si>
  <si>
    <t>Disminución de Inventarios de Mercancías en Proceso de Elaboración</t>
  </si>
  <si>
    <t>Disminución de Inventarios de Mercancías Terminadas</t>
  </si>
  <si>
    <t>Disminución de Inventarios de Mercancías para Venta</t>
  </si>
  <si>
    <t>Disminución de Inventarios</t>
  </si>
  <si>
    <t>Provisiones de Pasivos a Largo Plazo</t>
  </si>
  <si>
    <t>Provisiones de Pasivos a Corto Plazo</t>
  </si>
  <si>
    <t>Provisiones</t>
  </si>
  <si>
    <t>Disminución de Bienes por pérdida, obsolescencia y deterioro</t>
  </si>
  <si>
    <t>Amortización de Activos Intangibles</t>
  </si>
  <si>
    <t>Deterioro de los Activos Biológicos</t>
  </si>
  <si>
    <t>Depreciación de Bienes Muebles</t>
  </si>
  <si>
    <t>Depreciación de Infraestructura</t>
  </si>
  <si>
    <t>Depreciación de Bienes Inmuebles</t>
  </si>
  <si>
    <t>Estimaciones por Pérdida o Deterioro de Activo no Circulante</t>
  </si>
  <si>
    <t>Estimaciones por Pérdida o Deterioro de Activos Circulantes</t>
  </si>
  <si>
    <t>Estimaciones, Depreciaciones, Deterioros, Obsolescencia y Amortizaciones</t>
  </si>
  <si>
    <t>OTROS GASTOS Y PERDIDAS EXTRAORDINARIAS</t>
  </si>
  <si>
    <t>Apoyo Financieros a Ahorradores y Deudores del Sistema Financiero Nacional</t>
  </si>
  <si>
    <t>Apoyos Financieros a Intermediarios</t>
  </si>
  <si>
    <t>Apoyos Financieros</t>
  </si>
  <si>
    <t>Costo por Coberturas</t>
  </si>
  <si>
    <t>Gastos de la Deuda Pública Externa</t>
  </si>
  <si>
    <t>Gastos de la Deuda Pública Interna</t>
  </si>
  <si>
    <t>Gastos de la Deuda Pública</t>
  </si>
  <si>
    <t>Comisiones de la Deuda Pública Externa</t>
  </si>
  <si>
    <t>Comisiones de la Deuda Pública Interna</t>
  </si>
  <si>
    <t>Comisiones de la Deuda Pública</t>
  </si>
  <si>
    <t>Intereses de la Deuda Pública Externa</t>
  </si>
  <si>
    <t>Intereses de la Deuda Pública Interna</t>
  </si>
  <si>
    <t>Intereses de la Deuda Pública</t>
  </si>
  <si>
    <t>INTERESES, COMISIONES Y OTROS GASTOS DE LA DEUDA PUBLICA</t>
  </si>
  <si>
    <t>Convenios de Descentralización y Otros</t>
  </si>
  <si>
    <t>Convenios de Reasignación</t>
  </si>
  <si>
    <t>Convenios</t>
  </si>
  <si>
    <t>Aportaciones de las Entidades Federativas a los Municipios</t>
  </si>
  <si>
    <t>Aportaciones de la Federación a Entidades Federativas y Municipios</t>
  </si>
  <si>
    <t>Aportaciones</t>
  </si>
  <si>
    <t>Participaciones de las Entidades Federativas a los Municipios</t>
  </si>
  <si>
    <t>Participaciones de la Federación a Entidades Federativas y Municipios</t>
  </si>
  <si>
    <t>Participaciones</t>
  </si>
  <si>
    <t>PARTICIPACIONES Y APORTACIONES</t>
  </si>
  <si>
    <t>Transferencias al Sector Privado Externo</t>
  </si>
  <si>
    <t>Transferencias al Exterior a Gobiernos Extranjeros y Organismos Internacionales</t>
  </si>
  <si>
    <t>Transferencias al Exterior</t>
  </si>
  <si>
    <t>Donativos Internacionales</t>
  </si>
  <si>
    <t>Donativos a Fideicomiso, Mandatos y Contratos Análogos Estatales</t>
  </si>
  <si>
    <t>Donativos a Fideicomiso, Mandatos y Contratos Análogos Privados</t>
  </si>
  <si>
    <t>Donativos a Entidades Federativas y Municipios</t>
  </si>
  <si>
    <t>Donativos a Instituciones sin Fines de Lucro</t>
  </si>
  <si>
    <t>Donativos</t>
  </si>
  <si>
    <t>Transferencias por Obligaciones de Ley</t>
  </si>
  <si>
    <t>Transferencias a la Seguridad Social</t>
  </si>
  <si>
    <t>Transferencias a Fideicomisos, Mandatos y Contratos Análogos a Entidades Paraestatales</t>
  </si>
  <si>
    <t>Transferencias a Fideicomisos, Mandatos y Contratos Análogos al Gobierno</t>
  </si>
  <si>
    <t>Transferencias a Fideicomisos, Mandatos y Contratos Análogos</t>
  </si>
  <si>
    <t>Otras Pensiones y Jubilaciones</t>
  </si>
  <si>
    <t>Jubilaciones</t>
  </si>
  <si>
    <t>Pensiones</t>
  </si>
  <si>
    <t>Pensiones y Jubilaciones</t>
  </si>
  <si>
    <t>Ayudas Sociales por Desastres Naturales y Otros Siniestros</t>
  </si>
  <si>
    <t>Ayudas Sociales a Instituciones</t>
  </si>
  <si>
    <t>Becas</t>
  </si>
  <si>
    <t>Ayudas Sociales a Personas</t>
  </si>
  <si>
    <t>Ayudas Sociales</t>
  </si>
  <si>
    <t>Subvenciones</t>
  </si>
  <si>
    <t>Subsidios</t>
  </si>
  <si>
    <t>Subsidios y Subvenciones</t>
  </si>
  <si>
    <t>Transferencias a Entidades Federativas y Municipios</t>
  </si>
  <si>
    <t>Transferencias a Entidades Paraestatales</t>
  </si>
  <si>
    <t>Transferencias al Resto del Sector Público</t>
  </si>
  <si>
    <t>Transferencias Internas al Sector Público</t>
  </si>
  <si>
    <t>Asignaciones al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</si>
  <si>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</si>
  <si>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</si>
  <si>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</si>
  <si>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</si>
  <si>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</si>
  <si>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</si>
  <si>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</si>
  <si>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</si>
  <si>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 y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</si>
  <si>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</si>
  <si>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</si>
  <si>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</si>
  <si>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</si>
  <si>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</si>
  <si>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</si>
  <si>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</si>
  <si>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</si>
  <si>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</si>
  <si>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</si>
  <si>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</si>
  <si>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</si>
  <si>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</si>
  <si>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</si>
  <si>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</si>
  <si>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</si>
  <si>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</si>
  <si>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</si>
  <si>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</si>
  <si>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</si>
  <si>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GASTOS DE FUNCIONAMIENTO</t>
  </si>
  <si>
    <t>Explicación</t>
  </si>
  <si>
    <t>%</t>
  </si>
  <si>
    <t>Monto</t>
  </si>
  <si>
    <t>Nombre de la Cuenta</t>
  </si>
  <si>
    <t>Cuenta</t>
  </si>
  <si>
    <t>ACT-02 GASTOS Y OTRAS PERDIDAS</t>
  </si>
  <si>
    <t>Otros Ingresos y Beneficios Varios</t>
  </si>
  <si>
    <t>Diferencias por Reestructuración de Deuda Pública a Favor</t>
  </si>
  <si>
    <t>Utilidades por Participación Patrimonial</t>
  </si>
  <si>
    <t>Diferencias de Cotizaciones a Favor en Valores Negociables</t>
  </si>
  <si>
    <t>Diferencias por Tipo de Cambio a Favor</t>
  </si>
  <si>
    <t>Bonificaciones y Descuentos Obtenidos</t>
  </si>
  <si>
    <t>Disminución del Exceso de Provisiones</t>
  </si>
  <si>
    <t>Disminución del Exceso de Estimaciones por Pérdida o Deterioro u Obsolescencia</t>
  </si>
  <si>
    <t>Incremento por Variación de Almacén de Materias Primas, Materiales y Suministros de Consumo</t>
  </si>
  <si>
    <t>Incremento por Variación de Inventarios de Materias Primas, Materiales y Suministros para Producción</t>
  </si>
  <si>
    <t>Incremento por Variación de Inventarios de Mercancías en Proceso de Elaboración</t>
  </si>
  <si>
    <t>Incremento por Variación de Inventarios de Mercancías Terminadas</t>
  </si>
  <si>
    <t>Incremento por Variación de Inventarios de Mercancías para Venta</t>
  </si>
  <si>
    <t>Incremento por Variación de Inventarios</t>
  </si>
  <si>
    <t>Otros Ingresos Financieros</t>
  </si>
  <si>
    <t>Intereses Ganados de Títulos, Valores y demás Instrumentos Financieros</t>
  </si>
  <si>
    <t>Ingresos Financieros</t>
  </si>
  <si>
    <t>OTROS INGRESOS Y BENEFICIOS</t>
  </si>
  <si>
    <t>Transferencias del Fondo Mexicano del Petróleo para la Estabilización y el Desarrollo</t>
  </si>
  <si>
    <t>Transferencias Internas y Asignaciones del Sector Público</t>
  </si>
  <si>
    <t>Transferencias, Asignaciones, Subsidios y Otras ayudas</t>
  </si>
  <si>
    <t>Fondos Distintos de Aportaciones</t>
  </si>
  <si>
    <t>Incentivos derivados de la Colaboración Fiscal</t>
  </si>
  <si>
    <t>Participaciones, Aportaciones, Convenios, Incentivos Derivados de la Colaboración Fiscal y Fondos Distintos de Aportaciones</t>
  </si>
  <si>
    <t>PARTICIPACIONES, APORTACIONES, CONVENIOS, INCENTIVOS DERIVADOS DE LA COLABORACIÓN FISCAL, FONDOS DISTINTOS DE APORTACIONES, TRANSFERENCIAS, ASIGNACIONES, SUBSIDIOS Y SUBVENCIONES, Y PENSIONES Y JUBILACIONES</t>
  </si>
  <si>
    <t>Ingresos por Venta de Bienes y Prestación de Servicios de los Poderes Legislativo y Judicial, y de los Órganos Autónomos</t>
  </si>
  <si>
    <t>Ingresos por Venta de Bienes y Prestación de Servicios de Fideicomisos Financieros Públicos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</si>
  <si>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</si>
  <si>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</si>
  <si>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</si>
  <si>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</si>
  <si>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</si>
  <si>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</si>
  <si>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Ingresos por Venta de Bienes y Prestación de Servicios</t>
  </si>
  <si>
    <t>Otros Aprovechamientos</t>
  </si>
  <si>
    <t>Accesorios de Aprovechamientos</t>
  </si>
  <si>
    <t>Aprovechamientos no Comprendidos en la Ley de Ingresos Vigente, Causados en Ejercicios Fiscales Anteriores Pendientes de Liquidación o Pago</t>
  </si>
  <si>
    <t>Aprovechamientos Provenientes de Obras Públicas</t>
  </si>
  <si>
    <t>Reintegros</t>
  </si>
  <si>
    <t>Indemnizaciones</t>
  </si>
  <si>
    <t>Multas</t>
  </si>
  <si>
    <t>Incentivos Derivados de la Colaboración Fiscal</t>
  </si>
  <si>
    <t>Aprovechamientos</t>
  </si>
  <si>
    <t>Productos no Comprendidos en la Ley de Ingresos Vigente, Causados en Ejercicios Fiscales Anteriores Pendientes de Liquidación o Pago</t>
  </si>
  <si>
    <t>Productos</t>
  </si>
  <si>
    <t>Otros Derechos</t>
  </si>
  <si>
    <t>Derechos no Comprendidos en la Ley de Ingresos Vigente, Causados en Ejercicios Fiscales Anteriores Pendientes de Liquidación o Pago</t>
  </si>
  <si>
    <t>Accesorios de Derechos</t>
  </si>
  <si>
    <t>Derechos por Prestación de Servicios</t>
  </si>
  <si>
    <t>Derechos por el Uso, Goce, Aprovechamiento o Explotación de Bienes de Dominio Público</t>
  </si>
  <si>
    <t>Derechos</t>
  </si>
  <si>
    <t>Contribuciones de Mejoras no Comprendidas en la Ley de Ingresos Vigente, Causadas en Ejercicios Fiscales Anteriores Pendientes de Liquidación o Pago</t>
  </si>
  <si>
    <t>Contribuciones de Mejoras por Obras Públicas</t>
  </si>
  <si>
    <t>Contribuciones de Mejoras</t>
  </si>
  <si>
    <t>Otras Cuotas y Aportaciones para la Seguridad Social</t>
  </si>
  <si>
    <t>Accesorios de Cuotas y Aportaciones de Seguridad Social</t>
  </si>
  <si>
    <t>Cuotas de Ahorro para el Retiro</t>
  </si>
  <si>
    <t>Cuotas para la Seguridad Social</t>
  </si>
  <si>
    <t>Aportaciones para Fondos de Vivienda</t>
  </si>
  <si>
    <t>Cuotas y Aportaciones de Seguridad Social</t>
  </si>
  <si>
    <t>Otros Impuestos</t>
  </si>
  <si>
    <t>Impuestos no Comprendidos en la Ley de Ingresos Vigente, Causados en Ejercicios Fiscales Anteriores Pendientes de Liquidación o Pago</t>
  </si>
  <si>
    <t>Accesorios de Impuestos</t>
  </si>
  <si>
    <t>Impuestos Ecológicos</t>
  </si>
  <si>
    <t>Impuestos Sobre Nóminas y Asimilables</t>
  </si>
  <si>
    <t>Impuestos al Comercio Exterior</t>
  </si>
  <si>
    <t>Impuestos Sobre la Producción, el Consumo y las Transacciones</t>
  </si>
  <si>
    <t>Impuestos Sobre el Patrimonio</t>
  </si>
  <si>
    <t>Impuestos Sobre los Ingresos</t>
  </si>
  <si>
    <t>Impuestos</t>
  </si>
  <si>
    <t>INGRESOS DE GESTION</t>
  </si>
  <si>
    <t>ACT-01 INGRESOS y OTROS BENEFICIOS</t>
  </si>
  <si>
    <t>Notas</t>
  </si>
  <si>
    <t>Corte:</t>
  </si>
  <si>
    <t>Periodicidad:</t>
  </si>
  <si>
    <t>Notas de Desglose Estado de Actividades</t>
  </si>
  <si>
    <t>Ejercicio:</t>
  </si>
  <si>
    <t>Otros Pasivos Circulantes</t>
  </si>
  <si>
    <t>Recaudación por Participar</t>
  </si>
  <si>
    <t>Ingresos por Clasificar</t>
  </si>
  <si>
    <t>Otros Pasivos a Corto Plazo</t>
  </si>
  <si>
    <t>Característica</t>
  </si>
  <si>
    <t>Naturaleza</t>
  </si>
  <si>
    <t>ESF-16 OTROS PASIVOS</t>
  </si>
  <si>
    <t>Otras Provisiones a Largo Plazo</t>
  </si>
  <si>
    <t>Provisión para Contingencias a Largo Plazo</t>
  </si>
  <si>
    <t>Provisión para Pensiones a Largo Plazo</t>
  </si>
  <si>
    <t>Provisión para Demandas y Juicios a Largo Plazo</t>
  </si>
  <si>
    <t>Provisiones a Largo Plazo</t>
  </si>
  <si>
    <t>Otras Provisiones a Corto Plazo</t>
  </si>
  <si>
    <t>Provisión para contingencias a Corto Plazo</t>
  </si>
  <si>
    <t>Provisión para Demandas y Juicios a Corto Plazo</t>
  </si>
  <si>
    <t>Provisiones a Corto Plazo</t>
  </si>
  <si>
    <t>ESF-15 PROVISIONES</t>
  </si>
  <si>
    <t>Otros Pasivos Diferidos a Largo Plazo</t>
  </si>
  <si>
    <t>Intereses Cobrados por Adelantado a Largo Plazo</t>
  </si>
  <si>
    <t>Créditos Diferidos a Largo Plazo</t>
  </si>
  <si>
    <t>Pasivos Diferidos a Largo Plazo</t>
  </si>
  <si>
    <t>Otros Pasivos Diferidos a Corto Plazo</t>
  </si>
  <si>
    <t>Intereses Cobrados por Adelantado a Corto Plazo</t>
  </si>
  <si>
    <t>Ingresos Cobrados por Adelantado a Corto Plazo</t>
  </si>
  <si>
    <t>Pasivos Diferidos a Corto Plazo</t>
  </si>
  <si>
    <t>ESF-14 PASIVOS DIFERIDOS</t>
  </si>
  <si>
    <t>Valores y Bienes en Garantía a Largo Plazo</t>
  </si>
  <si>
    <t>Otros Fondos de Terceros en Garantía y/o Administración a Largo Plazo</t>
  </si>
  <si>
    <t>Fondos de Fideicomisos, Mandatos y Contratos Análogos a Largo Plazo</t>
  </si>
  <si>
    <t>Fondos Contingentes a Largo Plazo</t>
  </si>
  <si>
    <t>Fondos en Administración a Largo Plazo</t>
  </si>
  <si>
    <t>Fondos en Garantía a Largo Plazo</t>
  </si>
  <si>
    <t>Fondos y Bienes de Terceros en Garantía y/o Administración a Largo Plazo</t>
  </si>
  <si>
    <t>Valores y Bienes en Garantía a Corto Plazo</t>
  </si>
  <si>
    <t>Otros Fondos de Terceros en Garantía y/o Administración a Corto Plazo</t>
  </si>
  <si>
    <t>Fondos de Fideicomisos, Mandatos y Contratos Análogos a Corto Plazo</t>
  </si>
  <si>
    <t>Fondos Contingentes a Corto Plazo</t>
  </si>
  <si>
    <t>Fondos en Administración a Corto Plazo</t>
  </si>
  <si>
    <t>Fondos en Garantía a Corto Plazo</t>
  </si>
  <si>
    <t>Fondos y Bienes de Terceros en Garantía y/o Administración a Corto Plazo</t>
  </si>
  <si>
    <t>ESF-13 FONDOS Y BIENES DE TERCEROS</t>
  </si>
  <si>
    <t>Otros Documentos por Pagar a Corto Plazo</t>
  </si>
  <si>
    <t>Documentos con Contratistas por Obras Públicas por Pagar a Corto Plazo</t>
  </si>
  <si>
    <t>Documentos Comerciales por Pagar a Corto Plazo</t>
  </si>
  <si>
    <t>Documentos por Pagar a Corto Plazo</t>
  </si>
  <si>
    <t>Otras Cuentas por Pagar a Corto Plazo</t>
  </si>
  <si>
    <t>Devoluciones de la Ley de Ingresos por Pagar a Corto Plazo</t>
  </si>
  <si>
    <t>Retenciones y Contribuciones por Pagar a Corto Plazo</t>
  </si>
  <si>
    <t>Intereses, Comisiones y Otros Gastos de la Deuda Pública por Pagar a Corto Plazo</t>
  </si>
  <si>
    <t>Transferencias Otorgadas por Pagar a Corto Plazo</t>
  </si>
  <si>
    <t>Participaciones y Aportaciones por Pagar a Corto Plazo</t>
  </si>
  <si>
    <t>Contratistas por Obras Públicas por Pagar a Corto Plazo</t>
  </si>
  <si>
    <t>Proveedores por Pagar a Corto Plazo</t>
  </si>
  <si>
    <t>Servicios Personales por Pagar a Corto Plazo</t>
  </si>
  <si>
    <t>Cuentas por Pagar a Corto Plazo</t>
  </si>
  <si>
    <t>Características</t>
  </si>
  <si>
    <t>Más 365 Días</t>
  </si>
  <si>
    <t>A 365 Días</t>
  </si>
  <si>
    <t>A 180 Días</t>
  </si>
  <si>
    <t>A 90 Días</t>
  </si>
  <si>
    <t>ESF-12 CUENTAS Y DOCUMENTOS POR PAGAR</t>
  </si>
  <si>
    <t>Bienes en Comodato</t>
  </si>
  <si>
    <t>Bienes en Arrendamiento Financiero</t>
  </si>
  <si>
    <t>Bienes en Concesión</t>
  </si>
  <si>
    <t>Otros Activos no Circulantes</t>
  </si>
  <si>
    <t>Adquisición con Fondos de Terceros</t>
  </si>
  <si>
    <t>Bienes Derivados de Embargos, Decomisos, Aseguramientos y Dación en Pago</t>
  </si>
  <si>
    <t>Bienes en Garantía (excluye depósitos de fondos</t>
  </si>
  <si>
    <t>Valores en Garantía</t>
  </si>
  <si>
    <t>Otros Activos Circulantes</t>
  </si>
  <si>
    <t xml:space="preserve">ESF-11 OTROS ACTIVOS </t>
  </si>
  <si>
    <t>Estimación por Deterioro de Inventarios</t>
  </si>
  <si>
    <t>Estimaciones para Cuentas Incobrables por Derechos a Recibir Efectivo o Equivalentes</t>
  </si>
  <si>
    <t>Estimación por Pérdida o Deterioro de Activos Circulantes</t>
  </si>
  <si>
    <t>Criterio</t>
  </si>
  <si>
    <t>ESF-10 ESTIMACIONES Y DETERIOROS</t>
  </si>
  <si>
    <t>Otros Activos Diferidos</t>
  </si>
  <si>
    <t>Beneficios al Retiro de Empleados Pagados por Adelantado</t>
  </si>
  <si>
    <t>Anticipos a Largo Plazo</t>
  </si>
  <si>
    <t>Gastos Pagados por Adelantado a Largo Plazo</t>
  </si>
  <si>
    <t>Derechos Sobre Bienes en Régimen de Arrendamiento Financiero</t>
  </si>
  <si>
    <t>Estudios, Formulación y Evaluación de Proyectos</t>
  </si>
  <si>
    <t>Activos Diferidos</t>
  </si>
  <si>
    <t>Otros Activos Intangibles</t>
  </si>
  <si>
    <t>Licencias</t>
  </si>
  <si>
    <t>Concesiones y Franquicias</t>
  </si>
  <si>
    <t>Patentes, Marcas y Derechos</t>
  </si>
  <si>
    <t>Software</t>
  </si>
  <si>
    <t>Activos Intangibles</t>
  </si>
  <si>
    <t>Criterios</t>
  </si>
  <si>
    <t>Tasas Aplicada</t>
  </si>
  <si>
    <t>Método aplicados</t>
  </si>
  <si>
    <t>Amort. Acum</t>
  </si>
  <si>
    <t>Amort. Gasto</t>
  </si>
  <si>
    <t>ESF-09 INTANGIBLES Y DIFERIDOS</t>
  </si>
  <si>
    <t>Activos Biológicos</t>
  </si>
  <si>
    <t>Colecciones, Obras de Arte y Objetos Valiosos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</si>
  <si>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</si>
  <si>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</si>
  <si>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</si>
  <si>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</si>
  <si>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</si>
  <si>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</si>
  <si>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</t>
  </si>
  <si>
    <t>Otros Bienes Inmuebles</t>
  </si>
  <si>
    <t>Construcciones en Proceso en Bienes Propios</t>
  </si>
  <si>
    <t>Construcciones en Proceso en Bienes de Dominio Público</t>
  </si>
  <si>
    <t>Infraestructura</t>
  </si>
  <si>
    <t>Edificios no Habitacionales</t>
  </si>
  <si>
    <t>Viviendas</t>
  </si>
  <si>
    <t>Terrenos</t>
  </si>
  <si>
    <t>Bienes Inmuebles, Infraestructura y Construcciones en Proceso</t>
  </si>
  <si>
    <t>Estado del bien</t>
  </si>
  <si>
    <t>Tasas determinada</t>
  </si>
  <si>
    <t>Método de depreciación</t>
  </si>
  <si>
    <t>Dep. Acumulada</t>
  </si>
  <si>
    <t>Dep. Gasto</t>
  </si>
  <si>
    <t>ESF-08 BIENES MUEBLES E INMUEBLES</t>
  </si>
  <si>
    <t>Participaciones y Aportaciones de Capital</t>
  </si>
  <si>
    <t>Títulos y Valores a Largo Plaza</t>
  </si>
  <si>
    <t>Inversiones a Largo Plazo</t>
  </si>
  <si>
    <t>ESF-07 PARTICIPACIONES Y APORTACIONES DE CAPITAL</t>
  </si>
  <si>
    <t>Fideicomisos, Mandatos y Contratos Análogos</t>
  </si>
  <si>
    <t>Tipo</t>
  </si>
  <si>
    <t>ESF-06 FIDEICOMISOS, MANDATOS Y CONTRATOS ANÁLOGOS</t>
  </si>
  <si>
    <t>Almacén de Materiales y Suministros de Consumo</t>
  </si>
  <si>
    <t>Almacenes</t>
  </si>
  <si>
    <t>Impacto a la informacion financiera por cambios en el metodo</t>
  </si>
  <si>
    <t>Conveniencia de Aplicación</t>
  </si>
  <si>
    <t>Método</t>
  </si>
  <si>
    <t>ESF-05 ALMACENES</t>
  </si>
  <si>
    <t>Bienes en Tránsito</t>
  </si>
  <si>
    <t>Inventario de Materias Primas, Materiales y Suministros para Producción</t>
  </si>
  <si>
    <t>Inventario de Mercancías en Proceso de Elaboración</t>
  </si>
  <si>
    <t>Inventario de Mercancías Terminadas</t>
  </si>
  <si>
    <t>Inventario de Mercancías para Venta</t>
  </si>
  <si>
    <t>Inventarios</t>
  </si>
  <si>
    <t>Impacto de Información Financiera</t>
  </si>
  <si>
    <t>Convencia de la Aplicación</t>
  </si>
  <si>
    <t>Método de Valuación</t>
  </si>
  <si>
    <t>Sistema de Costeo</t>
  </si>
  <si>
    <t>ESF-04 BIENES DISPONIBLES PARA SU TRANSFORMACIÓN ESTIMACIONES Y DETERIOROS (INVENTARIOS)</t>
  </si>
  <si>
    <t>Otros Derechos a Recibir Bienes o Servicios a Corto Plazo</t>
  </si>
  <si>
    <t>Anticipo a Contratistas por Obras Públicas a Corto Plazo</t>
  </si>
  <si>
    <t>Anticipo a Proveedores por Adquisición de Bienes Intangibles a Corto Plazo</t>
  </si>
  <si>
    <t>Anticipo a Proveedores por Adquisición de Bienes Inmuebles y Muebles a Corto Plazo</t>
  </si>
  <si>
    <t>Anticipo a Proveedores por Adquisición de Bienes y Prestación de Servicios a Corto Plazo</t>
  </si>
  <si>
    <t>Otros Derechos a Recibir Efectivo o Equivalentes a Corto Plazo</t>
  </si>
  <si>
    <t>Préstamos Otorgados a Corto Plazo</t>
  </si>
  <si>
    <t>Deudores por Anticipos de la Tesorería a Corto Plazo</t>
  </si>
  <si>
    <t>Deudores Diversos por Cobrar a Corto Plazo</t>
  </si>
  <si>
    <t>+ 365 Días</t>
  </si>
  <si>
    <t>ESF-03 CONTRIBUCIONES POR RECUPERAR CORTO PLAZO</t>
  </si>
  <si>
    <t>Ingresos por Recuperar a Corto Plazo</t>
  </si>
  <si>
    <t>Cuentas por Cobrar a Corto Plazo</t>
  </si>
  <si>
    <t>Factibilidad de Cobro</t>
  </si>
  <si>
    <t>ESF-02 CONTRIBUCIONES POR RECUPERAR</t>
  </si>
  <si>
    <t>Inversiones Financieras de Corto Plazo</t>
  </si>
  <si>
    <t>Fondos con Afectación Específica</t>
  </si>
  <si>
    <t>Inversiones Temporales (Hasta 3 meses)</t>
  </si>
  <si>
    <t>ESF-01 FONDOS CON AFECTACIÓN ESPECÍFICA E INVERSIONES FINANCIERAS</t>
  </si>
  <si>
    <t>Notas de Desglose Estado de Situación Financiera</t>
  </si>
  <si>
    <t>Cambios en Estimaciones Contables</t>
  </si>
  <si>
    <t>Cambios por Errores Contables</t>
  </si>
  <si>
    <t>Cambios en Políticas Contables</t>
  </si>
  <si>
    <t>Rectificaciones de Resultados de Ejercicios Anteriores</t>
  </si>
  <si>
    <t>Reservas por Contingencias</t>
  </si>
  <si>
    <t>Reservas Territoriales</t>
  </si>
  <si>
    <t>Reservas de Patrimonio</t>
  </si>
  <si>
    <t>Reservas</t>
  </si>
  <si>
    <t>Otros Revalúos</t>
  </si>
  <si>
    <t>Revalúo de Bienes Intangibles</t>
  </si>
  <si>
    <t>Revalúo de Bienes Muebles</t>
  </si>
  <si>
    <t>Revalúo de Bienes Inmuebles</t>
  </si>
  <si>
    <t>Revalúos</t>
  </si>
  <si>
    <t>Resultados de Ejercicios Anteriores</t>
  </si>
  <si>
    <t>Resultado del Ejercicio (Ahorro/ Desahorro)</t>
  </si>
  <si>
    <t>Procedencia</t>
  </si>
  <si>
    <t>VHP-02 PATRIMONIO GENERADO</t>
  </si>
  <si>
    <t>Actualización de la Hacienda Pública/Patrimonio</t>
  </si>
  <si>
    <t>Donaciones de Capital</t>
  </si>
  <si>
    <t>VHP-01 PATRIMONIO CONTRIBUIDO</t>
  </si>
  <si>
    <t>Notas de Desglose Estado de Variación en la Hacienda Pública</t>
  </si>
  <si>
    <t>= Flujos de Efectivo Netos de las Actividades de Operación</t>
  </si>
  <si>
    <t>Cuentas por cobrar CRI 90</t>
  </si>
  <si>
    <t>Cuentas por cobrar CRI 80</t>
  </si>
  <si>
    <t>Cuentas por cobrar CRI 70</t>
  </si>
  <si>
    <t>Ingresos por recuperar CRI 60</t>
  </si>
  <si>
    <t>Ingresos por recuperar CRI 50</t>
  </si>
  <si>
    <t>Ingresos por recuperar CRI 40</t>
  </si>
  <si>
    <t>Ingresos por recuperar CRI 30</t>
  </si>
  <si>
    <t>Ingresos por recuperar CRI 20</t>
  </si>
  <si>
    <t>Ingresos por recuperar CRI 10</t>
  </si>
  <si>
    <t>Incremento en Cuentas por Cobrar de Operación</t>
  </si>
  <si>
    <t xml:space="preserve">OTROS INGRESOS Y BENEFICIOS </t>
  </si>
  <si>
    <t>(-) Movimientos de partidas (o rubros) que no afectan al efectivo (Ingreso)</t>
  </si>
  <si>
    <t>Gastos pagados por anticipado LP</t>
  </si>
  <si>
    <t>(-) Movimientos de partidas (o rubros) que afectan al efectivo (gasto)</t>
  </si>
  <si>
    <t>Provisiones capítulo 8000</t>
  </si>
  <si>
    <t>Provisiones capítulo 4000</t>
  </si>
  <si>
    <t>Provisiones capítulo 3000</t>
  </si>
  <si>
    <t>Provisiones capítulo 2000</t>
  </si>
  <si>
    <t>Provisiones capítulo 1000</t>
  </si>
  <si>
    <t>Incremento en Cuentas por Pagar de Operación</t>
  </si>
  <si>
    <t>Diferencias por Tipo de Cambio Negativas en Efectivo y Equivalentes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</si>
  <si>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</si>
  <si>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</si>
  <si>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</si>
  <si>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</si>
  <si>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</si>
  <si>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gastos pagados por anticipado CP</t>
  </si>
  <si>
    <t>(+) Movimientos de partidas (o rubros) que no afectan al efectivo</t>
  </si>
  <si>
    <t>Resultados del Ejercicio Ahorro/Desahorro</t>
  </si>
  <si>
    <t>EFE-03 CONCILIACION DE FLUJOS DE EFECTIVO NETOS</t>
  </si>
  <si>
    <t>Total de Aplicación de efectivo por Actividades de Inversión</t>
  </si>
  <si>
    <t>EFE-02 ADQ. DE ACT. DE INVERSIÓN EFECTIVAMENTE PAGADAS</t>
  </si>
  <si>
    <t>Total de Efectivo y Equivalentes</t>
  </si>
  <si>
    <t>Otros Efectivos y Equivalentes</t>
  </si>
  <si>
    <t>Depósitos de Fondos de Terceros en Garantía y/o Administración</t>
  </si>
  <si>
    <t>Bancos/Dependencias y Otros</t>
  </si>
  <si>
    <t>Bancos/Tesorería</t>
  </si>
  <si>
    <t>Efectivo</t>
  </si>
  <si>
    <t>EFE-01 EFECTIVO Y EQUIVALENTES</t>
  </si>
  <si>
    <t>Notas de Desglose Estado de Flujos de Efectivo</t>
  </si>
  <si>
    <t>4. Total de Ingresos Contables</t>
  </si>
  <si>
    <t>Otros Ingresos Presupuestarios No Contables</t>
  </si>
  <si>
    <t>Ingresos Derivados de Financiamientos</t>
  </si>
  <si>
    <t>Aprovechamientos Patrimoniales</t>
  </si>
  <si>
    <t>3. Menos Ingresos Presupuestarios No Contables</t>
  </si>
  <si>
    <t>Otros Ingresos Contables No Presupuestarios</t>
  </si>
  <si>
    <t>2.6</t>
  </si>
  <si>
    <t>2.5</t>
  </si>
  <si>
    <t>2.4</t>
  </si>
  <si>
    <t>2.3</t>
  </si>
  <si>
    <t>Incremento por Variación de inventarios</t>
  </si>
  <si>
    <t>2.2</t>
  </si>
  <si>
    <t>2.1</t>
  </si>
  <si>
    <t>2. Más Ingresos Contables No Presupuestarios</t>
  </si>
  <si>
    <t>1. Total de Ingresos Presupuestarios</t>
  </si>
  <si>
    <t>Concepto</t>
  </si>
  <si>
    <t>(Cifras en pesos)</t>
  </si>
  <si>
    <t>Conciliación entre los Ingresos Presupuestarios y Contables</t>
  </si>
  <si>
    <t>4. Total de Gastos Contables</t>
  </si>
  <si>
    <t>Otros Gastos Contables No Presupuestarios</t>
  </si>
  <si>
    <t>3.7</t>
  </si>
  <si>
    <t>Materiales y Suministros (consumos)</t>
  </si>
  <si>
    <t>3.6</t>
  </si>
  <si>
    <t>3.5</t>
  </si>
  <si>
    <t>3.4</t>
  </si>
  <si>
    <t>3.3</t>
  </si>
  <si>
    <t>3.2</t>
  </si>
  <si>
    <t>3.1</t>
  </si>
  <si>
    <t>3. Más Gastos Contables No Presupuestarios</t>
  </si>
  <si>
    <t>Otros Egresos Presupuestarios No Contables</t>
  </si>
  <si>
    <t>2.21</t>
  </si>
  <si>
    <t>Adeudos de Ejercicios Fiscales Anteriores (ADEFAS)</t>
  </si>
  <si>
    <t>2.20</t>
  </si>
  <si>
    <t>Amortización de la Deuda Pública</t>
  </si>
  <si>
    <t>2.19</t>
  </si>
  <si>
    <t>Provisiones para Contingencias y Otras Erogaciones Especiales</t>
  </si>
  <si>
    <t>2.18</t>
  </si>
  <si>
    <t>Inversiones en Fideicomisos, Mandatos y Otros Análogos</t>
  </si>
  <si>
    <t>2.17</t>
  </si>
  <si>
    <t>Concesión de Préstamos</t>
  </si>
  <si>
    <t>2.16</t>
  </si>
  <si>
    <t>Compra de Títulos y Valores</t>
  </si>
  <si>
    <t>2.15</t>
  </si>
  <si>
    <t>Acciones y Participaciones de Capital</t>
  </si>
  <si>
    <t>2.14</t>
  </si>
  <si>
    <t>Obra Pública en Bienes Propios</t>
  </si>
  <si>
    <t>2.13</t>
  </si>
  <si>
    <t>Obra Pública en Bienes de Dominio Público</t>
  </si>
  <si>
    <t>2.12</t>
  </si>
  <si>
    <t>2.11</t>
  </si>
  <si>
    <t>Bienes Inmuebles</t>
  </si>
  <si>
    <t>2.10</t>
  </si>
  <si>
    <t>2. Menos Egresos Presupuestarios No Contables</t>
  </si>
  <si>
    <t>1. Total de Egresos Presupuestarios</t>
  </si>
  <si>
    <t>Conciliación entre los Egresos Presupuestarios y los Gastos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</si>
  <si>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</si>
  <si>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</si>
  <si>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</si>
  <si>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</si>
  <si>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</si>
  <si>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</si>
  <si>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</si>
  <si>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Cuentas de Orden Presupuestarias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</si>
  <si>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</si>
  <si>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</si>
  <si>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</si>
  <si>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</si>
  <si>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</si>
  <si>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 de Ingresos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</si>
  <si>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</si>
  <si>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</si>
  <si>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</si>
  <si>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</si>
  <si>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</si>
  <si>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</si>
  <si>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</si>
  <si>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</si>
  <si>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</si>
  <si>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</si>
  <si>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</si>
  <si>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</si>
  <si>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</si>
  <si>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</si>
  <si>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</si>
  <si>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</si>
  <si>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</si>
  <si>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</si>
  <si>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</si>
  <si>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</si>
  <si>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</si>
  <si>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</si>
  <si>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</si>
  <si>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</si>
  <si>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</si>
  <si>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</si>
  <si>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</si>
  <si>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</si>
  <si>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Tipo de Contrato</t>
  </si>
  <si>
    <t>Vencimiento</t>
  </si>
  <si>
    <t>Tasa</t>
  </si>
  <si>
    <t>Saldo Final</t>
  </si>
  <si>
    <t>Abonos del Período</t>
  </si>
  <si>
    <t>Cargos del Período</t>
  </si>
  <si>
    <t>Saldo Inicial</t>
  </si>
  <si>
    <t>Notas de Memoria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</si>
</sst>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u/>
      <sz val="11"/>
      <color theme="10"/>
      <name val="Aptos Narrow"/>
      <family val="2"/>
      <scheme val="minor"/>
    </font>
    <font>
      <u/>
      <sz val="8"/>
      <color theme="1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5" fillId="0" borderId="3" xfId="3" applyFont="1" applyFill="1" applyBorder="1" applyProtection="1"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5" fillId="0" borderId="4" xfId="3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left" indent="1"/>
      <protection locked="0"/>
    </xf>
    <xf numFmtId="0" fontId="2" fillId="0" borderId="5" xfId="0" applyFont="1" applyBorder="1" applyProtection="1"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7" fillId="3" borderId="12" xfId="4" applyFont="1" applyFill="1" applyBorder="1" applyAlignment="1">
      <alignment horizontal="left" vertical="center"/>
    </xf>
    <xf numFmtId="0" fontId="8" fillId="3" borderId="0" xfId="4" applyFont="1" applyFill="1" applyAlignment="1">
      <alignment horizontal="right" vertical="center"/>
    </xf>
    <xf numFmtId="0" fontId="7" fillId="3" borderId="12" xfId="4" applyFont="1" applyFill="1" applyBorder="1" applyAlignment="1">
      <alignment vertical="center"/>
    </xf>
    <xf numFmtId="0" fontId="7" fillId="3" borderId="14" xfId="4" applyFont="1" applyFill="1" applyBorder="1" applyAlignment="1">
      <alignment horizontal="left" vertical="center"/>
    </xf>
    <xf numFmtId="0" fontId="8" fillId="3" borderId="15" xfId="4" applyFont="1" applyFill="1" applyBorder="1" applyAlignment="1">
      <alignment horizontal="right" vertical="center"/>
    </xf>
    <xf numFmtId="0" fontId="9" fillId="0" borderId="0" xfId="4" applyFont="1"/>
    <xf numFmtId="3" fontId="9" fillId="0" borderId="0" xfId="4" applyNumberFormat="1" applyFont="1"/>
    <xf numFmtId="0" fontId="2" fillId="0" borderId="0" xfId="5" applyFont="1"/>
    <xf numFmtId="9" fontId="2" fillId="0" borderId="0" xfId="5" applyNumberFormat="1" applyFont="1"/>
    <xf numFmtId="4" fontId="2" fillId="0" borderId="0" xfId="5" applyNumberFormat="1" applyFont="1"/>
    <xf numFmtId="0" fontId="2" fillId="0" borderId="0" xfId="5" applyFont="1" applyAlignment="1">
      <alignment horizontal="center"/>
    </xf>
    <xf numFmtId="9" fontId="3" fillId="0" borderId="0" xfId="5" applyNumberFormat="1" applyFont="1"/>
    <xf numFmtId="4" fontId="3" fillId="0" borderId="0" xfId="5" applyNumberFormat="1" applyFont="1"/>
    <xf numFmtId="0" fontId="3" fillId="0" borderId="0" xfId="5" applyFont="1"/>
    <xf numFmtId="0" fontId="3" fillId="0" borderId="0" xfId="5" applyFont="1" applyAlignment="1">
      <alignment horizontal="center"/>
    </xf>
    <xf numFmtId="0" fontId="10" fillId="4" borderId="0" xfId="5" applyFont="1" applyFill="1"/>
    <xf numFmtId="0" fontId="7" fillId="5" borderId="0" xfId="5" applyFont="1" applyFill="1"/>
    <xf numFmtId="0" fontId="9" fillId="0" borderId="0" xfId="5" applyFont="1"/>
    <xf numFmtId="3" fontId="9" fillId="0" borderId="0" xfId="5" applyNumberFormat="1" applyFont="1"/>
    <xf numFmtId="9" fontId="2" fillId="0" borderId="0" xfId="2" applyFont="1"/>
    <xf numFmtId="0" fontId="2" fillId="0" borderId="0" xfId="5" applyFont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3" fillId="0" borderId="0" xfId="5" applyFont="1" applyAlignment="1">
      <alignment wrapText="1"/>
    </xf>
    <xf numFmtId="0" fontId="2" fillId="0" borderId="0" xfId="5" applyFont="1" applyAlignment="1">
      <alignment wrapText="1"/>
    </xf>
    <xf numFmtId="0" fontId="10" fillId="4" borderId="0" xfId="5" applyFont="1" applyFill="1" applyAlignment="1">
      <alignment horizontal="center" vertical="center"/>
    </xf>
    <xf numFmtId="0" fontId="10" fillId="4" borderId="0" xfId="5" applyFont="1" applyFill="1" applyAlignment="1">
      <alignment horizontal="center"/>
    </xf>
    <xf numFmtId="0" fontId="7" fillId="5" borderId="0" xfId="4" applyFont="1" applyFill="1"/>
    <xf numFmtId="0" fontId="7" fillId="5" borderId="0" xfId="4" applyFont="1" applyFill="1" applyAlignment="1">
      <alignment horizontal="center" vertical="center"/>
    </xf>
    <xf numFmtId="0" fontId="9" fillId="0" borderId="0" xfId="4" applyFont="1" applyAlignment="1">
      <alignment vertical="center"/>
    </xf>
    <xf numFmtId="0" fontId="3" fillId="3" borderId="0" xfId="4" applyFont="1" applyFill="1" applyAlignment="1">
      <alignment horizontal="left" vertical="center"/>
    </xf>
    <xf numFmtId="0" fontId="9" fillId="0" borderId="0" xfId="4" applyFont="1" applyAlignment="1">
      <alignment horizontal="center" vertical="center"/>
    </xf>
    <xf numFmtId="0" fontId="9" fillId="0" borderId="0" xfId="0" applyFont="1"/>
    <xf numFmtId="4" fontId="9" fillId="0" borderId="0" xfId="0" applyNumberFormat="1" applyFont="1"/>
    <xf numFmtId="0" fontId="9" fillId="0" borderId="0" xfId="0" applyFont="1" applyAlignment="1">
      <alignment horizontal="center"/>
    </xf>
    <xf numFmtId="0" fontId="10" fillId="6" borderId="0" xfId="0" applyFont="1" applyFill="1"/>
    <xf numFmtId="0" fontId="10" fillId="7" borderId="0" xfId="0" applyFont="1" applyFill="1"/>
    <xf numFmtId="0" fontId="7" fillId="8" borderId="0" xfId="0" applyFont="1" applyFill="1"/>
    <xf numFmtId="4" fontId="9" fillId="0" borderId="0" xfId="4" applyNumberFormat="1" applyFont="1"/>
    <xf numFmtId="0" fontId="9" fillId="0" borderId="0" xfId="4" applyFont="1" applyAlignment="1">
      <alignment horizontal="center"/>
    </xf>
    <xf numFmtId="0" fontId="10" fillId="9" borderId="0" xfId="4" applyFont="1" applyFill="1"/>
    <xf numFmtId="0" fontId="10" fillId="4" borderId="0" xfId="4" applyFont="1" applyFill="1"/>
    <xf numFmtId="3" fontId="9" fillId="2" borderId="0" xfId="4" applyNumberFormat="1" applyFont="1" applyFill="1"/>
    <xf numFmtId="0" fontId="9" fillId="0" borderId="0" xfId="6" applyFont="1"/>
    <xf numFmtId="4" fontId="9" fillId="0" borderId="0" xfId="6" applyNumberFormat="1" applyFont="1"/>
    <xf numFmtId="0" fontId="9" fillId="0" borderId="0" xfId="6" applyFont="1" applyAlignment="1">
      <alignment horizontal="center"/>
    </xf>
    <xf numFmtId="0" fontId="10" fillId="4" borderId="0" xfId="6" applyFont="1" applyFill="1"/>
    <xf numFmtId="4" fontId="10" fillId="4" borderId="0" xfId="6" applyNumberFormat="1" applyFont="1" applyFill="1"/>
    <xf numFmtId="0" fontId="7" fillId="5" borderId="0" xfId="6" applyFont="1" applyFill="1"/>
    <xf numFmtId="4" fontId="7" fillId="5" borderId="0" xfId="6" applyNumberFormat="1" applyFont="1" applyFill="1"/>
    <xf numFmtId="0" fontId="7" fillId="5" borderId="0" xfId="6" applyFont="1" applyFill="1" applyAlignment="1">
      <alignment horizontal="center" vertical="center"/>
    </xf>
    <xf numFmtId="0" fontId="3" fillId="3" borderId="0" xfId="6" applyFont="1" applyFill="1" applyAlignment="1">
      <alignment horizontal="left" vertical="center"/>
    </xf>
    <xf numFmtId="0" fontId="8" fillId="3" borderId="0" xfId="6" applyFont="1" applyFill="1" applyAlignment="1">
      <alignment horizontal="right" vertical="center"/>
    </xf>
    <xf numFmtId="43" fontId="9" fillId="0" borderId="0" xfId="1" applyFont="1"/>
    <xf numFmtId="164" fontId="9" fillId="0" borderId="0" xfId="6" applyNumberFormat="1" applyFont="1"/>
    <xf numFmtId="4" fontId="8" fillId="0" borderId="0" xfId="6" applyNumberFormat="1" applyFont="1"/>
    <xf numFmtId="0" fontId="8" fillId="0" borderId="0" xfId="6" quotePrefix="1" applyFont="1" applyAlignment="1">
      <alignment horizontal="left" indent="1"/>
    </xf>
    <xf numFmtId="0" fontId="2" fillId="0" borderId="0" xfId="6" applyFont="1"/>
    <xf numFmtId="4" fontId="11" fillId="0" borderId="0" xfId="7" applyNumberFormat="1" applyFont="1" applyAlignment="1" applyProtection="1">
      <alignment vertical="top"/>
      <protection locked="0"/>
    </xf>
    <xf numFmtId="0" fontId="3" fillId="0" borderId="0" xfId="6" applyFont="1"/>
    <xf numFmtId="0" fontId="8" fillId="0" borderId="0" xfId="6" applyFont="1" applyAlignment="1">
      <alignment horizontal="center"/>
    </xf>
    <xf numFmtId="4" fontId="9" fillId="0" borderId="0" xfId="1" applyNumberFormat="1" applyFont="1" applyFill="1"/>
    <xf numFmtId="0" fontId="2" fillId="0" borderId="0" xfId="7" applyFont="1"/>
    <xf numFmtId="0" fontId="9" fillId="0" borderId="0" xfId="7" applyFont="1" applyAlignment="1">
      <alignment horizontal="center"/>
    </xf>
    <xf numFmtId="4" fontId="11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" fontId="12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9" fillId="0" borderId="0" xfId="7" applyNumberFormat="1" applyFont="1"/>
    <xf numFmtId="4" fontId="8" fillId="0" borderId="0" xfId="1" applyNumberFormat="1" applyFont="1" applyFill="1"/>
    <xf numFmtId="0" fontId="3" fillId="0" borderId="0" xfId="7" applyFont="1"/>
    <xf numFmtId="0" fontId="8" fillId="0" borderId="0" xfId="7" applyFont="1" applyAlignment="1">
      <alignment horizontal="center"/>
    </xf>
    <xf numFmtId="4" fontId="8" fillId="0" borderId="0" xfId="7" applyNumberFormat="1" applyFont="1"/>
    <xf numFmtId="4" fontId="8" fillId="0" borderId="0" xfId="8" applyNumberFormat="1" applyFont="1" applyFill="1"/>
    <xf numFmtId="0" fontId="8" fillId="0" borderId="0" xfId="7" applyFont="1" applyAlignment="1">
      <alignment horizontal="left" indent="1"/>
    </xf>
    <xf numFmtId="0" fontId="9" fillId="0" borderId="0" xfId="7" applyFont="1"/>
    <xf numFmtId="0" fontId="8" fillId="0" borderId="0" xfId="7" applyFont="1"/>
    <xf numFmtId="0" fontId="8" fillId="0" borderId="0" xfId="6" applyFont="1"/>
    <xf numFmtId="4" fontId="9" fillId="0" borderId="0" xfId="8" applyNumberFormat="1" applyFont="1" applyFill="1"/>
    <xf numFmtId="0" fontId="11" fillId="0" borderId="0" xfId="0" applyFont="1"/>
    <xf numFmtId="4" fontId="8" fillId="0" borderId="0" xfId="0" applyNumberFormat="1" applyFont="1"/>
    <xf numFmtId="0" fontId="12" fillId="0" borderId="0" xfId="0" applyFont="1"/>
    <xf numFmtId="0" fontId="8" fillId="0" borderId="0" xfId="6" applyFont="1" applyAlignment="1">
      <alignment horizontal="left" indent="1"/>
    </xf>
    <xf numFmtId="0" fontId="10" fillId="0" borderId="0" xfId="6" applyFont="1"/>
    <xf numFmtId="0" fontId="10" fillId="4" borderId="0" xfId="6" applyFont="1" applyFill="1" applyAlignment="1">
      <alignment horizontal="center"/>
    </xf>
    <xf numFmtId="0" fontId="7" fillId="0" borderId="0" xfId="6" applyFont="1"/>
    <xf numFmtId="0" fontId="8" fillId="0" borderId="0" xfId="0" applyFont="1"/>
    <xf numFmtId="0" fontId="9" fillId="0" borderId="0" xfId="6" applyFont="1" applyAlignment="1">
      <alignment vertical="center"/>
    </xf>
    <xf numFmtId="0" fontId="11" fillId="0" borderId="0" xfId="9" applyFont="1"/>
    <xf numFmtId="4" fontId="8" fillId="10" borderId="17" xfId="9" applyNumberFormat="1" applyFont="1" applyFill="1" applyBorder="1" applyAlignment="1">
      <alignment horizontal="right" vertical="center" wrapText="1" indent="1"/>
    </xf>
    <xf numFmtId="0" fontId="8" fillId="10" borderId="17" xfId="9" applyFont="1" applyFill="1" applyBorder="1" applyAlignment="1">
      <alignment vertical="center"/>
    </xf>
    <xf numFmtId="4" fontId="9" fillId="0" borderId="15" xfId="9" applyNumberFormat="1" applyFont="1" applyBorder="1" applyAlignment="1">
      <alignment horizontal="right" vertical="center" indent="1"/>
    </xf>
    <xf numFmtId="0" fontId="9" fillId="0" borderId="18" xfId="9" applyFont="1" applyBorder="1" applyAlignment="1">
      <alignment horizontal="left" vertical="center"/>
    </xf>
    <xf numFmtId="4" fontId="9" fillId="0" borderId="17" xfId="9" applyNumberFormat="1" applyFont="1" applyBorder="1" applyAlignment="1">
      <alignment horizontal="right" vertical="center" indent="1"/>
    </xf>
    <xf numFmtId="0" fontId="9" fillId="0" borderId="18" xfId="9" applyFont="1" applyBorder="1" applyAlignment="1">
      <alignment horizontal="left" vertical="center" indent="1"/>
    </xf>
    <xf numFmtId="0" fontId="2" fillId="0" borderId="19" xfId="9" applyFont="1" applyBorder="1" applyAlignment="1">
      <alignment horizontal="left"/>
    </xf>
    <xf numFmtId="4" fontId="9" fillId="0" borderId="17" xfId="9" applyNumberFormat="1" applyFont="1" applyBorder="1" applyAlignment="1">
      <alignment horizontal="right" vertical="center" wrapText="1" indent="1"/>
    </xf>
    <xf numFmtId="0" fontId="9" fillId="0" borderId="20" xfId="9" applyFont="1" applyBorder="1" applyAlignment="1">
      <alignment horizontal="left" vertical="center" wrapText="1" indent="1"/>
    </xf>
    <xf numFmtId="0" fontId="2" fillId="0" borderId="19" xfId="9" applyFont="1" applyBorder="1" applyAlignment="1">
      <alignment horizontal="left" vertical="center"/>
    </xf>
    <xf numFmtId="4" fontId="8" fillId="0" borderId="17" xfId="9" applyNumberFormat="1" applyFont="1" applyBorder="1" applyAlignment="1">
      <alignment horizontal="right" vertical="center" wrapText="1" indent="1"/>
    </xf>
    <xf numFmtId="0" fontId="8" fillId="0" borderId="18" xfId="9" applyFont="1" applyBorder="1" applyAlignment="1">
      <alignment vertical="center"/>
    </xf>
    <xf numFmtId="0" fontId="8" fillId="0" borderId="19" xfId="9" applyFont="1" applyBorder="1" applyAlignment="1">
      <alignment vertical="center"/>
    </xf>
    <xf numFmtId="4" fontId="9" fillId="0" borderId="18" xfId="9" applyNumberFormat="1" applyFont="1" applyBorder="1" applyAlignment="1">
      <alignment horizontal="right" vertical="center" wrapText="1" indent="1"/>
    </xf>
    <xf numFmtId="0" fontId="9" fillId="0" borderId="18" xfId="9" applyFont="1" applyBorder="1" applyAlignment="1">
      <alignment horizontal="left" vertical="center" wrapText="1"/>
    </xf>
    <xf numFmtId="0" fontId="9" fillId="0" borderId="19" xfId="9" applyFont="1" applyBorder="1" applyAlignment="1">
      <alignment horizontal="left" vertical="center"/>
    </xf>
    <xf numFmtId="0" fontId="11" fillId="0" borderId="19" xfId="9" applyFont="1" applyBorder="1"/>
    <xf numFmtId="0" fontId="2" fillId="0" borderId="18" xfId="9" applyFont="1" applyBorder="1" applyAlignment="1">
      <alignment horizontal="left" vertical="center" indent="1"/>
    </xf>
    <xf numFmtId="0" fontId="2" fillId="0" borderId="19" xfId="9" applyFont="1" applyBorder="1" applyAlignment="1">
      <alignment vertical="center"/>
    </xf>
    <xf numFmtId="4" fontId="8" fillId="0" borderId="18" xfId="9" applyNumberFormat="1" applyFont="1" applyBorder="1" applyAlignment="1">
      <alignment horizontal="right" vertical="center"/>
    </xf>
    <xf numFmtId="0" fontId="8" fillId="10" borderId="19" xfId="9" applyFont="1" applyFill="1" applyBorder="1" applyAlignment="1">
      <alignment vertical="center"/>
    </xf>
    <xf numFmtId="0" fontId="12" fillId="0" borderId="0" xfId="9" applyFont="1"/>
    <xf numFmtId="0" fontId="8" fillId="10" borderId="17" xfId="9" applyFont="1" applyFill="1" applyBorder="1" applyAlignment="1">
      <alignment horizontal="center" vertical="center" wrapText="1"/>
    </xf>
    <xf numFmtId="0" fontId="8" fillId="10" borderId="19" xfId="9" applyFont="1" applyFill="1" applyBorder="1" applyAlignment="1">
      <alignment horizontal="center" vertical="center"/>
    </xf>
    <xf numFmtId="0" fontId="11" fillId="0" borderId="0" xfId="9" applyFont="1" applyAlignment="1">
      <alignment vertical="center"/>
    </xf>
    <xf numFmtId="4" fontId="11" fillId="0" borderId="0" xfId="9" applyNumberFormat="1" applyFont="1"/>
    <xf numFmtId="0" fontId="8" fillId="2" borderId="19" xfId="9" applyFont="1" applyFill="1" applyBorder="1" applyAlignment="1">
      <alignment vertical="center"/>
    </xf>
    <xf numFmtId="4" fontId="9" fillId="0" borderId="18" xfId="9" applyNumberFormat="1" applyFont="1" applyBorder="1" applyAlignment="1">
      <alignment horizontal="right" vertical="center"/>
    </xf>
    <xf numFmtId="0" fontId="9" fillId="0" borderId="18" xfId="9" applyFont="1" applyBorder="1" applyAlignment="1">
      <alignment vertical="center"/>
    </xf>
    <xf numFmtId="0" fontId="11" fillId="0" borderId="18" xfId="9" applyFont="1" applyBorder="1"/>
    <xf numFmtId="4" fontId="2" fillId="0" borderId="17" xfId="9" applyNumberFormat="1" applyFont="1" applyBorder="1" applyAlignment="1">
      <alignment horizontal="right" vertical="center" indent="1"/>
    </xf>
    <xf numFmtId="0" fontId="2" fillId="0" borderId="20" xfId="9" applyFont="1" applyBorder="1" applyAlignment="1">
      <alignment horizontal="left" vertical="center" indent="1"/>
    </xf>
    <xf numFmtId="49" fontId="2" fillId="0" borderId="19" xfId="9" applyNumberFormat="1" applyFont="1" applyBorder="1"/>
    <xf numFmtId="4" fontId="2" fillId="0" borderId="17" xfId="9" applyNumberFormat="1" applyFont="1" applyBorder="1" applyAlignment="1">
      <alignment horizontal="right" vertical="center" wrapText="1" indent="1"/>
    </xf>
    <xf numFmtId="0" fontId="2" fillId="0" borderId="20" xfId="9" applyFont="1" applyBorder="1" applyAlignment="1">
      <alignment horizontal="left" vertical="center" wrapText="1" indent="1"/>
    </xf>
    <xf numFmtId="4" fontId="3" fillId="0" borderId="17" xfId="9" applyNumberFormat="1" applyFont="1" applyBorder="1" applyAlignment="1">
      <alignment horizontal="right" vertical="center" wrapText="1" indent="1"/>
    </xf>
    <xf numFmtId="0" fontId="3" fillId="0" borderId="20" xfId="9" applyFont="1" applyBorder="1" applyAlignment="1">
      <alignment vertical="center"/>
    </xf>
    <xf numFmtId="0" fontId="3" fillId="0" borderId="19" xfId="9" applyFont="1" applyBorder="1" applyAlignment="1">
      <alignment vertical="center"/>
    </xf>
    <xf numFmtId="4" fontId="2" fillId="0" borderId="18" xfId="9" applyNumberFormat="1" applyFont="1" applyBorder="1" applyAlignment="1">
      <alignment horizontal="right" vertical="center"/>
    </xf>
    <xf numFmtId="0" fontId="2" fillId="0" borderId="18" xfId="9" applyFont="1" applyBorder="1" applyAlignment="1">
      <alignment vertical="center"/>
    </xf>
    <xf numFmtId="0" fontId="2" fillId="0" borderId="18" xfId="9" applyFont="1" applyBorder="1"/>
    <xf numFmtId="49" fontId="2" fillId="0" borderId="19" xfId="9" applyNumberFormat="1" applyFont="1" applyBorder="1" applyAlignment="1">
      <alignment vertical="center"/>
    </xf>
    <xf numFmtId="0" fontId="8" fillId="0" borderId="20" xfId="9" applyFont="1" applyBorder="1" applyAlignment="1">
      <alignment vertical="center"/>
    </xf>
    <xf numFmtId="4" fontId="8" fillId="10" borderId="17" xfId="9" applyNumberFormat="1" applyFont="1" applyFill="1" applyBorder="1" applyAlignment="1">
      <alignment horizontal="right" vertical="center"/>
    </xf>
    <xf numFmtId="0" fontId="8" fillId="10" borderId="11" xfId="9" applyFont="1" applyFill="1" applyBorder="1" applyAlignment="1">
      <alignment vertical="center"/>
    </xf>
    <xf numFmtId="0" fontId="11" fillId="0" borderId="0" xfId="9" applyFont="1" applyAlignment="1">
      <alignment horizontal="center" vertical="center"/>
    </xf>
    <xf numFmtId="3" fontId="9" fillId="0" borderId="20" xfId="10" applyNumberFormat="1" applyFont="1" applyBorder="1" applyAlignment="1">
      <alignment vertical="center" wrapText="1"/>
    </xf>
    <xf numFmtId="0" fontId="2" fillId="0" borderId="17" xfId="9" applyFont="1" applyBorder="1" applyAlignment="1">
      <alignment horizontal="left" vertical="center" indent="1"/>
    </xf>
    <xf numFmtId="0" fontId="3" fillId="10" borderId="17" xfId="6" applyFont="1" applyFill="1" applyBorder="1" applyAlignment="1">
      <alignment horizontal="center" vertical="center"/>
    </xf>
    <xf numFmtId="0" fontId="8" fillId="10" borderId="16" xfId="9" applyFont="1" applyFill="1" applyBorder="1" applyAlignment="1">
      <alignment horizontal="center" vertical="center"/>
    </xf>
    <xf numFmtId="4" fontId="9" fillId="0" borderId="0" xfId="9" applyNumberFormat="1" applyFont="1" applyAlignment="1">
      <alignment horizontal="right" vertical="center" indent="1"/>
    </xf>
    <xf numFmtId="0" fontId="9" fillId="0" borderId="0" xfId="9" applyFont="1" applyAlignment="1">
      <alignment horizontal="left" vertical="center"/>
    </xf>
    <xf numFmtId="4" fontId="9" fillId="0" borderId="15" xfId="9" applyNumberFormat="1" applyFont="1" applyBorder="1" applyAlignment="1">
      <alignment horizontal="right" vertical="center" wrapText="1" indent="1"/>
    </xf>
    <xf numFmtId="0" fontId="2" fillId="0" borderId="15" xfId="9" applyFont="1" applyBorder="1" applyAlignment="1">
      <alignment horizontal="left" vertical="center" indent="1"/>
    </xf>
    <xf numFmtId="3" fontId="9" fillId="0" borderId="17" xfId="10" applyNumberFormat="1" applyFont="1" applyBorder="1" applyAlignment="1">
      <alignment vertical="center" wrapText="1"/>
    </xf>
    <xf numFmtId="3" fontId="9" fillId="0" borderId="0" xfId="6" applyNumberFormat="1" applyFont="1"/>
    <xf numFmtId="0" fontId="7" fillId="3" borderId="0" xfId="6" applyFont="1" applyFill="1"/>
    <xf numFmtId="0" fontId="7" fillId="3" borderId="16" xfId="4" applyFont="1" applyFill="1" applyBorder="1" applyAlignment="1">
      <alignment horizontal="center" vertical="center"/>
    </xf>
    <xf numFmtId="0" fontId="7" fillId="3" borderId="15" xfId="4" applyFont="1" applyFill="1" applyBorder="1" applyAlignment="1">
      <alignment horizontal="center" vertical="center"/>
    </xf>
    <xf numFmtId="0" fontId="8" fillId="3" borderId="13" xfId="4" applyFont="1" applyFill="1" applyBorder="1" applyAlignment="1">
      <alignment horizontal="center" vertical="center"/>
    </xf>
    <xf numFmtId="0" fontId="8" fillId="3" borderId="0" xfId="4" applyFont="1" applyFill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0" xfId="4" applyFont="1" applyFill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3" borderId="10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3" fillId="3" borderId="0" xfId="4" applyFont="1" applyFill="1" applyAlignment="1">
      <alignment horizontal="center" vertical="center"/>
    </xf>
    <xf numFmtId="0" fontId="3" fillId="3" borderId="0" xfId="4" applyFont="1" applyFill="1" applyAlignment="1">
      <alignment vertical="center"/>
    </xf>
    <xf numFmtId="0" fontId="8" fillId="3" borderId="0" xfId="6" applyFont="1" applyFill="1" applyAlignment="1">
      <alignment horizontal="center" vertical="center"/>
    </xf>
    <xf numFmtId="0" fontId="11" fillId="0" borderId="0" xfId="9" applyFont="1" applyAlignment="1">
      <alignment horizontal="left" wrapText="1"/>
    </xf>
    <xf numFmtId="0" fontId="12" fillId="10" borderId="16" xfId="9" applyFont="1" applyFill="1" applyBorder="1" applyAlignment="1">
      <alignment horizontal="center" vertical="center"/>
    </xf>
    <xf numFmtId="0" fontId="12" fillId="10" borderId="15" xfId="9" applyFont="1" applyFill="1" applyBorder="1" applyAlignment="1">
      <alignment horizontal="center" vertical="center"/>
    </xf>
    <xf numFmtId="0" fontId="12" fillId="10" borderId="14" xfId="9" applyFont="1" applyFill="1" applyBorder="1" applyAlignment="1">
      <alignment horizontal="center" vertical="center"/>
    </xf>
    <xf numFmtId="0" fontId="12" fillId="10" borderId="13" xfId="9" applyFont="1" applyFill="1" applyBorder="1" applyAlignment="1">
      <alignment horizontal="center" vertical="center"/>
    </xf>
    <xf numFmtId="0" fontId="12" fillId="10" borderId="0" xfId="9" applyFont="1" applyFill="1" applyAlignment="1">
      <alignment horizontal="center" vertical="center"/>
    </xf>
    <xf numFmtId="0" fontId="12" fillId="10" borderId="12" xfId="9" applyFont="1" applyFill="1" applyBorder="1" applyAlignment="1">
      <alignment horizontal="center" vertical="center"/>
    </xf>
    <xf numFmtId="0" fontId="12" fillId="10" borderId="11" xfId="9" applyFont="1" applyFill="1" applyBorder="1" applyAlignment="1">
      <alignment horizontal="center" vertical="center"/>
    </xf>
    <xf numFmtId="0" fontId="12" fillId="10" borderId="10" xfId="9" applyFont="1" applyFill="1" applyBorder="1" applyAlignment="1">
      <alignment horizontal="center" vertical="center"/>
    </xf>
    <xf numFmtId="0" fontId="12" fillId="10" borderId="9" xfId="9" applyFont="1" applyFill="1" applyBorder="1" applyAlignment="1">
      <alignment horizontal="center" vertical="center"/>
    </xf>
    <xf numFmtId="0" fontId="8" fillId="10" borderId="19" xfId="9" applyFont="1" applyFill="1" applyBorder="1" applyAlignment="1">
      <alignment horizontal="center" vertical="center"/>
    </xf>
    <xf numFmtId="0" fontId="8" fillId="10" borderId="20" xfId="9" applyFont="1" applyFill="1" applyBorder="1" applyAlignment="1">
      <alignment horizontal="center" vertical="center"/>
    </xf>
    <xf numFmtId="0" fontId="3" fillId="10" borderId="16" xfId="9" applyFont="1" applyFill="1" applyBorder="1" applyAlignment="1" applyProtection="1">
      <alignment horizontal="center" vertical="center" wrapText="1"/>
      <protection locked="0"/>
    </xf>
    <xf numFmtId="0" fontId="3" fillId="10" borderId="15" xfId="9" applyFont="1" applyFill="1" applyBorder="1" applyAlignment="1" applyProtection="1">
      <alignment horizontal="center" vertical="center" wrapText="1"/>
      <protection locked="0"/>
    </xf>
    <xf numFmtId="0" fontId="3" fillId="10" borderId="14" xfId="9" applyFont="1" applyFill="1" applyBorder="1" applyAlignment="1" applyProtection="1">
      <alignment horizontal="center" vertical="center" wrapText="1"/>
      <protection locked="0"/>
    </xf>
    <xf numFmtId="0" fontId="3" fillId="10" borderId="13" xfId="9" applyFont="1" applyFill="1" applyBorder="1" applyAlignment="1" applyProtection="1">
      <alignment horizontal="center" vertical="center" wrapText="1"/>
      <protection locked="0"/>
    </xf>
    <xf numFmtId="0" fontId="3" fillId="10" borderId="0" xfId="9" applyFont="1" applyFill="1" applyAlignment="1" applyProtection="1">
      <alignment horizontal="center" vertical="center" wrapText="1"/>
      <protection locked="0"/>
    </xf>
    <xf numFmtId="0" fontId="3" fillId="10" borderId="12" xfId="9" applyFont="1" applyFill="1" applyBorder="1" applyAlignment="1" applyProtection="1">
      <alignment horizontal="center" vertical="center" wrapText="1"/>
      <protection locked="0"/>
    </xf>
    <xf numFmtId="0" fontId="12" fillId="10" borderId="19" xfId="9" applyFont="1" applyFill="1" applyBorder="1" applyAlignment="1">
      <alignment horizontal="center" vertical="center"/>
    </xf>
    <xf numFmtId="0" fontId="12" fillId="10" borderId="20" xfId="9" applyFont="1" applyFill="1" applyBorder="1" applyAlignment="1">
      <alignment horizontal="center" vertical="center"/>
    </xf>
    <xf numFmtId="0" fontId="12" fillId="10" borderId="17" xfId="9" applyFont="1" applyFill="1" applyBorder="1" applyAlignment="1">
      <alignment horizontal="center" vertical="center"/>
    </xf>
    <xf numFmtId="0" fontId="8" fillId="3" borderId="0" xfId="6" applyFont="1" applyFill="1" applyAlignment="1">
      <alignment vertical="center"/>
    </xf>
    <xf numFmtId="0" fontId="8" fillId="3" borderId="0" xfId="6" applyFont="1" applyFill="1" applyAlignment="1">
      <alignment horizontal="center"/>
    </xf>
    <xf numFmtId="0" fontId="8" fillId="3" borderId="0" xfId="6" applyFont="1" applyFill="1"/>
  </cellXfs>
  <cellStyles count="11">
    <cellStyle name="Hipervínculo" xfId="3" builtinId="8"/>
    <cellStyle name="Millares" xfId="1" builtinId="3"/>
    <cellStyle name="Millares 3" xfId="8" xr:uid="{E2A74510-E078-4574-9528-31094A514C59}"/>
    <cellStyle name="Normal" xfId="0" builtinId="0"/>
    <cellStyle name="Normal 2 3" xfId="6" xr:uid="{6012CFEF-901D-4726-9D7E-D44D7B01A4AE}"/>
    <cellStyle name="Normal 2 4" xfId="7" xr:uid="{5BB6A64B-934D-4343-8DD3-FCC8A8FC1EB8}"/>
    <cellStyle name="Normal 3" xfId="4" xr:uid="{FB3D7083-115D-4394-99D6-CDB915906379}"/>
    <cellStyle name="Normal 3 2 2" xfId="9" xr:uid="{67027365-E484-431D-9C63-7B0C4E320744}"/>
    <cellStyle name="Normal 3 2 2 4" xfId="10" xr:uid="{62373F81-3FFF-4FEC-A84C-F9104DC74348}"/>
    <cellStyle name="Normal 3 3" xfId="5" xr:uid="{C8B1D0B7-91BA-467D-9814-B8124B4AEAB4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504826</xdr:colOff>
      <xdr:row>48</xdr:row>
      <xdr:rowOff>0</xdr:rowOff>
    </xdr:from>
    <xdr:to>
      <xdr:col>2</xdr:col>
      <xdr:colOff>123825</xdr:colOff>
      <xdr:row>54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800DEA5-42B6-45B6-9B4C-89A8A60831E7}"/>
            </a:ext>
          </a:extLst>
        </xdr:cNvPr>
        <xdr:cNvSpPr txBox="1"/>
      </xdr:nvSpPr>
      <xdr:spPr>
        <a:xfrm>
          <a:off x="504826" y="9144000"/>
          <a:ext cx="1333499" cy="125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590551</xdr:colOff>
      <xdr:row>215</xdr:row>
      <xdr:rowOff>66675</xdr:rowOff>
    </xdr:from>
    <xdr:to>
      <xdr:col>1</xdr:col>
      <xdr:colOff>5372101</xdr:colOff>
      <xdr:row>222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1FB1D72-0CC6-4B83-B238-EC25C89627E8}"/>
            </a:ext>
          </a:extLst>
        </xdr:cNvPr>
        <xdr:cNvSpPr txBox="1"/>
      </xdr:nvSpPr>
      <xdr:spPr>
        <a:xfrm>
          <a:off x="590551" y="33166050"/>
          <a:ext cx="544830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r>
            <a:rPr lang="es-MX"/>
            <a:t>  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175</xdr:row>
      <xdr:rowOff>0</xdr:rowOff>
    </xdr:from>
    <xdr:to>
      <xdr:col>3</xdr:col>
      <xdr:colOff>550334</xdr:colOff>
      <xdr:row>181</xdr:row>
      <xdr:rowOff>82550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48D674E-B2C3-48E0-9E9D-AA18DAAB29FF}"/>
            </a:ext>
          </a:extLst>
        </xdr:cNvPr>
        <xdr:cNvSpPr txBox="1"/>
      </xdr:nvSpPr>
      <xdr:spPr>
        <a:xfrm>
          <a:off x="609600" y="33337500"/>
          <a:ext cx="1769534" cy="1225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r>
            <a:rPr lang="es-MX"/>
            <a:t>  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3</xdr:col>
      <xdr:colOff>704850</xdr:colOff>
      <xdr:row>40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A804641-0954-4669-B3C5-AF651F7C6F09}"/>
            </a:ext>
          </a:extLst>
        </xdr:cNvPr>
        <xdr:cNvSpPr txBox="1"/>
      </xdr:nvSpPr>
      <xdr:spPr>
        <a:xfrm>
          <a:off x="609600" y="6477000"/>
          <a:ext cx="1828800" cy="125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r>
            <a:rPr lang="es-MX"/>
            <a:t>  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142</xdr:row>
      <xdr:rowOff>0</xdr:rowOff>
    </xdr:from>
    <xdr:to>
      <xdr:col>3</xdr:col>
      <xdr:colOff>76201</xdr:colOff>
      <xdr:row>147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3374486-2B27-4422-A577-82EC7B5D1349}"/>
            </a:ext>
          </a:extLst>
        </xdr:cNvPr>
        <xdr:cNvSpPr txBox="1"/>
      </xdr:nvSpPr>
      <xdr:spPr>
        <a:xfrm>
          <a:off x="609601" y="27051000"/>
          <a:ext cx="129540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r>
            <a:rPr lang="es-MX"/>
            <a:t>  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26</xdr:row>
      <xdr:rowOff>57150</xdr:rowOff>
    </xdr:from>
    <xdr:to>
      <xdr:col>2</xdr:col>
      <xdr:colOff>304801</xdr:colOff>
      <xdr:row>33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8BDBE87-D5D4-403E-BE0E-D872020F7221}"/>
            </a:ext>
          </a:extLst>
        </xdr:cNvPr>
        <xdr:cNvSpPr txBox="1"/>
      </xdr:nvSpPr>
      <xdr:spPr>
        <a:xfrm>
          <a:off x="1" y="5010150"/>
          <a:ext cx="1828800" cy="1304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r>
            <a:rPr lang="es-MX"/>
            <a:t>  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44</xdr:row>
      <xdr:rowOff>133350</xdr:rowOff>
    </xdr:from>
    <xdr:to>
      <xdr:col>2</xdr:col>
      <xdr:colOff>371475</xdr:colOff>
      <xdr:row>51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30CA082-9BB6-408E-B6DB-CA05C20E91C3}"/>
            </a:ext>
          </a:extLst>
        </xdr:cNvPr>
        <xdr:cNvSpPr txBox="1"/>
      </xdr:nvSpPr>
      <xdr:spPr>
        <a:xfrm>
          <a:off x="38100" y="8515350"/>
          <a:ext cx="1857375" cy="1304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63</xdr:row>
      <xdr:rowOff>0</xdr:rowOff>
    </xdr:from>
    <xdr:to>
      <xdr:col>2</xdr:col>
      <xdr:colOff>1074616</xdr:colOff>
      <xdr:row>69</xdr:row>
      <xdr:rowOff>92319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611A203-B47D-4A11-894F-CAF0F38A7D94}"/>
            </a:ext>
          </a:extLst>
        </xdr:cNvPr>
        <xdr:cNvSpPr txBox="1"/>
      </xdr:nvSpPr>
      <xdr:spPr>
        <a:xfrm>
          <a:off x="609601" y="12001500"/>
          <a:ext cx="1217490" cy="1235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70534-E45E-4E09-A122-70E14CFCC463}">
  <sheetPr>
    <tabColor rgb="FFCC6600"/>
    <pageSetUpPr fitToPage="1"/>
  </sheetPr>
  <dimension ref="A1:D45"/>
  <sheetViews>
    <sheetView tabSelected="1" zoomScaleNormal="100" zoomScaleSheetLayoutView="100" workbookViewId="0">
      <pane ySplit="5" topLeftCell="A27" activePane="bottomLeft" state="frozen"/>
      <selection activeCell="B49" sqref="B49"/>
      <selection pane="bottomLeft" activeCell="G37" sqref="G37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1" t="s">
        <v>68</v>
      </c>
      <c r="B1" s="162"/>
      <c r="C1" s="18" t="s">
        <v>67</v>
      </c>
      <c r="D1" s="17">
        <v>2025</v>
      </c>
    </row>
    <row r="2" spans="1:4" ht="16.350000000000001" customHeight="1" x14ac:dyDescent="0.2">
      <c r="A2" s="163" t="s">
        <v>66</v>
      </c>
      <c r="B2" s="164"/>
      <c r="C2" s="15" t="s">
        <v>65</v>
      </c>
      <c r="D2" s="16" t="s">
        <v>64</v>
      </c>
    </row>
    <row r="3" spans="1:4" ht="16.350000000000001" customHeight="1" x14ac:dyDescent="0.2">
      <c r="A3" s="165" t="s">
        <v>63</v>
      </c>
      <c r="B3" s="166"/>
      <c r="C3" s="15" t="s">
        <v>62</v>
      </c>
      <c r="D3" s="14">
        <v>4</v>
      </c>
    </row>
    <row r="4" spans="1:4" ht="16.350000000000001" customHeight="1" x14ac:dyDescent="0.2">
      <c r="A4" s="167" t="s">
        <v>61</v>
      </c>
      <c r="B4" s="168"/>
      <c r="C4" s="168"/>
      <c r="D4" s="169"/>
    </row>
    <row r="5" spans="1:4" ht="15" customHeight="1" x14ac:dyDescent="0.2">
      <c r="A5" s="13" t="s">
        <v>60</v>
      </c>
      <c r="B5" s="12" t="s">
        <v>59</v>
      </c>
    </row>
    <row r="6" spans="1:4" x14ac:dyDescent="0.2">
      <c r="A6" s="11"/>
      <c r="B6" s="10"/>
    </row>
    <row r="7" spans="1:4" x14ac:dyDescent="0.2">
      <c r="A7" s="5"/>
      <c r="B7" s="6" t="s">
        <v>58</v>
      </c>
    </row>
    <row r="8" spans="1:4" x14ac:dyDescent="0.2">
      <c r="A8" s="5"/>
      <c r="B8" s="6"/>
    </row>
    <row r="9" spans="1:4" x14ac:dyDescent="0.2">
      <c r="A9" s="5"/>
      <c r="B9" s="9" t="s">
        <v>57</v>
      </c>
    </row>
    <row r="10" spans="1:4" x14ac:dyDescent="0.2">
      <c r="A10" s="8" t="s">
        <v>56</v>
      </c>
      <c r="B10" s="4" t="s">
        <v>55</v>
      </c>
    </row>
    <row r="11" spans="1:4" x14ac:dyDescent="0.2">
      <c r="A11" s="8" t="s">
        <v>54</v>
      </c>
      <c r="B11" s="4" t="s">
        <v>53</v>
      </c>
    </row>
    <row r="12" spans="1:4" x14ac:dyDescent="0.2">
      <c r="A12" s="8" t="s">
        <v>52</v>
      </c>
      <c r="B12" s="4" t="s">
        <v>51</v>
      </c>
    </row>
    <row r="13" spans="1:4" x14ac:dyDescent="0.2">
      <c r="A13" s="8" t="s">
        <v>50</v>
      </c>
      <c r="B13" s="4" t="s">
        <v>49</v>
      </c>
    </row>
    <row r="14" spans="1:4" x14ac:dyDescent="0.2">
      <c r="A14" s="8" t="s">
        <v>48</v>
      </c>
      <c r="B14" s="4" t="s">
        <v>47</v>
      </c>
    </row>
    <row r="15" spans="1:4" x14ac:dyDescent="0.2">
      <c r="A15" s="8" t="s">
        <v>46</v>
      </c>
      <c r="B15" s="4" t="s">
        <v>45</v>
      </c>
    </row>
    <row r="16" spans="1:4" x14ac:dyDescent="0.2">
      <c r="A16" s="8" t="s">
        <v>44</v>
      </c>
      <c r="B16" s="4" t="s">
        <v>43</v>
      </c>
    </row>
    <row r="17" spans="1:2" x14ac:dyDescent="0.2">
      <c r="A17" s="8" t="s">
        <v>42</v>
      </c>
      <c r="B17" s="4" t="s">
        <v>41</v>
      </c>
    </row>
    <row r="18" spans="1:2" x14ac:dyDescent="0.2">
      <c r="A18" s="8" t="s">
        <v>40</v>
      </c>
      <c r="B18" s="4" t="s">
        <v>39</v>
      </c>
    </row>
    <row r="19" spans="1:2" x14ac:dyDescent="0.2">
      <c r="A19" s="8" t="s">
        <v>38</v>
      </c>
      <c r="B19" s="4" t="s">
        <v>37</v>
      </c>
    </row>
    <row r="20" spans="1:2" x14ac:dyDescent="0.2">
      <c r="A20" s="8" t="s">
        <v>36</v>
      </c>
      <c r="B20" s="4" t="s">
        <v>35</v>
      </c>
    </row>
    <row r="21" spans="1:2" x14ac:dyDescent="0.2">
      <c r="A21" s="8" t="s">
        <v>34</v>
      </c>
      <c r="B21" s="4" t="s">
        <v>33</v>
      </c>
    </row>
    <row r="22" spans="1:2" x14ac:dyDescent="0.2">
      <c r="A22" s="8" t="s">
        <v>32</v>
      </c>
      <c r="B22" s="4" t="s">
        <v>31</v>
      </c>
    </row>
    <row r="23" spans="1:2" x14ac:dyDescent="0.2">
      <c r="A23" s="8" t="s">
        <v>30</v>
      </c>
      <c r="B23" s="4" t="s">
        <v>29</v>
      </c>
    </row>
    <row r="24" spans="1:2" x14ac:dyDescent="0.2">
      <c r="A24" s="8" t="s">
        <v>28</v>
      </c>
      <c r="B24" s="4" t="s">
        <v>27</v>
      </c>
    </row>
    <row r="25" spans="1:2" x14ac:dyDescent="0.2">
      <c r="A25" s="8" t="s">
        <v>26</v>
      </c>
      <c r="B25" s="4" t="s">
        <v>25</v>
      </c>
    </row>
    <row r="26" spans="1:2" x14ac:dyDescent="0.2">
      <c r="A26" s="8" t="s">
        <v>24</v>
      </c>
      <c r="B26" s="4" t="s">
        <v>23</v>
      </c>
    </row>
    <row r="27" spans="1:2" x14ac:dyDescent="0.2">
      <c r="A27" s="8" t="s">
        <v>22</v>
      </c>
      <c r="B27" s="4" t="s">
        <v>21</v>
      </c>
    </row>
    <row r="28" spans="1:2" x14ac:dyDescent="0.2">
      <c r="A28" s="8" t="s">
        <v>20</v>
      </c>
      <c r="B28" s="4" t="s">
        <v>19</v>
      </c>
    </row>
    <row r="29" spans="1:2" x14ac:dyDescent="0.2">
      <c r="A29" s="8" t="s">
        <v>18</v>
      </c>
      <c r="B29" s="4" t="s">
        <v>17</v>
      </c>
    </row>
    <row r="30" spans="1:2" x14ac:dyDescent="0.2">
      <c r="A30" s="8" t="s">
        <v>16</v>
      </c>
      <c r="B30" s="4" t="s">
        <v>15</v>
      </c>
    </row>
    <row r="31" spans="1:2" x14ac:dyDescent="0.2">
      <c r="A31" s="8" t="s">
        <v>14</v>
      </c>
      <c r="B31" s="4" t="s">
        <v>13</v>
      </c>
    </row>
    <row r="32" spans="1:2" x14ac:dyDescent="0.2">
      <c r="A32" s="8" t="s">
        <v>12</v>
      </c>
      <c r="B32" s="4" t="s">
        <v>11</v>
      </c>
    </row>
    <row r="33" spans="1:2" x14ac:dyDescent="0.2">
      <c r="A33" s="5"/>
      <c r="B33" s="7"/>
    </row>
    <row r="34" spans="1:2" x14ac:dyDescent="0.2">
      <c r="A34" s="5"/>
      <c r="B34" s="9"/>
    </row>
    <row r="35" spans="1:2" x14ac:dyDescent="0.2">
      <c r="A35" s="8" t="s">
        <v>10</v>
      </c>
      <c r="B35" s="4" t="s">
        <v>9</v>
      </c>
    </row>
    <row r="36" spans="1:2" x14ac:dyDescent="0.2">
      <c r="A36" s="8" t="s">
        <v>8</v>
      </c>
      <c r="B36" s="4" t="s">
        <v>7</v>
      </c>
    </row>
    <row r="37" spans="1:2" x14ac:dyDescent="0.2">
      <c r="A37" s="5"/>
      <c r="B37" s="7"/>
    </row>
    <row r="38" spans="1:2" x14ac:dyDescent="0.2">
      <c r="A38" s="5"/>
      <c r="B38" s="6" t="s">
        <v>6</v>
      </c>
    </row>
    <row r="39" spans="1:2" x14ac:dyDescent="0.2">
      <c r="A39" s="5" t="s">
        <v>5</v>
      </c>
      <c r="B39" s="4" t="s">
        <v>4</v>
      </c>
    </row>
    <row r="40" spans="1:2" x14ac:dyDescent="0.2">
      <c r="A40" s="5"/>
      <c r="B40" s="4" t="s">
        <v>3</v>
      </c>
    </row>
    <row r="41" spans="1:2" x14ac:dyDescent="0.2">
      <c r="A41" s="5"/>
      <c r="B41" s="4" t="s">
        <v>2</v>
      </c>
    </row>
    <row r="42" spans="1:2" x14ac:dyDescent="0.2">
      <c r="A42" s="5"/>
      <c r="B42" s="4" t="s">
        <v>1</v>
      </c>
    </row>
    <row r="43" spans="1:2" ht="12" thickBot="1" x14ac:dyDescent="0.25">
      <c r="A43" s="3"/>
      <c r="B43" s="2"/>
    </row>
    <row r="45" spans="1:2" x14ac:dyDescent="0.2">
      <c r="A45" s="1" t="s">
        <v>0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count="1">
    <dataValidation type="list" allowBlank="1" showInputMessage="1" showErrorMessage="1" sqref="D3" xr:uid="{25B8CB97-67FB-4305-BBAB-55E33F463423}">
      <formula1>"1, 2, 3, 4"</formula1>
    </dataValidation>
  </dataValidations>
  <hyperlinks>
    <hyperlink ref="A28:B28" location="VHP!A6" display="VHP-01" xr:uid="{4B6B8BC6-88D7-4DAD-86B1-5BE798768302}"/>
    <hyperlink ref="A29:B29" location="VHP!A12" display="VHP-02" xr:uid="{7D3FB133-C045-4DE8-BD14-5226F285C443}"/>
    <hyperlink ref="A30:B30" location="EFE!A6" display="EFE-01" xr:uid="{19482B9D-5E47-4F2C-B678-A3AADE5EB894}"/>
    <hyperlink ref="A31:B31" location="EFE!A18" display="EFE-02" xr:uid="{58023665-A956-4EDA-9DDE-5247DA2AEE95}"/>
    <hyperlink ref="A32:B32" location="EFE!A44" display="EFE-03" xr:uid="{47A7F97E-EF9D-457E-8402-A6CC2B0C9FE1}"/>
    <hyperlink ref="A35:B35" location="Conciliacion_Ig!B6" display="Conciliacion_Ig" xr:uid="{4D672AE1-0266-401B-AC8A-B2C11CC96181}"/>
    <hyperlink ref="A36:B36" location="Conciliacion_Eg!B5" display="Conciliacion_Eg" xr:uid="{F229FA8D-80A2-4042-9561-1062DFE1120F}"/>
    <hyperlink ref="B39" location="Memoria!A8" display="CONTABLES" xr:uid="{4FDBCB5D-841C-43C0-9FAA-CB84663BA04D}"/>
    <hyperlink ref="B40" location="Memoria!A37" display="PRESUPUESTARIAS" xr:uid="{09CEE64A-6536-4304-958F-116046EA09DF}"/>
    <hyperlink ref="A10" location="ACT!A7" display="ACT-01" xr:uid="{02F6A722-0EAB-4825-A60A-83B1CA226377}"/>
    <hyperlink ref="A11" location="ACT!A92" display="ACT-02" xr:uid="{D5F916B8-F9E8-4310-BC6E-2C32EDE51D10}"/>
    <hyperlink ref="A12" location="ESF!A7" display="ESF-01" xr:uid="{949C50D1-70A3-43B6-929A-8FD351F0E702}"/>
    <hyperlink ref="A13" location="ESF!A13" display="ESF-02" xr:uid="{FC0685E4-5EFD-4DE4-9042-70A208E0049F}"/>
    <hyperlink ref="A14" location="ESF!A18" display="ESF-03" xr:uid="{2ED381EF-041E-4D33-97CA-14407B446CEC}"/>
    <hyperlink ref="A15" location="ESF!A30" display="ESF-04" xr:uid="{CE7312F7-F409-4CC0-88BD-158CE76D9BBF}"/>
    <hyperlink ref="A16" location="ESF!A39" display="ESF-05" xr:uid="{93CBE05B-551F-47A0-80FA-29674E776FF3}"/>
    <hyperlink ref="A17" location="ESF!A44" display="ESF-06" xr:uid="{317F24D7-4575-4C8A-A31E-9EB7B7DB300A}"/>
    <hyperlink ref="A18" location="ESF!A48" display="ESF-07" xr:uid="{E5186106-F83E-46B8-A181-BBD4C4D7225E}"/>
    <hyperlink ref="A19" location="ESF!A54" display="ESF-08" xr:uid="{A3F135D4-9E7B-49B1-B1DB-C71C3BB2FB4B}"/>
    <hyperlink ref="A20" location="ESF!A74" display="ESF-09" xr:uid="{ACDB129B-1758-467E-AD14-605D61F173D5}"/>
    <hyperlink ref="A21" location="ESF!A90" display="ESF-10" xr:uid="{236B796F-039F-4939-9000-50C15B07932A}"/>
    <hyperlink ref="A22" location="ESF!A96" display="ESF-11" xr:uid="{583875E1-4F2A-4A4E-B633-A8DBE5F92203}"/>
    <hyperlink ref="A23" location="ESF!A108" display="ESF-12" xr:uid="{B2A592EB-2DC0-4570-9EDA-2D568D29700F}"/>
    <hyperlink ref="A24" location="ESF!A125" display="ESF-13" xr:uid="{3539C108-373C-404E-A798-6635D4599418}"/>
    <hyperlink ref="A25" location="ESF!A142" display="ESF-14" xr:uid="{FCA24F25-F829-4DA8-B47A-ADAA178339A3}"/>
    <hyperlink ref="B10" location="ACT!A7" display="INGRESOS DE GESTION" xr:uid="{FF9B10F6-09BB-4846-A74A-87437CDA0B2F}"/>
    <hyperlink ref="B11" location="ACT!A92" display="GASTOS Y OTRAS PERDIDAS" xr:uid="{AD2BC0A2-DEC8-42C2-9199-B66FE50DEB30}"/>
    <hyperlink ref="B12" location="ESF!A7" display="FONDOS CON AFECTACIÓN ESPECÍFICA E INVERSIONES FINANCIERAS" xr:uid="{94A50B40-9A96-41BE-9AC2-DE7709BDD763}"/>
    <hyperlink ref="B13" location="ESF!A13" display="CONTRIBUCIONES POR RECUPERAR" xr:uid="{681DC290-65A6-48BA-A82A-5803E62FD46E}"/>
    <hyperlink ref="B14" location="ESF!A18" display="CONTRIBUCIONES POR RECUPERAR CORTO PLAZO" xr:uid="{FA3078CB-2C66-4F9A-B13B-0DA7005B3239}"/>
    <hyperlink ref="B15" location="ESF!A30" display="BIENES DISPONIBLES PARA SU TRANSFORMACIÓN ESTIMACIONES Y DETERIOROS (INVENTARIOS)" xr:uid="{28195C7F-8164-499C-9B18-FD6EA1EFCD12}"/>
    <hyperlink ref="B16" location="ESF!A39" display="ALMACENES" xr:uid="{36624B32-651F-4586-990D-69EF62B7062E}"/>
    <hyperlink ref="B17" location="ESF!A44" display="FIDEICOMISOS, MANDATOS Y CONTRATOS ANÁLOGOS" xr:uid="{CA0044EE-FE55-4C93-B3DD-BA1ED3357330}"/>
    <hyperlink ref="B18" location="ESF!A48" display="PARTICIPACIONES Y APORTACIONES DE CAPITAL" xr:uid="{3267C5B8-DED1-4B03-99EE-FD71CE0B0826}"/>
    <hyperlink ref="B19" location="ESF!A54" display="BIENES MUEBLES E INMUEBLES" xr:uid="{6306166C-A79A-40E6-9339-62666F3E96CA}"/>
    <hyperlink ref="B20" location="ESF!A74" display="INTANGIBLES Y DIFERIDOS" xr:uid="{A08B2A94-758D-4115-A363-66486BB366DF}"/>
    <hyperlink ref="B21" location="ESF!A90" display="ESTIMACIONES Y DETERIOROS" xr:uid="{365A880B-5A64-4306-B76E-8057608871DE}"/>
    <hyperlink ref="B22" location="ESF!A96" display="OTROS ACTIVOS" xr:uid="{C2646E08-92AE-4821-AF25-21FA1C5E2EE1}"/>
    <hyperlink ref="B23" location="ESF!A108" display="CUENTAS Y DOCUMENTOS POR PAGAR" xr:uid="{E97483CD-0604-43B3-8811-B9BDD38C5652}"/>
    <hyperlink ref="B24" location="ESF!A125" display="FONDOS Y BIENES DE TERCEROS" xr:uid="{62E0296E-EF87-4C64-92B1-EAC0FC2C85ED}"/>
    <hyperlink ref="B25" location="ESF!A142" display="OTROS PASIVOS CIRCULANTES" xr:uid="{BC418C5C-4625-4580-98FD-B2DBEFCF2AB1}"/>
    <hyperlink ref="B41" location="Memoria!B39" display="INGRESOS" xr:uid="{82AB9F5E-61A0-4EB0-99F9-C39CBB63B1E1}"/>
    <hyperlink ref="B42" location="Memoria!B48" display="EGRESOS" xr:uid="{E2198DBC-64E9-406E-A207-002E478DA4B2}"/>
    <hyperlink ref="B28" location="VHP!A7" display="PATRIMONIO CONTRIBUIDO" xr:uid="{208DC676-D2E7-4E52-A8E6-38ADF27A82FC}"/>
    <hyperlink ref="A28" location="VHP!A7" display="VHP-01" xr:uid="{18F00153-3F9A-4127-8214-E09B19BC502E}"/>
    <hyperlink ref="B29" location="VHP!A13" display="PATRIMONIO GENERADO" xr:uid="{B18686D0-C5F5-4203-80C5-4BA97DC17141}"/>
    <hyperlink ref="A29" location="VHP!A13" display="VHP-02" xr:uid="{86622ABB-D33B-457A-BCEF-BAB1B40F9A02}"/>
    <hyperlink ref="B30" location="EFE!A7" display="FLUJO DE EFECTIVO" xr:uid="{9E51EA59-0956-401A-B5EC-A6EDF32CBBA7}"/>
    <hyperlink ref="A30" location="EFE!A7" display="EFE-01" xr:uid="{571E270A-84C6-4336-9217-0C38F16AC788}"/>
    <hyperlink ref="B31" location="EFE!A19" display="ADQ. BIENES MUEBLES E INMUEBLES" xr:uid="{D74140A4-3400-4138-9A32-F89404F3844A}"/>
    <hyperlink ref="A31" location="EFE!A19" display="EFE-02" xr:uid="{253427C7-6678-495D-A3D7-17FE888DF7AA}"/>
    <hyperlink ref="B32" location="EFE!A46" display="CONCILIACIÓN DEL FLUJO DE EFECTIVO" xr:uid="{45DD4085-9E40-4CEA-9D17-F411AABCF20A}"/>
    <hyperlink ref="A32" location="EFE!A46" display="EFE-03" xr:uid="{F0C92FDA-C772-4D5E-9D57-16EB7ACDCED0}"/>
    <hyperlink ref="A26" location="ESF!A153" display="ESF-15" xr:uid="{31604BD8-66A6-4154-80B0-4A4364C881A7}"/>
    <hyperlink ref="B26" location="ESF!A153" display="PROVISIONES" xr:uid="{8D24B00B-7A45-4A2D-BF85-CF1448E979AE}"/>
    <hyperlink ref="A27" location="ESF!A165" display="ESF-16" xr:uid="{59B9DFB8-E4F8-4C3E-A716-CD9B975BC74D}"/>
    <hyperlink ref="B27" location="ESF!A165" display="OTROS PASIVOS" xr:uid="{FABF3492-DDC8-42E8-B7CF-E3F54E0F52BA}"/>
  </hyperlinks>
  <pageMargins left="0.70866141732283472" right="0.70866141732283472" top="0.74803149606299213" bottom="0.74803149606299213" header="0.31496062992125984" footer="0.31496062992125984"/>
  <pageSetup scale="77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E9BED-3E83-4C1C-B303-8B30346618FE}">
  <sheetPr>
    <pageSetUpPr fitToPage="1"/>
  </sheetPr>
  <dimension ref="A1:E214"/>
  <sheetViews>
    <sheetView tabSelected="1" topLeftCell="A197" zoomScaleNormal="100" workbookViewId="0">
      <selection activeCell="G37" sqref="G37"/>
    </sheetView>
  </sheetViews>
  <sheetFormatPr baseColWidth="10" defaultColWidth="9.140625" defaultRowHeight="11.25" x14ac:dyDescent="0.2"/>
  <cols>
    <col min="1" max="1" width="10" style="19" customWidth="1"/>
    <col min="2" max="2" width="83" style="19" customWidth="1"/>
    <col min="3" max="4" width="15.5703125" style="19" customWidth="1"/>
    <col min="5" max="5" width="24.140625" style="19" bestFit="1" customWidth="1"/>
    <col min="6" max="16384" width="9.140625" style="19"/>
  </cols>
  <sheetData>
    <row r="1" spans="1:5" s="44" customFormat="1" ht="18.95" customHeight="1" x14ac:dyDescent="0.25">
      <c r="A1" s="164" t="s">
        <v>68</v>
      </c>
      <c r="B1" s="164"/>
      <c r="C1" s="164"/>
      <c r="D1" s="15" t="s">
        <v>268</v>
      </c>
      <c r="E1" s="43">
        <v>2025</v>
      </c>
    </row>
    <row r="2" spans="1:5" s="42" customFormat="1" ht="18.95" customHeight="1" x14ac:dyDescent="0.25">
      <c r="A2" s="164" t="s">
        <v>267</v>
      </c>
      <c r="B2" s="164"/>
      <c r="C2" s="164"/>
      <c r="D2" s="15" t="s">
        <v>266</v>
      </c>
      <c r="E2" s="43" t="s">
        <v>64</v>
      </c>
    </row>
    <row r="3" spans="1:5" s="42" customFormat="1" ht="18.95" customHeight="1" x14ac:dyDescent="0.25">
      <c r="A3" s="164" t="s">
        <v>63</v>
      </c>
      <c r="B3" s="164"/>
      <c r="C3" s="164"/>
      <c r="D3" s="15" t="s">
        <v>265</v>
      </c>
      <c r="E3" s="43">
        <v>4</v>
      </c>
    </row>
    <row r="4" spans="1:5" s="42" customFormat="1" ht="18.95" customHeight="1" x14ac:dyDescent="0.25">
      <c r="A4" s="164" t="s">
        <v>61</v>
      </c>
      <c r="B4" s="164"/>
      <c r="C4" s="164"/>
      <c r="D4" s="15"/>
      <c r="E4" s="43"/>
    </row>
    <row r="5" spans="1:5" x14ac:dyDescent="0.2">
      <c r="A5" s="41" t="s">
        <v>264</v>
      </c>
      <c r="B5" s="40"/>
      <c r="C5" s="40"/>
      <c r="D5" s="40"/>
      <c r="E5" s="40"/>
    </row>
    <row r="7" spans="1:5" x14ac:dyDescent="0.2">
      <c r="A7" s="30" t="s">
        <v>263</v>
      </c>
      <c r="B7" s="30"/>
      <c r="C7" s="30"/>
      <c r="D7" s="30"/>
      <c r="E7" s="30"/>
    </row>
    <row r="8" spans="1:5" x14ac:dyDescent="0.2">
      <c r="A8" s="29" t="s">
        <v>190</v>
      </c>
      <c r="B8" s="29" t="s">
        <v>189</v>
      </c>
      <c r="C8" s="29" t="s">
        <v>188</v>
      </c>
      <c r="D8" s="39" t="s">
        <v>187</v>
      </c>
      <c r="E8" s="38" t="s">
        <v>186</v>
      </c>
    </row>
    <row r="9" spans="1:5" x14ac:dyDescent="0.2">
      <c r="A9" s="35">
        <v>4000</v>
      </c>
      <c r="B9" s="27" t="s">
        <v>55</v>
      </c>
      <c r="C9" s="26">
        <f>SUM(C10+C57+C69)</f>
        <v>397572858.35000002</v>
      </c>
      <c r="D9" s="33">
        <v>1</v>
      </c>
      <c r="E9" s="31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35">
        <v>4100</v>
      </c>
      <c r="B10" s="27" t="s">
        <v>262</v>
      </c>
      <c r="C10" s="26">
        <f>SUM(C11+C21+C27+C30+C36+C39+C48)</f>
        <v>56362242.310000002</v>
      </c>
      <c r="D10" s="33">
        <f>C10/C9</f>
        <v>0.14176582009122454</v>
      </c>
      <c r="E10" s="31"/>
    </row>
    <row r="11" spans="1:5" x14ac:dyDescent="0.2">
      <c r="A11" s="35">
        <v>4110</v>
      </c>
      <c r="B11" s="27" t="s">
        <v>261</v>
      </c>
      <c r="C11" s="26">
        <f>SUM(C12:C20)</f>
        <v>0</v>
      </c>
      <c r="D11" s="33">
        <f t="shared" ref="D11:D42" si="0">C11/$C$9</f>
        <v>0</v>
      </c>
      <c r="E11" s="31"/>
    </row>
    <row r="12" spans="1:5" x14ac:dyDescent="0.2">
      <c r="A12" s="34">
        <v>4111</v>
      </c>
      <c r="B12" s="21" t="s">
        <v>260</v>
      </c>
      <c r="C12" s="23">
        <v>0</v>
      </c>
      <c r="D12" s="33">
        <f t="shared" si="0"/>
        <v>0</v>
      </c>
      <c r="E12" s="31"/>
    </row>
    <row r="13" spans="1:5" x14ac:dyDescent="0.2">
      <c r="A13" s="34">
        <v>4112</v>
      </c>
      <c r="B13" s="21" t="s">
        <v>259</v>
      </c>
      <c r="C13" s="23">
        <v>0</v>
      </c>
      <c r="D13" s="33">
        <f t="shared" si="0"/>
        <v>0</v>
      </c>
      <c r="E13" s="31"/>
    </row>
    <row r="14" spans="1:5" x14ac:dyDescent="0.2">
      <c r="A14" s="34">
        <v>4113</v>
      </c>
      <c r="B14" s="21" t="s">
        <v>258</v>
      </c>
      <c r="C14" s="23">
        <v>0</v>
      </c>
      <c r="D14" s="33">
        <f t="shared" si="0"/>
        <v>0</v>
      </c>
      <c r="E14" s="31"/>
    </row>
    <row r="15" spans="1:5" x14ac:dyDescent="0.2">
      <c r="A15" s="34">
        <v>4114</v>
      </c>
      <c r="B15" s="21" t="s">
        <v>257</v>
      </c>
      <c r="C15" s="23">
        <v>0</v>
      </c>
      <c r="D15" s="33">
        <f t="shared" si="0"/>
        <v>0</v>
      </c>
      <c r="E15" s="31"/>
    </row>
    <row r="16" spans="1:5" x14ac:dyDescent="0.2">
      <c r="A16" s="34">
        <v>4115</v>
      </c>
      <c r="B16" s="21" t="s">
        <v>256</v>
      </c>
      <c r="C16" s="23">
        <v>0</v>
      </c>
      <c r="D16" s="33">
        <f t="shared" si="0"/>
        <v>0</v>
      </c>
      <c r="E16" s="31"/>
    </row>
    <row r="17" spans="1:5" x14ac:dyDescent="0.2">
      <c r="A17" s="34">
        <v>4116</v>
      </c>
      <c r="B17" s="21" t="s">
        <v>255</v>
      </c>
      <c r="C17" s="23">
        <v>0</v>
      </c>
      <c r="D17" s="33">
        <f t="shared" si="0"/>
        <v>0</v>
      </c>
      <c r="E17" s="31"/>
    </row>
    <row r="18" spans="1:5" x14ac:dyDescent="0.2">
      <c r="A18" s="34">
        <v>4117</v>
      </c>
      <c r="B18" s="21" t="s">
        <v>254</v>
      </c>
      <c r="C18" s="23">
        <v>0</v>
      </c>
      <c r="D18" s="33">
        <f t="shared" si="0"/>
        <v>0</v>
      </c>
      <c r="E18" s="31"/>
    </row>
    <row r="19" spans="1:5" ht="22.5" x14ac:dyDescent="0.2">
      <c r="A19" s="34">
        <v>4118</v>
      </c>
      <c r="B19" s="37" t="s">
        <v>253</v>
      </c>
      <c r="C19" s="23">
        <v>0</v>
      </c>
      <c r="D19" s="33">
        <f t="shared" si="0"/>
        <v>0</v>
      </c>
      <c r="E19" s="31"/>
    </row>
    <row r="20" spans="1:5" x14ac:dyDescent="0.2">
      <c r="A20" s="34">
        <v>4119</v>
      </c>
      <c r="B20" s="21" t="s">
        <v>252</v>
      </c>
      <c r="C20" s="23">
        <v>0</v>
      </c>
      <c r="D20" s="33">
        <f t="shared" si="0"/>
        <v>0</v>
      </c>
      <c r="E20" s="31"/>
    </row>
    <row r="21" spans="1:5" x14ac:dyDescent="0.2">
      <c r="A21" s="35">
        <v>4120</v>
      </c>
      <c r="B21" s="27" t="s">
        <v>251</v>
      </c>
      <c r="C21" s="26">
        <f>SUM(C22:C26)</f>
        <v>0</v>
      </c>
      <c r="D21" s="33">
        <f t="shared" si="0"/>
        <v>0</v>
      </c>
      <c r="E21" s="31"/>
    </row>
    <row r="22" spans="1:5" x14ac:dyDescent="0.2">
      <c r="A22" s="34">
        <v>4121</v>
      </c>
      <c r="B22" s="21" t="s">
        <v>250</v>
      </c>
      <c r="C22" s="23">
        <v>0</v>
      </c>
      <c r="D22" s="33">
        <f t="shared" si="0"/>
        <v>0</v>
      </c>
      <c r="E22" s="31"/>
    </row>
    <row r="23" spans="1:5" x14ac:dyDescent="0.2">
      <c r="A23" s="34">
        <v>4122</v>
      </c>
      <c r="B23" s="21" t="s">
        <v>249</v>
      </c>
      <c r="C23" s="23">
        <v>0</v>
      </c>
      <c r="D23" s="33">
        <f t="shared" si="0"/>
        <v>0</v>
      </c>
      <c r="E23" s="31"/>
    </row>
    <row r="24" spans="1:5" x14ac:dyDescent="0.2">
      <c r="A24" s="34">
        <v>4123</v>
      </c>
      <c r="B24" s="21" t="s">
        <v>248</v>
      </c>
      <c r="C24" s="23">
        <v>0</v>
      </c>
      <c r="D24" s="33">
        <f t="shared" si="0"/>
        <v>0</v>
      </c>
      <c r="E24" s="31"/>
    </row>
    <row r="25" spans="1:5" x14ac:dyDescent="0.2">
      <c r="A25" s="34">
        <v>4124</v>
      </c>
      <c r="B25" s="21" t="s">
        <v>247</v>
      </c>
      <c r="C25" s="23">
        <v>0</v>
      </c>
      <c r="D25" s="33">
        <f t="shared" si="0"/>
        <v>0</v>
      </c>
      <c r="E25" s="31"/>
    </row>
    <row r="26" spans="1:5" x14ac:dyDescent="0.2">
      <c r="A26" s="34">
        <v>4129</v>
      </c>
      <c r="B26" s="21" t="s">
        <v>246</v>
      </c>
      <c r="C26" s="23">
        <v>0</v>
      </c>
      <c r="D26" s="33">
        <f t="shared" si="0"/>
        <v>0</v>
      </c>
      <c r="E26" s="31"/>
    </row>
    <row r="27" spans="1:5" x14ac:dyDescent="0.2">
      <c r="A27" s="35">
        <v>4130</v>
      </c>
      <c r="B27" s="27" t="s">
        <v>245</v>
      </c>
      <c r="C27" s="26">
        <f>SUM(C28:C29)</f>
        <v>0</v>
      </c>
      <c r="D27" s="33">
        <f t="shared" si="0"/>
        <v>0</v>
      </c>
      <c r="E27" s="31"/>
    </row>
    <row r="28" spans="1:5" x14ac:dyDescent="0.2">
      <c r="A28" s="34">
        <v>4131</v>
      </c>
      <c r="B28" s="21" t="s">
        <v>244</v>
      </c>
      <c r="C28" s="23">
        <v>0</v>
      </c>
      <c r="D28" s="33">
        <f t="shared" si="0"/>
        <v>0</v>
      </c>
      <c r="E28" s="31"/>
    </row>
    <row r="29" spans="1:5" ht="22.5" x14ac:dyDescent="0.2">
      <c r="A29" s="34">
        <v>4132</v>
      </c>
      <c r="B29" s="37" t="s">
        <v>243</v>
      </c>
      <c r="C29" s="23">
        <v>0</v>
      </c>
      <c r="D29" s="33">
        <f t="shared" si="0"/>
        <v>0</v>
      </c>
      <c r="E29" s="31"/>
    </row>
    <row r="30" spans="1:5" x14ac:dyDescent="0.2">
      <c r="A30" s="35">
        <v>4140</v>
      </c>
      <c r="B30" s="27" t="s">
        <v>242</v>
      </c>
      <c r="C30" s="26">
        <f>SUM(C31:C35)</f>
        <v>0</v>
      </c>
      <c r="D30" s="33">
        <f t="shared" si="0"/>
        <v>0</v>
      </c>
      <c r="E30" s="31"/>
    </row>
    <row r="31" spans="1:5" x14ac:dyDescent="0.2">
      <c r="A31" s="34">
        <v>4141</v>
      </c>
      <c r="B31" s="21" t="s">
        <v>241</v>
      </c>
      <c r="C31" s="23">
        <v>0</v>
      </c>
      <c r="D31" s="33">
        <f t="shared" si="0"/>
        <v>0</v>
      </c>
      <c r="E31" s="31"/>
    </row>
    <row r="32" spans="1:5" x14ac:dyDescent="0.2">
      <c r="A32" s="34">
        <v>4143</v>
      </c>
      <c r="B32" s="21" t="s">
        <v>240</v>
      </c>
      <c r="C32" s="23">
        <v>0</v>
      </c>
      <c r="D32" s="33">
        <f t="shared" si="0"/>
        <v>0</v>
      </c>
      <c r="E32" s="31"/>
    </row>
    <row r="33" spans="1:5" x14ac:dyDescent="0.2">
      <c r="A33" s="34">
        <v>4144</v>
      </c>
      <c r="B33" s="21" t="s">
        <v>239</v>
      </c>
      <c r="C33" s="23">
        <v>0</v>
      </c>
      <c r="D33" s="33">
        <f t="shared" si="0"/>
        <v>0</v>
      </c>
      <c r="E33" s="31"/>
    </row>
    <row r="34" spans="1:5" ht="22.5" x14ac:dyDescent="0.2">
      <c r="A34" s="34">
        <v>4145</v>
      </c>
      <c r="B34" s="37" t="s">
        <v>238</v>
      </c>
      <c r="C34" s="23">
        <v>0</v>
      </c>
      <c r="D34" s="33">
        <f t="shared" si="0"/>
        <v>0</v>
      </c>
      <c r="E34" s="31"/>
    </row>
    <row r="35" spans="1:5" x14ac:dyDescent="0.2">
      <c r="A35" s="34">
        <v>4149</v>
      </c>
      <c r="B35" s="21" t="s">
        <v>237</v>
      </c>
      <c r="C35" s="23">
        <v>0</v>
      </c>
      <c r="D35" s="33">
        <f t="shared" si="0"/>
        <v>0</v>
      </c>
      <c r="E35" s="31"/>
    </row>
    <row r="36" spans="1:5" x14ac:dyDescent="0.2">
      <c r="A36" s="35">
        <v>4150</v>
      </c>
      <c r="B36" s="27" t="s">
        <v>236</v>
      </c>
      <c r="C36" s="26">
        <f>SUM(C37:C38)</f>
        <v>0</v>
      </c>
      <c r="D36" s="33">
        <f t="shared" si="0"/>
        <v>0</v>
      </c>
      <c r="E36" s="31"/>
    </row>
    <row r="37" spans="1:5" x14ac:dyDescent="0.2">
      <c r="A37" s="34">
        <v>4151</v>
      </c>
      <c r="B37" s="21" t="s">
        <v>236</v>
      </c>
      <c r="C37" s="23">
        <v>0</v>
      </c>
      <c r="D37" s="33">
        <f t="shared" si="0"/>
        <v>0</v>
      </c>
      <c r="E37" s="31"/>
    </row>
    <row r="38" spans="1:5" ht="22.5" x14ac:dyDescent="0.2">
      <c r="A38" s="34">
        <v>4154</v>
      </c>
      <c r="B38" s="37" t="s">
        <v>235</v>
      </c>
      <c r="C38" s="23">
        <v>0</v>
      </c>
      <c r="D38" s="33">
        <f t="shared" si="0"/>
        <v>0</v>
      </c>
      <c r="E38" s="31"/>
    </row>
    <row r="39" spans="1:5" x14ac:dyDescent="0.2">
      <c r="A39" s="35">
        <v>4160</v>
      </c>
      <c r="B39" s="27" t="s">
        <v>234</v>
      </c>
      <c r="C39" s="26">
        <f>SUM(C40:C47)</f>
        <v>0</v>
      </c>
      <c r="D39" s="33">
        <f t="shared" si="0"/>
        <v>0</v>
      </c>
      <c r="E39" s="31"/>
    </row>
    <row r="40" spans="1:5" x14ac:dyDescent="0.2">
      <c r="A40" s="34">
        <v>4161</v>
      </c>
      <c r="B40" s="21" t="s">
        <v>233</v>
      </c>
      <c r="C40" s="23">
        <v>0</v>
      </c>
      <c r="D40" s="33">
        <f t="shared" si="0"/>
        <v>0</v>
      </c>
      <c r="E40" s="31"/>
    </row>
    <row r="41" spans="1:5" x14ac:dyDescent="0.2">
      <c r="A41" s="34">
        <v>4162</v>
      </c>
      <c r="B41" s="21" t="s">
        <v>232</v>
      </c>
      <c r="C41" s="23">
        <v>0</v>
      </c>
      <c r="D41" s="33">
        <f t="shared" si="0"/>
        <v>0</v>
      </c>
      <c r="E41" s="31"/>
    </row>
    <row r="42" spans="1:5" x14ac:dyDescent="0.2">
      <c r="A42" s="34">
        <v>4163</v>
      </c>
      <c r="B42" s="21" t="s">
        <v>231</v>
      </c>
      <c r="C42" s="23">
        <v>0</v>
      </c>
      <c r="D42" s="33">
        <f t="shared" si="0"/>
        <v>0</v>
      </c>
      <c r="E42" s="31"/>
    </row>
    <row r="43" spans="1:5" x14ac:dyDescent="0.2">
      <c r="A43" s="34">
        <v>4164</v>
      </c>
      <c r="B43" s="21" t="s">
        <v>230</v>
      </c>
      <c r="C43" s="23">
        <v>0</v>
      </c>
      <c r="D43" s="33">
        <f t="shared" ref="D43:D74" si="1">C43/$C$9</f>
        <v>0</v>
      </c>
      <c r="E43" s="31"/>
    </row>
    <row r="44" spans="1:5" x14ac:dyDescent="0.2">
      <c r="A44" s="34">
        <v>4165</v>
      </c>
      <c r="B44" s="21" t="s">
        <v>229</v>
      </c>
      <c r="C44" s="23">
        <v>0</v>
      </c>
      <c r="D44" s="33">
        <f t="shared" si="1"/>
        <v>0</v>
      </c>
      <c r="E44" s="31"/>
    </row>
    <row r="45" spans="1:5" ht="22.5" x14ac:dyDescent="0.2">
      <c r="A45" s="34">
        <v>4166</v>
      </c>
      <c r="B45" s="37" t="s">
        <v>228</v>
      </c>
      <c r="C45" s="23">
        <v>0</v>
      </c>
      <c r="D45" s="33">
        <f t="shared" si="1"/>
        <v>0</v>
      </c>
      <c r="E45" s="31"/>
    </row>
    <row r="46" spans="1:5" x14ac:dyDescent="0.2">
      <c r="A46" s="34">
        <v>4168</v>
      </c>
      <c r="B46" s="21" t="s">
        <v>227</v>
      </c>
      <c r="C46" s="23">
        <v>0</v>
      </c>
      <c r="D46" s="33">
        <f t="shared" si="1"/>
        <v>0</v>
      </c>
      <c r="E46" s="31"/>
    </row>
    <row r="47" spans="1:5" x14ac:dyDescent="0.2">
      <c r="A47" s="34">
        <v>4169</v>
      </c>
      <c r="B47" s="21" t="s">
        <v>226</v>
      </c>
      <c r="C47" s="23">
        <v>0</v>
      </c>
      <c r="D47" s="33">
        <f t="shared" si="1"/>
        <v>0</v>
      </c>
      <c r="E47" s="31"/>
    </row>
    <row r="48" spans="1:5" x14ac:dyDescent="0.2">
      <c r="A48" s="35">
        <v>4170</v>
      </c>
      <c r="B48" s="27" t="s">
        <v>225</v>
      </c>
      <c r="C48" s="26">
        <f>SUM(C49:C56)</f>
        <v>56362242.310000002</v>
      </c>
      <c r="D48" s="33">
        <f t="shared" si="1"/>
        <v>0.14176582009122454</v>
      </c>
      <c r="E48" s="31"/>
    </row>
    <row r="49" spans="1:5" x14ac:dyDescent="0.2">
      <c r="A49" s="34">
        <v>4171</v>
      </c>
      <c r="B49" s="21" t="s">
        <v>224</v>
      </c>
      <c r="C49" s="23">
        <v>0</v>
      </c>
      <c r="D49" s="33">
        <f t="shared" si="1"/>
        <v>0</v>
      </c>
      <c r="E49" s="31"/>
    </row>
    <row r="50" spans="1:5" x14ac:dyDescent="0.2">
      <c r="A50" s="34">
        <v>4172</v>
      </c>
      <c r="B50" s="21" t="s">
        <v>223</v>
      </c>
      <c r="C50" s="23">
        <v>0</v>
      </c>
      <c r="D50" s="33">
        <f t="shared" si="1"/>
        <v>0</v>
      </c>
      <c r="E50" s="31"/>
    </row>
    <row r="51" spans="1:5" ht="22.5" x14ac:dyDescent="0.2">
      <c r="A51" s="34">
        <v>4173</v>
      </c>
      <c r="B51" s="37" t="s">
        <v>222</v>
      </c>
      <c r="C51" s="23">
        <v>56362242.310000002</v>
      </c>
      <c r="D51" s="33">
        <f t="shared" si="1"/>
        <v>0.14176582009122454</v>
      </c>
      <c r="E51" s="31"/>
    </row>
    <row r="52" spans="1:5" ht="22.5" x14ac:dyDescent="0.2">
      <c r="A52" s="34">
        <v>4174</v>
      </c>
      <c r="B52" s="37" t="s">
        <v>221</v>
      </c>
      <c r="C52" s="23">
        <v>0</v>
      </c>
      <c r="D52" s="33">
        <f t="shared" si="1"/>
        <v>0</v>
      </c>
      <c r="E52" s="31"/>
    </row>
    <row r="53" spans="1:5" ht="22.5" x14ac:dyDescent="0.2">
      <c r="A53" s="34">
        <v>4175</v>
      </c>
      <c r="B53" s="37" t="s">
        <v>220</v>
      </c>
      <c r="C53" s="23">
        <v>0</v>
      </c>
      <c r="D53" s="33">
        <f t="shared" si="1"/>
        <v>0</v>
      </c>
      <c r="E53" s="31"/>
    </row>
    <row r="54" spans="1:5" ht="22.5" x14ac:dyDescent="0.2">
      <c r="A54" s="34">
        <v>4176</v>
      </c>
      <c r="B54" s="37" t="s">
        <v>219</v>
      </c>
      <c r="C54" s="23">
        <v>0</v>
      </c>
      <c r="D54" s="33">
        <f t="shared" si="1"/>
        <v>0</v>
      </c>
      <c r="E54" s="31"/>
    </row>
    <row r="55" spans="1:5" ht="22.5" x14ac:dyDescent="0.2">
      <c r="A55" s="34">
        <v>4177</v>
      </c>
      <c r="B55" s="37" t="s">
        <v>218</v>
      </c>
      <c r="C55" s="23">
        <v>0</v>
      </c>
      <c r="D55" s="33">
        <f t="shared" si="1"/>
        <v>0</v>
      </c>
      <c r="E55" s="31"/>
    </row>
    <row r="56" spans="1:5" ht="22.5" x14ac:dyDescent="0.2">
      <c r="A56" s="34">
        <v>4178</v>
      </c>
      <c r="B56" s="37" t="s">
        <v>217</v>
      </c>
      <c r="C56" s="23">
        <v>0</v>
      </c>
      <c r="D56" s="33">
        <f t="shared" si="1"/>
        <v>0</v>
      </c>
      <c r="E56" s="31"/>
    </row>
    <row r="57" spans="1:5" ht="33.75" x14ac:dyDescent="0.2">
      <c r="A57" s="35">
        <v>4200</v>
      </c>
      <c r="B57" s="36" t="s">
        <v>216</v>
      </c>
      <c r="C57" s="26">
        <f>+C58+C64</f>
        <v>341170833.43000001</v>
      </c>
      <c r="D57" s="33">
        <f t="shared" si="1"/>
        <v>0.85813411621185931</v>
      </c>
      <c r="E57" s="31"/>
    </row>
    <row r="58" spans="1:5" ht="22.5" x14ac:dyDescent="0.2">
      <c r="A58" s="35">
        <v>4210</v>
      </c>
      <c r="B58" s="36" t="s">
        <v>215</v>
      </c>
      <c r="C58" s="26">
        <f>SUM(C59:C63)</f>
        <v>2009800</v>
      </c>
      <c r="D58" s="33">
        <f t="shared" si="1"/>
        <v>5.05517405876507E-3</v>
      </c>
      <c r="E58" s="31"/>
    </row>
    <row r="59" spans="1:5" x14ac:dyDescent="0.2">
      <c r="A59" s="34">
        <v>4211</v>
      </c>
      <c r="B59" s="21" t="s">
        <v>123</v>
      </c>
      <c r="C59" s="23">
        <v>0</v>
      </c>
      <c r="D59" s="33">
        <f t="shared" si="1"/>
        <v>0</v>
      </c>
      <c r="E59" s="31"/>
    </row>
    <row r="60" spans="1:5" x14ac:dyDescent="0.2">
      <c r="A60" s="34">
        <v>4212</v>
      </c>
      <c r="B60" s="21" t="s">
        <v>120</v>
      </c>
      <c r="C60" s="23">
        <v>0</v>
      </c>
      <c r="D60" s="33">
        <f t="shared" si="1"/>
        <v>0</v>
      </c>
      <c r="E60" s="31"/>
    </row>
    <row r="61" spans="1:5" x14ac:dyDescent="0.2">
      <c r="A61" s="34">
        <v>4213</v>
      </c>
      <c r="B61" s="21" t="s">
        <v>117</v>
      </c>
      <c r="C61" s="23">
        <v>2009800</v>
      </c>
      <c r="D61" s="33">
        <f t="shared" si="1"/>
        <v>5.05517405876507E-3</v>
      </c>
      <c r="E61" s="31"/>
    </row>
    <row r="62" spans="1:5" x14ac:dyDescent="0.2">
      <c r="A62" s="34">
        <v>4214</v>
      </c>
      <c r="B62" s="21" t="s">
        <v>214</v>
      </c>
      <c r="C62" s="23">
        <v>0</v>
      </c>
      <c r="D62" s="33">
        <f t="shared" si="1"/>
        <v>0</v>
      </c>
      <c r="E62" s="31"/>
    </row>
    <row r="63" spans="1:5" x14ac:dyDescent="0.2">
      <c r="A63" s="34">
        <v>4215</v>
      </c>
      <c r="B63" s="21" t="s">
        <v>213</v>
      </c>
      <c r="C63" s="23">
        <v>0</v>
      </c>
      <c r="D63" s="33">
        <f t="shared" si="1"/>
        <v>0</v>
      </c>
      <c r="E63" s="31"/>
    </row>
    <row r="64" spans="1:5" x14ac:dyDescent="0.2">
      <c r="A64" s="35">
        <v>4220</v>
      </c>
      <c r="B64" s="27" t="s">
        <v>212</v>
      </c>
      <c r="C64" s="26">
        <f>SUM(C65:C68)</f>
        <v>339161033.43000001</v>
      </c>
      <c r="D64" s="33">
        <f t="shared" si="1"/>
        <v>0.85307894215309421</v>
      </c>
      <c r="E64" s="31"/>
    </row>
    <row r="65" spans="1:5" x14ac:dyDescent="0.2">
      <c r="A65" s="34">
        <v>4221</v>
      </c>
      <c r="B65" s="21" t="s">
        <v>211</v>
      </c>
      <c r="C65" s="23">
        <v>339161033.43000001</v>
      </c>
      <c r="D65" s="33">
        <f t="shared" si="1"/>
        <v>0.85307894215309421</v>
      </c>
      <c r="E65" s="31"/>
    </row>
    <row r="66" spans="1:5" x14ac:dyDescent="0.2">
      <c r="A66" s="34">
        <v>4223</v>
      </c>
      <c r="B66" s="21" t="s">
        <v>150</v>
      </c>
      <c r="C66" s="23">
        <v>0</v>
      </c>
      <c r="D66" s="33">
        <f t="shared" si="1"/>
        <v>0</v>
      </c>
      <c r="E66" s="31"/>
    </row>
    <row r="67" spans="1:5" x14ac:dyDescent="0.2">
      <c r="A67" s="34">
        <v>4225</v>
      </c>
      <c r="B67" s="21" t="s">
        <v>142</v>
      </c>
      <c r="C67" s="23">
        <v>0</v>
      </c>
      <c r="D67" s="33">
        <f t="shared" si="1"/>
        <v>0</v>
      </c>
      <c r="E67" s="31"/>
    </row>
    <row r="68" spans="1:5" x14ac:dyDescent="0.2">
      <c r="A68" s="34">
        <v>4227</v>
      </c>
      <c r="B68" s="21" t="s">
        <v>210</v>
      </c>
      <c r="C68" s="23">
        <v>0</v>
      </c>
      <c r="D68" s="33">
        <f t="shared" si="1"/>
        <v>0</v>
      </c>
      <c r="E68" s="31"/>
    </row>
    <row r="69" spans="1:5" x14ac:dyDescent="0.2">
      <c r="A69" s="28">
        <v>4300</v>
      </c>
      <c r="B69" s="27" t="s">
        <v>209</v>
      </c>
      <c r="C69" s="26">
        <f>C70+C73+C79+C81+C83</f>
        <v>39782.61</v>
      </c>
      <c r="D69" s="33">
        <f t="shared" si="1"/>
        <v>1.0006369691609507E-4</v>
      </c>
      <c r="E69" s="21"/>
    </row>
    <row r="70" spans="1:5" x14ac:dyDescent="0.2">
      <c r="A70" s="28">
        <v>4310</v>
      </c>
      <c r="B70" s="27" t="s">
        <v>208</v>
      </c>
      <c r="C70" s="26">
        <f>SUM(C71:C72)</f>
        <v>0</v>
      </c>
      <c r="D70" s="33">
        <f t="shared" si="1"/>
        <v>0</v>
      </c>
      <c r="E70" s="21"/>
    </row>
    <row r="71" spans="1:5" x14ac:dyDescent="0.2">
      <c r="A71" s="24">
        <v>4311</v>
      </c>
      <c r="B71" s="21" t="s">
        <v>207</v>
      </c>
      <c r="C71" s="23">
        <v>0</v>
      </c>
      <c r="D71" s="33">
        <f t="shared" si="1"/>
        <v>0</v>
      </c>
      <c r="E71" s="21"/>
    </row>
    <row r="72" spans="1:5" x14ac:dyDescent="0.2">
      <c r="A72" s="24">
        <v>4319</v>
      </c>
      <c r="B72" s="21" t="s">
        <v>206</v>
      </c>
      <c r="C72" s="23">
        <v>0</v>
      </c>
      <c r="D72" s="33">
        <f t="shared" si="1"/>
        <v>0</v>
      </c>
      <c r="E72" s="21"/>
    </row>
    <row r="73" spans="1:5" x14ac:dyDescent="0.2">
      <c r="A73" s="28">
        <v>4320</v>
      </c>
      <c r="B73" s="27" t="s">
        <v>205</v>
      </c>
      <c r="C73" s="26">
        <f>SUM(C74:C78)</f>
        <v>0</v>
      </c>
      <c r="D73" s="33">
        <f t="shared" si="1"/>
        <v>0</v>
      </c>
      <c r="E73" s="21"/>
    </row>
    <row r="74" spans="1:5" x14ac:dyDescent="0.2">
      <c r="A74" s="24">
        <v>4321</v>
      </c>
      <c r="B74" s="21" t="s">
        <v>204</v>
      </c>
      <c r="C74" s="23">
        <v>0</v>
      </c>
      <c r="D74" s="33">
        <f t="shared" si="1"/>
        <v>0</v>
      </c>
      <c r="E74" s="21"/>
    </row>
    <row r="75" spans="1:5" x14ac:dyDescent="0.2">
      <c r="A75" s="24">
        <v>4322</v>
      </c>
      <c r="B75" s="21" t="s">
        <v>203</v>
      </c>
      <c r="C75" s="23">
        <v>0</v>
      </c>
      <c r="D75" s="33">
        <f t="shared" ref="D75:D90" si="2">C75/$C$9</f>
        <v>0</v>
      </c>
      <c r="E75" s="21"/>
    </row>
    <row r="76" spans="1:5" x14ac:dyDescent="0.2">
      <c r="A76" s="24">
        <v>4323</v>
      </c>
      <c r="B76" s="21" t="s">
        <v>202</v>
      </c>
      <c r="C76" s="23">
        <v>0</v>
      </c>
      <c r="D76" s="33">
        <f t="shared" si="2"/>
        <v>0</v>
      </c>
      <c r="E76" s="21"/>
    </row>
    <row r="77" spans="1:5" x14ac:dyDescent="0.2">
      <c r="A77" s="24">
        <v>4324</v>
      </c>
      <c r="B77" s="21" t="s">
        <v>201</v>
      </c>
      <c r="C77" s="23">
        <v>0</v>
      </c>
      <c r="D77" s="33">
        <f t="shared" si="2"/>
        <v>0</v>
      </c>
      <c r="E77" s="21"/>
    </row>
    <row r="78" spans="1:5" x14ac:dyDescent="0.2">
      <c r="A78" s="24">
        <v>4325</v>
      </c>
      <c r="B78" s="21" t="s">
        <v>200</v>
      </c>
      <c r="C78" s="23">
        <v>0</v>
      </c>
      <c r="D78" s="33">
        <f t="shared" si="2"/>
        <v>0</v>
      </c>
      <c r="E78" s="21"/>
    </row>
    <row r="79" spans="1:5" x14ac:dyDescent="0.2">
      <c r="A79" s="28">
        <v>4330</v>
      </c>
      <c r="B79" s="27" t="s">
        <v>199</v>
      </c>
      <c r="C79" s="26">
        <f>SUM(C80)</f>
        <v>0</v>
      </c>
      <c r="D79" s="33">
        <f t="shared" si="2"/>
        <v>0</v>
      </c>
      <c r="E79" s="21"/>
    </row>
    <row r="80" spans="1:5" x14ac:dyDescent="0.2">
      <c r="A80" s="24">
        <v>4331</v>
      </c>
      <c r="B80" s="21" t="s">
        <v>199</v>
      </c>
      <c r="C80" s="23">
        <v>0</v>
      </c>
      <c r="D80" s="33">
        <f t="shared" si="2"/>
        <v>0</v>
      </c>
      <c r="E80" s="21"/>
    </row>
    <row r="81" spans="1:5" x14ac:dyDescent="0.2">
      <c r="A81" s="28">
        <v>4340</v>
      </c>
      <c r="B81" s="27" t="s">
        <v>198</v>
      </c>
      <c r="C81" s="26">
        <f>SUM(C82)</f>
        <v>0</v>
      </c>
      <c r="D81" s="33">
        <f t="shared" si="2"/>
        <v>0</v>
      </c>
      <c r="E81" s="21"/>
    </row>
    <row r="82" spans="1:5" x14ac:dyDescent="0.2">
      <c r="A82" s="24">
        <v>4341</v>
      </c>
      <c r="B82" s="21" t="s">
        <v>198</v>
      </c>
      <c r="C82" s="23">
        <v>0</v>
      </c>
      <c r="D82" s="33">
        <f t="shared" si="2"/>
        <v>0</v>
      </c>
      <c r="E82" s="21"/>
    </row>
    <row r="83" spans="1:5" x14ac:dyDescent="0.2">
      <c r="A83" s="28">
        <v>4390</v>
      </c>
      <c r="B83" s="27" t="s">
        <v>192</v>
      </c>
      <c r="C83" s="26">
        <f>SUM(C84:C90)</f>
        <v>39782.61</v>
      </c>
      <c r="D83" s="33">
        <f t="shared" si="2"/>
        <v>1.0006369691609507E-4</v>
      </c>
      <c r="E83" s="21"/>
    </row>
    <row r="84" spans="1:5" x14ac:dyDescent="0.2">
      <c r="A84" s="24">
        <v>4392</v>
      </c>
      <c r="B84" s="21" t="s">
        <v>197</v>
      </c>
      <c r="C84" s="23">
        <v>0</v>
      </c>
      <c r="D84" s="33">
        <f t="shared" si="2"/>
        <v>0</v>
      </c>
      <c r="E84" s="21"/>
    </row>
    <row r="85" spans="1:5" x14ac:dyDescent="0.2">
      <c r="A85" s="24">
        <v>4393</v>
      </c>
      <c r="B85" s="21" t="s">
        <v>196</v>
      </c>
      <c r="C85" s="23">
        <v>0</v>
      </c>
      <c r="D85" s="33">
        <f t="shared" si="2"/>
        <v>0</v>
      </c>
      <c r="E85" s="21"/>
    </row>
    <row r="86" spans="1:5" x14ac:dyDescent="0.2">
      <c r="A86" s="24">
        <v>4394</v>
      </c>
      <c r="B86" s="21" t="s">
        <v>195</v>
      </c>
      <c r="C86" s="23">
        <v>0</v>
      </c>
      <c r="D86" s="33">
        <f t="shared" si="2"/>
        <v>0</v>
      </c>
      <c r="E86" s="21"/>
    </row>
    <row r="87" spans="1:5" x14ac:dyDescent="0.2">
      <c r="A87" s="24">
        <v>4395</v>
      </c>
      <c r="B87" s="21" t="s">
        <v>75</v>
      </c>
      <c r="C87" s="23">
        <v>0</v>
      </c>
      <c r="D87" s="33">
        <f t="shared" si="2"/>
        <v>0</v>
      </c>
      <c r="E87" s="21"/>
    </row>
    <row r="88" spans="1:5" x14ac:dyDescent="0.2">
      <c r="A88" s="24">
        <v>4396</v>
      </c>
      <c r="B88" s="21" t="s">
        <v>194</v>
      </c>
      <c r="C88" s="23">
        <v>0</v>
      </c>
      <c r="D88" s="33">
        <f t="shared" si="2"/>
        <v>0</v>
      </c>
      <c r="E88" s="21"/>
    </row>
    <row r="89" spans="1:5" x14ac:dyDescent="0.2">
      <c r="A89" s="24">
        <v>4397</v>
      </c>
      <c r="B89" s="21" t="s">
        <v>193</v>
      </c>
      <c r="C89" s="23">
        <v>0</v>
      </c>
      <c r="D89" s="33">
        <f t="shared" si="2"/>
        <v>0</v>
      </c>
      <c r="E89" s="21"/>
    </row>
    <row r="90" spans="1:5" x14ac:dyDescent="0.2">
      <c r="A90" s="24">
        <v>4399</v>
      </c>
      <c r="B90" s="21" t="s">
        <v>192</v>
      </c>
      <c r="C90" s="23">
        <v>39782.61</v>
      </c>
      <c r="D90" s="33">
        <f t="shared" si="2"/>
        <v>1.0006369691609507E-4</v>
      </c>
      <c r="E90" s="21"/>
    </row>
    <row r="91" spans="1:5" x14ac:dyDescent="0.2">
      <c r="A91" s="31"/>
      <c r="B91" s="31"/>
      <c r="C91" s="32"/>
      <c r="D91" s="31"/>
      <c r="E91" s="31"/>
    </row>
    <row r="92" spans="1:5" x14ac:dyDescent="0.2">
      <c r="A92" s="30" t="s">
        <v>191</v>
      </c>
      <c r="B92" s="30"/>
      <c r="C92" s="30"/>
      <c r="D92" s="30"/>
      <c r="E92" s="30"/>
    </row>
    <row r="93" spans="1:5" x14ac:dyDescent="0.2">
      <c r="A93" s="29" t="s">
        <v>190</v>
      </c>
      <c r="B93" s="29" t="s">
        <v>189</v>
      </c>
      <c r="C93" s="29" t="s">
        <v>188</v>
      </c>
      <c r="D93" s="29" t="s">
        <v>187</v>
      </c>
      <c r="E93" s="29" t="s">
        <v>186</v>
      </c>
    </row>
    <row r="94" spans="1:5" x14ac:dyDescent="0.2">
      <c r="A94" s="28">
        <v>5000</v>
      </c>
      <c r="B94" s="27" t="s">
        <v>53</v>
      </c>
      <c r="C94" s="26">
        <f>C95+C123+C156+C166+C181+C210</f>
        <v>430990064.41000003</v>
      </c>
      <c r="D94" s="25">
        <v>1</v>
      </c>
      <c r="E94" s="2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28">
        <v>5100</v>
      </c>
      <c r="B95" s="27" t="s">
        <v>185</v>
      </c>
      <c r="C95" s="26">
        <f>C96+C103+C113</f>
        <v>234148490.63999999</v>
      </c>
      <c r="D95" s="25">
        <f t="shared" ref="D95:D126" si="3">C95/$C$94</f>
        <v>0.5432804836476578</v>
      </c>
      <c r="E95" s="21"/>
    </row>
    <row r="96" spans="1:5" x14ac:dyDescent="0.2">
      <c r="A96" s="28">
        <v>5110</v>
      </c>
      <c r="B96" s="27" t="s">
        <v>184</v>
      </c>
      <c r="C96" s="26">
        <f>SUM(C97:C102)</f>
        <v>78253162.959999993</v>
      </c>
      <c r="D96" s="25">
        <f t="shared" si="3"/>
        <v>0.18156604855177799</v>
      </c>
      <c r="E96" s="21"/>
    </row>
    <row r="97" spans="1:5" x14ac:dyDescent="0.2">
      <c r="A97" s="24">
        <v>5111</v>
      </c>
      <c r="B97" s="21" t="s">
        <v>183</v>
      </c>
      <c r="C97" s="23">
        <v>12197705.689999999</v>
      </c>
      <c r="D97" s="22">
        <f t="shared" si="3"/>
        <v>2.8301593696128328E-2</v>
      </c>
      <c r="E97" s="21"/>
    </row>
    <row r="98" spans="1:5" x14ac:dyDescent="0.2">
      <c r="A98" s="24">
        <v>5112</v>
      </c>
      <c r="B98" s="21" t="s">
        <v>182</v>
      </c>
      <c r="C98" s="23">
        <v>26415434.440000001</v>
      </c>
      <c r="D98" s="22">
        <f t="shared" si="3"/>
        <v>6.1290123882927955E-2</v>
      </c>
      <c r="E98" s="21"/>
    </row>
    <row r="99" spans="1:5" x14ac:dyDescent="0.2">
      <c r="A99" s="24">
        <v>5113</v>
      </c>
      <c r="B99" s="21" t="s">
        <v>181</v>
      </c>
      <c r="C99" s="23">
        <v>14715256.01</v>
      </c>
      <c r="D99" s="22">
        <f t="shared" si="3"/>
        <v>3.414291238974225E-2</v>
      </c>
      <c r="E99" s="21"/>
    </row>
    <row r="100" spans="1:5" x14ac:dyDescent="0.2">
      <c r="A100" s="24">
        <v>5114</v>
      </c>
      <c r="B100" s="21" t="s">
        <v>180</v>
      </c>
      <c r="C100" s="23">
        <v>4725087.04</v>
      </c>
      <c r="D100" s="22">
        <f t="shared" si="3"/>
        <v>1.0963331710368696E-2</v>
      </c>
      <c r="E100" s="21"/>
    </row>
    <row r="101" spans="1:5" x14ac:dyDescent="0.2">
      <c r="A101" s="24">
        <v>5115</v>
      </c>
      <c r="B101" s="21" t="s">
        <v>179</v>
      </c>
      <c r="C101" s="23">
        <v>20023695.210000001</v>
      </c>
      <c r="D101" s="22">
        <f t="shared" si="3"/>
        <v>4.6459760591955314E-2</v>
      </c>
      <c r="E101" s="21"/>
    </row>
    <row r="102" spans="1:5" x14ac:dyDescent="0.2">
      <c r="A102" s="24">
        <v>5116</v>
      </c>
      <c r="B102" s="21" t="s">
        <v>178</v>
      </c>
      <c r="C102" s="23">
        <v>175984.57</v>
      </c>
      <c r="D102" s="22">
        <f t="shared" si="3"/>
        <v>4.0832628065547752E-4</v>
      </c>
      <c r="E102" s="21"/>
    </row>
    <row r="103" spans="1:5" x14ac:dyDescent="0.2">
      <c r="A103" s="28">
        <v>5120</v>
      </c>
      <c r="B103" s="27" t="s">
        <v>177</v>
      </c>
      <c r="C103" s="26">
        <f>SUM(C104:C112)</f>
        <v>15716965.939999999</v>
      </c>
      <c r="D103" s="25">
        <f t="shared" si="3"/>
        <v>3.6467118938149072E-2</v>
      </c>
      <c r="E103" s="21"/>
    </row>
    <row r="104" spans="1:5" x14ac:dyDescent="0.2">
      <c r="A104" s="24">
        <v>5121</v>
      </c>
      <c r="B104" s="21" t="s">
        <v>176</v>
      </c>
      <c r="C104" s="23">
        <v>2362636.2599999998</v>
      </c>
      <c r="D104" s="22">
        <f t="shared" si="3"/>
        <v>5.481881034158663E-3</v>
      </c>
      <c r="E104" s="21"/>
    </row>
    <row r="105" spans="1:5" x14ac:dyDescent="0.2">
      <c r="A105" s="24">
        <v>5122</v>
      </c>
      <c r="B105" s="21" t="s">
        <v>175</v>
      </c>
      <c r="C105" s="23">
        <v>172590.66</v>
      </c>
      <c r="D105" s="22">
        <f t="shared" si="3"/>
        <v>4.0045159796494716E-4</v>
      </c>
      <c r="E105" s="21"/>
    </row>
    <row r="106" spans="1:5" x14ac:dyDescent="0.2">
      <c r="A106" s="24">
        <v>5123</v>
      </c>
      <c r="B106" s="21" t="s">
        <v>174</v>
      </c>
      <c r="C106" s="23">
        <v>0</v>
      </c>
      <c r="D106" s="22">
        <f t="shared" si="3"/>
        <v>0</v>
      </c>
      <c r="E106" s="21"/>
    </row>
    <row r="107" spans="1:5" x14ac:dyDescent="0.2">
      <c r="A107" s="24">
        <v>5124</v>
      </c>
      <c r="B107" s="21" t="s">
        <v>173</v>
      </c>
      <c r="C107" s="23">
        <v>2833138.19</v>
      </c>
      <c r="D107" s="22">
        <f t="shared" si="3"/>
        <v>6.5735580096919384E-3</v>
      </c>
      <c r="E107" s="21"/>
    </row>
    <row r="108" spans="1:5" x14ac:dyDescent="0.2">
      <c r="A108" s="24">
        <v>5125</v>
      </c>
      <c r="B108" s="21" t="s">
        <v>172</v>
      </c>
      <c r="C108" s="23">
        <v>279495.17</v>
      </c>
      <c r="D108" s="22">
        <f t="shared" si="3"/>
        <v>6.484956222427363E-4</v>
      </c>
      <c r="E108" s="21"/>
    </row>
    <row r="109" spans="1:5" x14ac:dyDescent="0.2">
      <c r="A109" s="24">
        <v>5126</v>
      </c>
      <c r="B109" s="21" t="s">
        <v>171</v>
      </c>
      <c r="C109" s="23">
        <v>4205181.4400000004</v>
      </c>
      <c r="D109" s="22">
        <f t="shared" si="3"/>
        <v>9.7570264079211329E-3</v>
      </c>
      <c r="E109" s="21"/>
    </row>
    <row r="110" spans="1:5" x14ac:dyDescent="0.2">
      <c r="A110" s="24">
        <v>5127</v>
      </c>
      <c r="B110" s="21" t="s">
        <v>170</v>
      </c>
      <c r="C110" s="23">
        <v>5385799.5300000003</v>
      </c>
      <c r="D110" s="22">
        <f t="shared" si="3"/>
        <v>1.249634266481953E-2</v>
      </c>
      <c r="E110" s="21"/>
    </row>
    <row r="111" spans="1:5" x14ac:dyDescent="0.2">
      <c r="A111" s="24">
        <v>5128</v>
      </c>
      <c r="B111" s="21" t="s">
        <v>169</v>
      </c>
      <c r="C111" s="23">
        <v>0</v>
      </c>
      <c r="D111" s="22">
        <f t="shared" si="3"/>
        <v>0</v>
      </c>
      <c r="E111" s="21"/>
    </row>
    <row r="112" spans="1:5" x14ac:dyDescent="0.2">
      <c r="A112" s="24">
        <v>5129</v>
      </c>
      <c r="B112" s="21" t="s">
        <v>168</v>
      </c>
      <c r="C112" s="23">
        <v>478124.69</v>
      </c>
      <c r="D112" s="22">
        <f t="shared" si="3"/>
        <v>1.109363601350125E-3</v>
      </c>
      <c r="E112" s="21"/>
    </row>
    <row r="113" spans="1:5" x14ac:dyDescent="0.2">
      <c r="A113" s="28">
        <v>5130</v>
      </c>
      <c r="B113" s="27" t="s">
        <v>167</v>
      </c>
      <c r="C113" s="26">
        <f>SUM(C114:C122)</f>
        <v>140178361.74000001</v>
      </c>
      <c r="D113" s="25">
        <f t="shared" si="3"/>
        <v>0.32524731615773073</v>
      </c>
      <c r="E113" s="21"/>
    </row>
    <row r="114" spans="1:5" x14ac:dyDescent="0.2">
      <c r="A114" s="24">
        <v>5131</v>
      </c>
      <c r="B114" s="21" t="s">
        <v>166</v>
      </c>
      <c r="C114" s="23">
        <v>14027532.300000001</v>
      </c>
      <c r="D114" s="22">
        <f t="shared" si="3"/>
        <v>3.2547228946455793E-2</v>
      </c>
      <c r="E114" s="21"/>
    </row>
    <row r="115" spans="1:5" x14ac:dyDescent="0.2">
      <c r="A115" s="24">
        <v>5132</v>
      </c>
      <c r="B115" s="21" t="s">
        <v>165</v>
      </c>
      <c r="C115" s="23">
        <v>1885641.79</v>
      </c>
      <c r="D115" s="22">
        <f t="shared" si="3"/>
        <v>4.3751398134463547E-3</v>
      </c>
      <c r="E115" s="21"/>
    </row>
    <row r="116" spans="1:5" x14ac:dyDescent="0.2">
      <c r="A116" s="24">
        <v>5133</v>
      </c>
      <c r="B116" s="21" t="s">
        <v>164</v>
      </c>
      <c r="C116" s="23">
        <v>16134354.130000001</v>
      </c>
      <c r="D116" s="22">
        <f t="shared" si="3"/>
        <v>3.7435559337283056E-2</v>
      </c>
      <c r="E116" s="21"/>
    </row>
    <row r="117" spans="1:5" x14ac:dyDescent="0.2">
      <c r="A117" s="24">
        <v>5134</v>
      </c>
      <c r="B117" s="21" t="s">
        <v>163</v>
      </c>
      <c r="C117" s="23">
        <v>2271705.02</v>
      </c>
      <c r="D117" s="22">
        <f t="shared" si="3"/>
        <v>5.2708988155210261E-3</v>
      </c>
      <c r="E117" s="21"/>
    </row>
    <row r="118" spans="1:5" x14ac:dyDescent="0.2">
      <c r="A118" s="24">
        <v>5135</v>
      </c>
      <c r="B118" s="21" t="s">
        <v>162</v>
      </c>
      <c r="C118" s="23">
        <v>27405121.41</v>
      </c>
      <c r="D118" s="22">
        <f t="shared" si="3"/>
        <v>6.3586434289421484E-2</v>
      </c>
      <c r="E118" s="21"/>
    </row>
    <row r="119" spans="1:5" x14ac:dyDescent="0.2">
      <c r="A119" s="24">
        <v>5136</v>
      </c>
      <c r="B119" s="21" t="s">
        <v>161</v>
      </c>
      <c r="C119" s="23">
        <v>66463459.619999997</v>
      </c>
      <c r="D119" s="22">
        <f t="shared" si="3"/>
        <v>0.15421111786181094</v>
      </c>
      <c r="E119" s="21"/>
    </row>
    <row r="120" spans="1:5" x14ac:dyDescent="0.2">
      <c r="A120" s="24">
        <v>5137</v>
      </c>
      <c r="B120" s="21" t="s">
        <v>160</v>
      </c>
      <c r="C120" s="23">
        <v>2387994.5499999998</v>
      </c>
      <c r="D120" s="22">
        <f t="shared" si="3"/>
        <v>5.5407183301754842E-3</v>
      </c>
      <c r="E120" s="21"/>
    </row>
    <row r="121" spans="1:5" x14ac:dyDescent="0.2">
      <c r="A121" s="24">
        <v>5138</v>
      </c>
      <c r="B121" s="21" t="s">
        <v>159</v>
      </c>
      <c r="C121" s="23">
        <v>7310445.46</v>
      </c>
      <c r="D121" s="22">
        <f t="shared" si="3"/>
        <v>1.6961981409032174E-2</v>
      </c>
      <c r="E121" s="21"/>
    </row>
    <row r="122" spans="1:5" x14ac:dyDescent="0.2">
      <c r="A122" s="24">
        <v>5139</v>
      </c>
      <c r="B122" s="21" t="s">
        <v>158</v>
      </c>
      <c r="C122" s="23">
        <v>2292107.46</v>
      </c>
      <c r="D122" s="22">
        <f t="shared" si="3"/>
        <v>5.3182373545844026E-3</v>
      </c>
      <c r="E122" s="21"/>
    </row>
    <row r="123" spans="1:5" x14ac:dyDescent="0.2">
      <c r="A123" s="28">
        <v>5200</v>
      </c>
      <c r="B123" s="27" t="s">
        <v>157</v>
      </c>
      <c r="C123" s="26">
        <f>C124+C127+C130+C133+C138+C142+C145+C147+C153</f>
        <v>176822399.67000002</v>
      </c>
      <c r="D123" s="25">
        <f t="shared" si="3"/>
        <v>0.4102702458165931</v>
      </c>
      <c r="E123" s="21"/>
    </row>
    <row r="124" spans="1:5" x14ac:dyDescent="0.2">
      <c r="A124" s="28">
        <v>5210</v>
      </c>
      <c r="B124" s="27" t="s">
        <v>156</v>
      </c>
      <c r="C124" s="26">
        <f>SUM(C125:C126)</f>
        <v>0</v>
      </c>
      <c r="D124" s="25">
        <f t="shared" si="3"/>
        <v>0</v>
      </c>
      <c r="E124" s="21"/>
    </row>
    <row r="125" spans="1:5" x14ac:dyDescent="0.2">
      <c r="A125" s="24">
        <v>5211</v>
      </c>
      <c r="B125" s="21" t="s">
        <v>155</v>
      </c>
      <c r="C125" s="23">
        <v>0</v>
      </c>
      <c r="D125" s="22">
        <f t="shared" si="3"/>
        <v>0</v>
      </c>
      <c r="E125" s="21"/>
    </row>
    <row r="126" spans="1:5" x14ac:dyDescent="0.2">
      <c r="A126" s="24">
        <v>5212</v>
      </c>
      <c r="B126" s="21" t="s">
        <v>154</v>
      </c>
      <c r="C126" s="23">
        <v>0</v>
      </c>
      <c r="D126" s="22">
        <f t="shared" si="3"/>
        <v>0</v>
      </c>
      <c r="E126" s="21"/>
    </row>
    <row r="127" spans="1:5" x14ac:dyDescent="0.2">
      <c r="A127" s="28">
        <v>5220</v>
      </c>
      <c r="B127" s="27" t="s">
        <v>153</v>
      </c>
      <c r="C127" s="26">
        <f>SUM(C128:C129)</f>
        <v>19076590.100000001</v>
      </c>
      <c r="D127" s="25">
        <f t="shared" ref="D127:D158" si="4">C127/$C$94</f>
        <v>4.4262250282067934E-2</v>
      </c>
      <c r="E127" s="21"/>
    </row>
    <row r="128" spans="1:5" x14ac:dyDescent="0.2">
      <c r="A128" s="24">
        <v>5221</v>
      </c>
      <c r="B128" s="21" t="s">
        <v>152</v>
      </c>
      <c r="C128" s="23">
        <v>0</v>
      </c>
      <c r="D128" s="22">
        <f t="shared" si="4"/>
        <v>0</v>
      </c>
      <c r="E128" s="21"/>
    </row>
    <row r="129" spans="1:5" x14ac:dyDescent="0.2">
      <c r="A129" s="24">
        <v>5222</v>
      </c>
      <c r="B129" s="21" t="s">
        <v>151</v>
      </c>
      <c r="C129" s="23">
        <v>19076590.100000001</v>
      </c>
      <c r="D129" s="22">
        <f t="shared" si="4"/>
        <v>4.4262250282067934E-2</v>
      </c>
      <c r="E129" s="21"/>
    </row>
    <row r="130" spans="1:5" x14ac:dyDescent="0.2">
      <c r="A130" s="28">
        <v>5230</v>
      </c>
      <c r="B130" s="27" t="s">
        <v>150</v>
      </c>
      <c r="C130" s="26">
        <f>SUM(C131:C132)</f>
        <v>0</v>
      </c>
      <c r="D130" s="25">
        <f t="shared" si="4"/>
        <v>0</v>
      </c>
      <c r="E130" s="21"/>
    </row>
    <row r="131" spans="1:5" x14ac:dyDescent="0.2">
      <c r="A131" s="24">
        <v>5231</v>
      </c>
      <c r="B131" s="21" t="s">
        <v>149</v>
      </c>
      <c r="C131" s="23">
        <v>0</v>
      </c>
      <c r="D131" s="22">
        <f t="shared" si="4"/>
        <v>0</v>
      </c>
      <c r="E131" s="21"/>
    </row>
    <row r="132" spans="1:5" x14ac:dyDescent="0.2">
      <c r="A132" s="24">
        <v>5232</v>
      </c>
      <c r="B132" s="21" t="s">
        <v>148</v>
      </c>
      <c r="C132" s="23">
        <v>0</v>
      </c>
      <c r="D132" s="22">
        <f t="shared" si="4"/>
        <v>0</v>
      </c>
      <c r="E132" s="21"/>
    </row>
    <row r="133" spans="1:5" x14ac:dyDescent="0.2">
      <c r="A133" s="28">
        <v>5240</v>
      </c>
      <c r="B133" s="27" t="s">
        <v>147</v>
      </c>
      <c r="C133" s="26">
        <f>SUM(C134:C137)</f>
        <v>157221966.30000001</v>
      </c>
      <c r="D133" s="25">
        <f t="shared" si="4"/>
        <v>0.36479255389617299</v>
      </c>
      <c r="E133" s="21"/>
    </row>
    <row r="134" spans="1:5" x14ac:dyDescent="0.2">
      <c r="A134" s="24">
        <v>5241</v>
      </c>
      <c r="B134" s="21" t="s">
        <v>146</v>
      </c>
      <c r="C134" s="23">
        <v>43062499.079999998</v>
      </c>
      <c r="D134" s="22">
        <f t="shared" si="4"/>
        <v>9.9915294193498455E-2</v>
      </c>
      <c r="E134" s="21"/>
    </row>
    <row r="135" spans="1:5" x14ac:dyDescent="0.2">
      <c r="A135" s="24">
        <v>5242</v>
      </c>
      <c r="B135" s="21" t="s">
        <v>145</v>
      </c>
      <c r="C135" s="23">
        <v>46404816.310000002</v>
      </c>
      <c r="D135" s="22">
        <f t="shared" si="4"/>
        <v>0.10767026932169645</v>
      </c>
      <c r="E135" s="21"/>
    </row>
    <row r="136" spans="1:5" x14ac:dyDescent="0.2">
      <c r="A136" s="24">
        <v>5243</v>
      </c>
      <c r="B136" s="21" t="s">
        <v>144</v>
      </c>
      <c r="C136" s="23">
        <v>67754650.909999996</v>
      </c>
      <c r="D136" s="22">
        <f t="shared" si="4"/>
        <v>0.15720699038097807</v>
      </c>
      <c r="E136" s="21"/>
    </row>
    <row r="137" spans="1:5" x14ac:dyDescent="0.2">
      <c r="A137" s="24">
        <v>5244</v>
      </c>
      <c r="B137" s="21" t="s">
        <v>143</v>
      </c>
      <c r="C137" s="23">
        <v>0</v>
      </c>
      <c r="D137" s="22">
        <f t="shared" si="4"/>
        <v>0</v>
      </c>
      <c r="E137" s="21"/>
    </row>
    <row r="138" spans="1:5" x14ac:dyDescent="0.2">
      <c r="A138" s="28">
        <v>5250</v>
      </c>
      <c r="B138" s="27" t="s">
        <v>142</v>
      </c>
      <c r="C138" s="26">
        <f>SUM(C139:C141)</f>
        <v>523843.27</v>
      </c>
      <c r="D138" s="25">
        <f t="shared" si="4"/>
        <v>1.2154416383521754E-3</v>
      </c>
      <c r="E138" s="21"/>
    </row>
    <row r="139" spans="1:5" x14ac:dyDescent="0.2">
      <c r="A139" s="24">
        <v>5251</v>
      </c>
      <c r="B139" s="21" t="s">
        <v>141</v>
      </c>
      <c r="C139" s="23">
        <v>523843.27</v>
      </c>
      <c r="D139" s="22">
        <f t="shared" si="4"/>
        <v>1.2154416383521754E-3</v>
      </c>
      <c r="E139" s="21"/>
    </row>
    <row r="140" spans="1:5" x14ac:dyDescent="0.2">
      <c r="A140" s="24">
        <v>5252</v>
      </c>
      <c r="B140" s="21" t="s">
        <v>140</v>
      </c>
      <c r="C140" s="23">
        <v>0</v>
      </c>
      <c r="D140" s="22">
        <f t="shared" si="4"/>
        <v>0</v>
      </c>
      <c r="E140" s="21"/>
    </row>
    <row r="141" spans="1:5" x14ac:dyDescent="0.2">
      <c r="A141" s="24">
        <v>5259</v>
      </c>
      <c r="B141" s="21" t="s">
        <v>139</v>
      </c>
      <c r="C141" s="23">
        <v>0</v>
      </c>
      <c r="D141" s="22">
        <f t="shared" si="4"/>
        <v>0</v>
      </c>
      <c r="E141" s="21"/>
    </row>
    <row r="142" spans="1:5" x14ac:dyDescent="0.2">
      <c r="A142" s="28">
        <v>5260</v>
      </c>
      <c r="B142" s="27" t="s">
        <v>138</v>
      </c>
      <c r="C142" s="26">
        <f>SUM(C143:C144)</f>
        <v>0</v>
      </c>
      <c r="D142" s="25">
        <f t="shared" si="4"/>
        <v>0</v>
      </c>
      <c r="E142" s="21"/>
    </row>
    <row r="143" spans="1:5" x14ac:dyDescent="0.2">
      <c r="A143" s="24">
        <v>5261</v>
      </c>
      <c r="B143" s="21" t="s">
        <v>137</v>
      </c>
      <c r="C143" s="23">
        <v>0</v>
      </c>
      <c r="D143" s="22">
        <f t="shared" si="4"/>
        <v>0</v>
      </c>
      <c r="E143" s="21"/>
    </row>
    <row r="144" spans="1:5" x14ac:dyDescent="0.2">
      <c r="A144" s="24">
        <v>5262</v>
      </c>
      <c r="B144" s="21" t="s">
        <v>136</v>
      </c>
      <c r="C144" s="23">
        <v>0</v>
      </c>
      <c r="D144" s="22">
        <f t="shared" si="4"/>
        <v>0</v>
      </c>
      <c r="E144" s="21"/>
    </row>
    <row r="145" spans="1:5" x14ac:dyDescent="0.2">
      <c r="A145" s="28">
        <v>5270</v>
      </c>
      <c r="B145" s="27" t="s">
        <v>135</v>
      </c>
      <c r="C145" s="26">
        <f>SUM(C146)</f>
        <v>0</v>
      </c>
      <c r="D145" s="25">
        <f t="shared" si="4"/>
        <v>0</v>
      </c>
      <c r="E145" s="21"/>
    </row>
    <row r="146" spans="1:5" x14ac:dyDescent="0.2">
      <c r="A146" s="24">
        <v>5271</v>
      </c>
      <c r="B146" s="21" t="s">
        <v>134</v>
      </c>
      <c r="C146" s="23">
        <v>0</v>
      </c>
      <c r="D146" s="22">
        <f t="shared" si="4"/>
        <v>0</v>
      </c>
      <c r="E146" s="21"/>
    </row>
    <row r="147" spans="1:5" x14ac:dyDescent="0.2">
      <c r="A147" s="28">
        <v>5280</v>
      </c>
      <c r="B147" s="27" t="s">
        <v>133</v>
      </c>
      <c r="C147" s="26">
        <f>SUM(C148:C152)</f>
        <v>0</v>
      </c>
      <c r="D147" s="25">
        <f t="shared" si="4"/>
        <v>0</v>
      </c>
      <c r="E147" s="21"/>
    </row>
    <row r="148" spans="1:5" x14ac:dyDescent="0.2">
      <c r="A148" s="24">
        <v>5281</v>
      </c>
      <c r="B148" s="21" t="s">
        <v>132</v>
      </c>
      <c r="C148" s="23">
        <v>0</v>
      </c>
      <c r="D148" s="22">
        <f t="shared" si="4"/>
        <v>0</v>
      </c>
      <c r="E148" s="21"/>
    </row>
    <row r="149" spans="1:5" x14ac:dyDescent="0.2">
      <c r="A149" s="24">
        <v>5282</v>
      </c>
      <c r="B149" s="21" t="s">
        <v>131</v>
      </c>
      <c r="C149" s="23">
        <v>0</v>
      </c>
      <c r="D149" s="22">
        <f t="shared" si="4"/>
        <v>0</v>
      </c>
      <c r="E149" s="21"/>
    </row>
    <row r="150" spans="1:5" x14ac:dyDescent="0.2">
      <c r="A150" s="24">
        <v>5283</v>
      </c>
      <c r="B150" s="21" t="s">
        <v>130</v>
      </c>
      <c r="C150" s="23">
        <v>0</v>
      </c>
      <c r="D150" s="22">
        <f t="shared" si="4"/>
        <v>0</v>
      </c>
      <c r="E150" s="21"/>
    </row>
    <row r="151" spans="1:5" x14ac:dyDescent="0.2">
      <c r="A151" s="24">
        <v>5284</v>
      </c>
      <c r="B151" s="21" t="s">
        <v>129</v>
      </c>
      <c r="C151" s="23">
        <v>0</v>
      </c>
      <c r="D151" s="22">
        <f t="shared" si="4"/>
        <v>0</v>
      </c>
      <c r="E151" s="21"/>
    </row>
    <row r="152" spans="1:5" x14ac:dyDescent="0.2">
      <c r="A152" s="24">
        <v>5285</v>
      </c>
      <c r="B152" s="21" t="s">
        <v>128</v>
      </c>
      <c r="C152" s="23">
        <v>0</v>
      </c>
      <c r="D152" s="22">
        <f t="shared" si="4"/>
        <v>0</v>
      </c>
      <c r="E152" s="21"/>
    </row>
    <row r="153" spans="1:5" x14ac:dyDescent="0.2">
      <c r="A153" s="28">
        <v>5290</v>
      </c>
      <c r="B153" s="27" t="s">
        <v>127</v>
      </c>
      <c r="C153" s="26">
        <f>SUM(C154:C155)</f>
        <v>0</v>
      </c>
      <c r="D153" s="25">
        <f t="shared" si="4"/>
        <v>0</v>
      </c>
      <c r="E153" s="21"/>
    </row>
    <row r="154" spans="1:5" x14ac:dyDescent="0.2">
      <c r="A154" s="24">
        <v>5291</v>
      </c>
      <c r="B154" s="21" t="s">
        <v>126</v>
      </c>
      <c r="C154" s="23">
        <v>0</v>
      </c>
      <c r="D154" s="22">
        <f t="shared" si="4"/>
        <v>0</v>
      </c>
      <c r="E154" s="21"/>
    </row>
    <row r="155" spans="1:5" x14ac:dyDescent="0.2">
      <c r="A155" s="24">
        <v>5292</v>
      </c>
      <c r="B155" s="21" t="s">
        <v>125</v>
      </c>
      <c r="C155" s="23">
        <v>0</v>
      </c>
      <c r="D155" s="22">
        <f t="shared" si="4"/>
        <v>0</v>
      </c>
      <c r="E155" s="21"/>
    </row>
    <row r="156" spans="1:5" x14ac:dyDescent="0.2">
      <c r="A156" s="28">
        <v>5300</v>
      </c>
      <c r="B156" s="27" t="s">
        <v>124</v>
      </c>
      <c r="C156" s="26">
        <f>C157+C160+C163</f>
        <v>0</v>
      </c>
      <c r="D156" s="25">
        <f t="shared" si="4"/>
        <v>0</v>
      </c>
      <c r="E156" s="21"/>
    </row>
    <row r="157" spans="1:5" x14ac:dyDescent="0.2">
      <c r="A157" s="28">
        <v>5310</v>
      </c>
      <c r="B157" s="27" t="s">
        <v>123</v>
      </c>
      <c r="C157" s="26">
        <f>C158+C159</f>
        <v>0</v>
      </c>
      <c r="D157" s="25">
        <f t="shared" si="4"/>
        <v>0</v>
      </c>
      <c r="E157" s="21"/>
    </row>
    <row r="158" spans="1:5" x14ac:dyDescent="0.2">
      <c r="A158" s="24">
        <v>5311</v>
      </c>
      <c r="B158" s="21" t="s">
        <v>122</v>
      </c>
      <c r="C158" s="23">
        <v>0</v>
      </c>
      <c r="D158" s="22">
        <f t="shared" si="4"/>
        <v>0</v>
      </c>
      <c r="E158" s="21"/>
    </row>
    <row r="159" spans="1:5" x14ac:dyDescent="0.2">
      <c r="A159" s="24">
        <v>5312</v>
      </c>
      <c r="B159" s="21" t="s">
        <v>121</v>
      </c>
      <c r="C159" s="23">
        <v>0</v>
      </c>
      <c r="D159" s="22">
        <f t="shared" ref="D159:D190" si="5">C159/$C$94</f>
        <v>0</v>
      </c>
      <c r="E159" s="21"/>
    </row>
    <row r="160" spans="1:5" x14ac:dyDescent="0.2">
      <c r="A160" s="28">
        <v>5320</v>
      </c>
      <c r="B160" s="27" t="s">
        <v>120</v>
      </c>
      <c r="C160" s="26">
        <f>SUM(C161:C162)</f>
        <v>0</v>
      </c>
      <c r="D160" s="25">
        <f t="shared" si="5"/>
        <v>0</v>
      </c>
      <c r="E160" s="21"/>
    </row>
    <row r="161" spans="1:5" x14ac:dyDescent="0.2">
      <c r="A161" s="24">
        <v>5321</v>
      </c>
      <c r="B161" s="21" t="s">
        <v>119</v>
      </c>
      <c r="C161" s="23">
        <v>0</v>
      </c>
      <c r="D161" s="22">
        <f t="shared" si="5"/>
        <v>0</v>
      </c>
      <c r="E161" s="21"/>
    </row>
    <row r="162" spans="1:5" x14ac:dyDescent="0.2">
      <c r="A162" s="24">
        <v>5322</v>
      </c>
      <c r="B162" s="21" t="s">
        <v>118</v>
      </c>
      <c r="C162" s="23">
        <v>0</v>
      </c>
      <c r="D162" s="22">
        <f t="shared" si="5"/>
        <v>0</v>
      </c>
      <c r="E162" s="21"/>
    </row>
    <row r="163" spans="1:5" x14ac:dyDescent="0.2">
      <c r="A163" s="28">
        <v>5330</v>
      </c>
      <c r="B163" s="27" t="s">
        <v>117</v>
      </c>
      <c r="C163" s="26">
        <f>SUM(C164:C165)</f>
        <v>0</v>
      </c>
      <c r="D163" s="25">
        <f t="shared" si="5"/>
        <v>0</v>
      </c>
      <c r="E163" s="21"/>
    </row>
    <row r="164" spans="1:5" x14ac:dyDescent="0.2">
      <c r="A164" s="24">
        <v>5331</v>
      </c>
      <c r="B164" s="21" t="s">
        <v>116</v>
      </c>
      <c r="C164" s="23">
        <v>0</v>
      </c>
      <c r="D164" s="22">
        <f t="shared" si="5"/>
        <v>0</v>
      </c>
      <c r="E164" s="21"/>
    </row>
    <row r="165" spans="1:5" x14ac:dyDescent="0.2">
      <c r="A165" s="24">
        <v>5332</v>
      </c>
      <c r="B165" s="21" t="s">
        <v>115</v>
      </c>
      <c r="C165" s="23">
        <v>0</v>
      </c>
      <c r="D165" s="22">
        <f t="shared" si="5"/>
        <v>0</v>
      </c>
      <c r="E165" s="21"/>
    </row>
    <row r="166" spans="1:5" x14ac:dyDescent="0.2">
      <c r="A166" s="28">
        <v>5400</v>
      </c>
      <c r="B166" s="27" t="s">
        <v>114</v>
      </c>
      <c r="C166" s="26">
        <f>C167+C170+C173+C176+C178</f>
        <v>0</v>
      </c>
      <c r="D166" s="25">
        <f t="shared" si="5"/>
        <v>0</v>
      </c>
      <c r="E166" s="21"/>
    </row>
    <row r="167" spans="1:5" x14ac:dyDescent="0.2">
      <c r="A167" s="28">
        <v>5410</v>
      </c>
      <c r="B167" s="27" t="s">
        <v>113</v>
      </c>
      <c r="C167" s="26">
        <f>SUM(C168:C169)</f>
        <v>0</v>
      </c>
      <c r="D167" s="25">
        <f t="shared" si="5"/>
        <v>0</v>
      </c>
      <c r="E167" s="21"/>
    </row>
    <row r="168" spans="1:5" x14ac:dyDescent="0.2">
      <c r="A168" s="24">
        <v>5411</v>
      </c>
      <c r="B168" s="21" t="s">
        <v>112</v>
      </c>
      <c r="C168" s="23">
        <v>0</v>
      </c>
      <c r="D168" s="22">
        <f t="shared" si="5"/>
        <v>0</v>
      </c>
      <c r="E168" s="21"/>
    </row>
    <row r="169" spans="1:5" x14ac:dyDescent="0.2">
      <c r="A169" s="24">
        <v>5412</v>
      </c>
      <c r="B169" s="21" t="s">
        <v>111</v>
      </c>
      <c r="C169" s="23">
        <v>0</v>
      </c>
      <c r="D169" s="22">
        <f t="shared" si="5"/>
        <v>0</v>
      </c>
      <c r="E169" s="21"/>
    </row>
    <row r="170" spans="1:5" x14ac:dyDescent="0.2">
      <c r="A170" s="28">
        <v>5420</v>
      </c>
      <c r="B170" s="27" t="s">
        <v>110</v>
      </c>
      <c r="C170" s="26">
        <f>SUM(C171:C172)</f>
        <v>0</v>
      </c>
      <c r="D170" s="25">
        <f t="shared" si="5"/>
        <v>0</v>
      </c>
      <c r="E170" s="21"/>
    </row>
    <row r="171" spans="1:5" x14ac:dyDescent="0.2">
      <c r="A171" s="24">
        <v>5421</v>
      </c>
      <c r="B171" s="21" t="s">
        <v>109</v>
      </c>
      <c r="C171" s="23">
        <v>0</v>
      </c>
      <c r="D171" s="22">
        <f t="shared" si="5"/>
        <v>0</v>
      </c>
      <c r="E171" s="21"/>
    </row>
    <row r="172" spans="1:5" x14ac:dyDescent="0.2">
      <c r="A172" s="24">
        <v>5422</v>
      </c>
      <c r="B172" s="21" t="s">
        <v>108</v>
      </c>
      <c r="C172" s="23">
        <v>0</v>
      </c>
      <c r="D172" s="22">
        <f t="shared" si="5"/>
        <v>0</v>
      </c>
      <c r="E172" s="21"/>
    </row>
    <row r="173" spans="1:5" x14ac:dyDescent="0.2">
      <c r="A173" s="28">
        <v>5430</v>
      </c>
      <c r="B173" s="27" t="s">
        <v>107</v>
      </c>
      <c r="C173" s="26">
        <f>SUM(C174:C175)</f>
        <v>0</v>
      </c>
      <c r="D173" s="25">
        <f t="shared" si="5"/>
        <v>0</v>
      </c>
      <c r="E173" s="21"/>
    </row>
    <row r="174" spans="1:5" x14ac:dyDescent="0.2">
      <c r="A174" s="24">
        <v>5431</v>
      </c>
      <c r="B174" s="21" t="s">
        <v>106</v>
      </c>
      <c r="C174" s="23">
        <v>0</v>
      </c>
      <c r="D174" s="22">
        <f t="shared" si="5"/>
        <v>0</v>
      </c>
      <c r="E174" s="21"/>
    </row>
    <row r="175" spans="1:5" x14ac:dyDescent="0.2">
      <c r="A175" s="24">
        <v>5432</v>
      </c>
      <c r="B175" s="21" t="s">
        <v>105</v>
      </c>
      <c r="C175" s="23">
        <v>0</v>
      </c>
      <c r="D175" s="22">
        <f t="shared" si="5"/>
        <v>0</v>
      </c>
      <c r="E175" s="21"/>
    </row>
    <row r="176" spans="1:5" x14ac:dyDescent="0.2">
      <c r="A176" s="28">
        <v>5440</v>
      </c>
      <c r="B176" s="27" t="s">
        <v>104</v>
      </c>
      <c r="C176" s="26">
        <f>SUM(C177)</f>
        <v>0</v>
      </c>
      <c r="D176" s="25">
        <f t="shared" si="5"/>
        <v>0</v>
      </c>
      <c r="E176" s="21"/>
    </row>
    <row r="177" spans="1:5" x14ac:dyDescent="0.2">
      <c r="A177" s="24">
        <v>5441</v>
      </c>
      <c r="B177" s="21" t="s">
        <v>104</v>
      </c>
      <c r="C177" s="23">
        <v>0</v>
      </c>
      <c r="D177" s="22">
        <f t="shared" si="5"/>
        <v>0</v>
      </c>
      <c r="E177" s="21"/>
    </row>
    <row r="178" spans="1:5" x14ac:dyDescent="0.2">
      <c r="A178" s="28">
        <v>5450</v>
      </c>
      <c r="B178" s="27" t="s">
        <v>103</v>
      </c>
      <c r="C178" s="26">
        <f>SUM(C179:C180)</f>
        <v>0</v>
      </c>
      <c r="D178" s="25">
        <f t="shared" si="5"/>
        <v>0</v>
      </c>
      <c r="E178" s="21"/>
    </row>
    <row r="179" spans="1:5" x14ac:dyDescent="0.2">
      <c r="A179" s="24">
        <v>5451</v>
      </c>
      <c r="B179" s="21" t="s">
        <v>102</v>
      </c>
      <c r="C179" s="23">
        <v>0</v>
      </c>
      <c r="D179" s="22">
        <f t="shared" si="5"/>
        <v>0</v>
      </c>
      <c r="E179" s="21"/>
    </row>
    <row r="180" spans="1:5" x14ac:dyDescent="0.2">
      <c r="A180" s="24">
        <v>5452</v>
      </c>
      <c r="B180" s="21" t="s">
        <v>101</v>
      </c>
      <c r="C180" s="23">
        <v>0</v>
      </c>
      <c r="D180" s="22">
        <f t="shared" si="5"/>
        <v>0</v>
      </c>
      <c r="E180" s="21"/>
    </row>
    <row r="181" spans="1:5" x14ac:dyDescent="0.2">
      <c r="A181" s="28">
        <v>5500</v>
      </c>
      <c r="B181" s="27" t="s">
        <v>100</v>
      </c>
      <c r="C181" s="26">
        <f>C182+C191+C194+C200</f>
        <v>20019174.100000001</v>
      </c>
      <c r="D181" s="25">
        <f t="shared" si="5"/>
        <v>4.6449270535749057E-2</v>
      </c>
      <c r="E181" s="21"/>
    </row>
    <row r="182" spans="1:5" x14ac:dyDescent="0.2">
      <c r="A182" s="28">
        <v>5510</v>
      </c>
      <c r="B182" s="27" t="s">
        <v>99</v>
      </c>
      <c r="C182" s="26">
        <f>SUM(C183:C190)</f>
        <v>20018185.760000002</v>
      </c>
      <c r="D182" s="25">
        <f t="shared" si="5"/>
        <v>4.6446977350635021E-2</v>
      </c>
      <c r="E182" s="21"/>
    </row>
    <row r="183" spans="1:5" x14ac:dyDescent="0.2">
      <c r="A183" s="24">
        <v>5511</v>
      </c>
      <c r="B183" s="21" t="s">
        <v>98</v>
      </c>
      <c r="C183" s="23">
        <v>0</v>
      </c>
      <c r="D183" s="22">
        <f t="shared" si="5"/>
        <v>0</v>
      </c>
      <c r="E183" s="21"/>
    </row>
    <row r="184" spans="1:5" x14ac:dyDescent="0.2">
      <c r="A184" s="24">
        <v>5512</v>
      </c>
      <c r="B184" s="21" t="s">
        <v>97</v>
      </c>
      <c r="C184" s="23">
        <v>0</v>
      </c>
      <c r="D184" s="22">
        <f t="shared" si="5"/>
        <v>0</v>
      </c>
      <c r="E184" s="21"/>
    </row>
    <row r="185" spans="1:5" x14ac:dyDescent="0.2">
      <c r="A185" s="24">
        <v>5513</v>
      </c>
      <c r="B185" s="21" t="s">
        <v>96</v>
      </c>
      <c r="C185" s="23">
        <v>15748993.140000001</v>
      </c>
      <c r="D185" s="22">
        <f t="shared" si="5"/>
        <v>3.6541429699915341E-2</v>
      </c>
      <c r="E185" s="21"/>
    </row>
    <row r="186" spans="1:5" x14ac:dyDescent="0.2">
      <c r="A186" s="24">
        <v>5514</v>
      </c>
      <c r="B186" s="21" t="s">
        <v>95</v>
      </c>
      <c r="C186" s="23">
        <v>0</v>
      </c>
      <c r="D186" s="22">
        <f t="shared" si="5"/>
        <v>0</v>
      </c>
      <c r="E186" s="21"/>
    </row>
    <row r="187" spans="1:5" x14ac:dyDescent="0.2">
      <c r="A187" s="24">
        <v>5515</v>
      </c>
      <c r="B187" s="21" t="s">
        <v>94</v>
      </c>
      <c r="C187" s="23">
        <v>4269192.62</v>
      </c>
      <c r="D187" s="22">
        <f t="shared" si="5"/>
        <v>9.9055476507196819E-3</v>
      </c>
      <c r="E187" s="21"/>
    </row>
    <row r="188" spans="1:5" x14ac:dyDescent="0.2">
      <c r="A188" s="24">
        <v>5516</v>
      </c>
      <c r="B188" s="21" t="s">
        <v>93</v>
      </c>
      <c r="C188" s="23">
        <v>0</v>
      </c>
      <c r="D188" s="22">
        <f t="shared" si="5"/>
        <v>0</v>
      </c>
      <c r="E188" s="21"/>
    </row>
    <row r="189" spans="1:5" x14ac:dyDescent="0.2">
      <c r="A189" s="24">
        <v>5517</v>
      </c>
      <c r="B189" s="21" t="s">
        <v>92</v>
      </c>
      <c r="C189" s="23">
        <v>0</v>
      </c>
      <c r="D189" s="22">
        <f t="shared" si="5"/>
        <v>0</v>
      </c>
      <c r="E189" s="21"/>
    </row>
    <row r="190" spans="1:5" x14ac:dyDescent="0.2">
      <c r="A190" s="24">
        <v>5518</v>
      </c>
      <c r="B190" s="21" t="s">
        <v>91</v>
      </c>
      <c r="C190" s="23">
        <v>0</v>
      </c>
      <c r="D190" s="22">
        <f t="shared" si="5"/>
        <v>0</v>
      </c>
      <c r="E190" s="21"/>
    </row>
    <row r="191" spans="1:5" x14ac:dyDescent="0.2">
      <c r="A191" s="28">
        <v>5520</v>
      </c>
      <c r="B191" s="27" t="s">
        <v>90</v>
      </c>
      <c r="C191" s="26">
        <f>SUM(C192:C193)</f>
        <v>0</v>
      </c>
      <c r="D191" s="25">
        <f t="shared" ref="D191:D212" si="6">C191/$C$94</f>
        <v>0</v>
      </c>
      <c r="E191" s="21"/>
    </row>
    <row r="192" spans="1:5" x14ac:dyDescent="0.2">
      <c r="A192" s="24">
        <v>5521</v>
      </c>
      <c r="B192" s="21" t="s">
        <v>89</v>
      </c>
      <c r="C192" s="23">
        <v>0</v>
      </c>
      <c r="D192" s="22">
        <f t="shared" si="6"/>
        <v>0</v>
      </c>
      <c r="E192" s="21"/>
    </row>
    <row r="193" spans="1:5" x14ac:dyDescent="0.2">
      <c r="A193" s="24">
        <v>5522</v>
      </c>
      <c r="B193" s="21" t="s">
        <v>88</v>
      </c>
      <c r="C193" s="23">
        <v>0</v>
      </c>
      <c r="D193" s="22">
        <f t="shared" si="6"/>
        <v>0</v>
      </c>
      <c r="E193" s="21"/>
    </row>
    <row r="194" spans="1:5" x14ac:dyDescent="0.2">
      <c r="A194" s="28">
        <v>5530</v>
      </c>
      <c r="B194" s="27" t="s">
        <v>87</v>
      </c>
      <c r="C194" s="26">
        <f>SUM(C195:C199)</f>
        <v>0</v>
      </c>
      <c r="D194" s="25">
        <f t="shared" si="6"/>
        <v>0</v>
      </c>
      <c r="E194" s="21"/>
    </row>
    <row r="195" spans="1:5" x14ac:dyDescent="0.2">
      <c r="A195" s="24">
        <v>5531</v>
      </c>
      <c r="B195" s="21" t="s">
        <v>86</v>
      </c>
      <c r="C195" s="23">
        <v>0</v>
      </c>
      <c r="D195" s="22">
        <f t="shared" si="6"/>
        <v>0</v>
      </c>
      <c r="E195" s="21"/>
    </row>
    <row r="196" spans="1:5" x14ac:dyDescent="0.2">
      <c r="A196" s="24">
        <v>5532</v>
      </c>
      <c r="B196" s="21" t="s">
        <v>85</v>
      </c>
      <c r="C196" s="23">
        <v>0</v>
      </c>
      <c r="D196" s="22">
        <f t="shared" si="6"/>
        <v>0</v>
      </c>
      <c r="E196" s="21"/>
    </row>
    <row r="197" spans="1:5" x14ac:dyDescent="0.2">
      <c r="A197" s="24">
        <v>5533</v>
      </c>
      <c r="B197" s="21" t="s">
        <v>84</v>
      </c>
      <c r="C197" s="23">
        <v>0</v>
      </c>
      <c r="D197" s="22">
        <f t="shared" si="6"/>
        <v>0</v>
      </c>
      <c r="E197" s="21"/>
    </row>
    <row r="198" spans="1:5" x14ac:dyDescent="0.2">
      <c r="A198" s="24">
        <v>5534</v>
      </c>
      <c r="B198" s="21" t="s">
        <v>83</v>
      </c>
      <c r="C198" s="23">
        <v>0</v>
      </c>
      <c r="D198" s="22">
        <f t="shared" si="6"/>
        <v>0</v>
      </c>
      <c r="E198" s="21"/>
    </row>
    <row r="199" spans="1:5" x14ac:dyDescent="0.2">
      <c r="A199" s="24">
        <v>5535</v>
      </c>
      <c r="B199" s="21" t="s">
        <v>82</v>
      </c>
      <c r="C199" s="23">
        <v>0</v>
      </c>
      <c r="D199" s="22">
        <f t="shared" si="6"/>
        <v>0</v>
      </c>
      <c r="E199" s="21"/>
    </row>
    <row r="200" spans="1:5" x14ac:dyDescent="0.2">
      <c r="A200" s="28">
        <v>5590</v>
      </c>
      <c r="B200" s="27" t="s">
        <v>81</v>
      </c>
      <c r="C200" s="26">
        <f>SUM(C201:C209)</f>
        <v>988.34</v>
      </c>
      <c r="D200" s="25">
        <f t="shared" si="6"/>
        <v>2.2931851140303644E-6</v>
      </c>
      <c r="E200" s="21"/>
    </row>
    <row r="201" spans="1:5" x14ac:dyDescent="0.2">
      <c r="A201" s="24">
        <v>5591</v>
      </c>
      <c r="B201" s="21" t="s">
        <v>80</v>
      </c>
      <c r="C201" s="23">
        <v>0</v>
      </c>
      <c r="D201" s="22">
        <f t="shared" si="6"/>
        <v>0</v>
      </c>
      <c r="E201" s="21"/>
    </row>
    <row r="202" spans="1:5" x14ac:dyDescent="0.2">
      <c r="A202" s="24">
        <v>5592</v>
      </c>
      <c r="B202" s="21" t="s">
        <v>79</v>
      </c>
      <c r="C202" s="23">
        <v>0</v>
      </c>
      <c r="D202" s="22">
        <f t="shared" si="6"/>
        <v>0</v>
      </c>
      <c r="E202" s="21"/>
    </row>
    <row r="203" spans="1:5" x14ac:dyDescent="0.2">
      <c r="A203" s="24">
        <v>5593</v>
      </c>
      <c r="B203" s="21" t="s">
        <v>78</v>
      </c>
      <c r="C203" s="23">
        <v>0</v>
      </c>
      <c r="D203" s="22">
        <f t="shared" si="6"/>
        <v>0</v>
      </c>
      <c r="E203" s="21"/>
    </row>
    <row r="204" spans="1:5" x14ac:dyDescent="0.2">
      <c r="A204" s="24">
        <v>5594</v>
      </c>
      <c r="B204" s="21" t="s">
        <v>77</v>
      </c>
      <c r="C204" s="23">
        <v>0</v>
      </c>
      <c r="D204" s="22">
        <f t="shared" si="6"/>
        <v>0</v>
      </c>
      <c r="E204" s="21"/>
    </row>
    <row r="205" spans="1:5" x14ac:dyDescent="0.2">
      <c r="A205" s="24">
        <v>5595</v>
      </c>
      <c r="B205" s="21" t="s">
        <v>76</v>
      </c>
      <c r="C205" s="23">
        <v>0</v>
      </c>
      <c r="D205" s="22">
        <f t="shared" si="6"/>
        <v>0</v>
      </c>
      <c r="E205" s="21"/>
    </row>
    <row r="206" spans="1:5" x14ac:dyDescent="0.2">
      <c r="A206" s="24">
        <v>5596</v>
      </c>
      <c r="B206" s="21" t="s">
        <v>75</v>
      </c>
      <c r="C206" s="23">
        <v>0</v>
      </c>
      <c r="D206" s="22">
        <f t="shared" si="6"/>
        <v>0</v>
      </c>
      <c r="E206" s="21"/>
    </row>
    <row r="207" spans="1:5" x14ac:dyDescent="0.2">
      <c r="A207" s="24">
        <v>5597</v>
      </c>
      <c r="B207" s="21" t="s">
        <v>74</v>
      </c>
      <c r="C207" s="23">
        <v>0</v>
      </c>
      <c r="D207" s="22">
        <f t="shared" si="6"/>
        <v>0</v>
      </c>
      <c r="E207" s="21"/>
    </row>
    <row r="208" spans="1:5" x14ac:dyDescent="0.2">
      <c r="A208" s="24">
        <v>5598</v>
      </c>
      <c r="B208" s="21" t="s">
        <v>73</v>
      </c>
      <c r="C208" s="23">
        <v>0</v>
      </c>
      <c r="D208" s="22">
        <f t="shared" si="6"/>
        <v>0</v>
      </c>
      <c r="E208" s="21"/>
    </row>
    <row r="209" spans="1:5" x14ac:dyDescent="0.2">
      <c r="A209" s="24">
        <v>5599</v>
      </c>
      <c r="B209" s="21" t="s">
        <v>72</v>
      </c>
      <c r="C209" s="23">
        <v>988.34</v>
      </c>
      <c r="D209" s="22">
        <f t="shared" si="6"/>
        <v>2.2931851140303644E-6</v>
      </c>
      <c r="E209" s="21"/>
    </row>
    <row r="210" spans="1:5" x14ac:dyDescent="0.2">
      <c r="A210" s="28">
        <v>5600</v>
      </c>
      <c r="B210" s="27" t="s">
        <v>71</v>
      </c>
      <c r="C210" s="26">
        <f>C211</f>
        <v>0</v>
      </c>
      <c r="D210" s="25">
        <f t="shared" si="6"/>
        <v>0</v>
      </c>
      <c r="E210" s="21"/>
    </row>
    <row r="211" spans="1:5" x14ac:dyDescent="0.2">
      <c r="A211" s="28">
        <v>5610</v>
      </c>
      <c r="B211" s="27" t="s">
        <v>70</v>
      </c>
      <c r="C211" s="26">
        <f>C212</f>
        <v>0</v>
      </c>
      <c r="D211" s="25">
        <f t="shared" si="6"/>
        <v>0</v>
      </c>
      <c r="E211" s="21"/>
    </row>
    <row r="212" spans="1:5" x14ac:dyDescent="0.2">
      <c r="A212" s="24">
        <v>5611</v>
      </c>
      <c r="B212" s="21" t="s">
        <v>69</v>
      </c>
      <c r="C212" s="23">
        <v>0</v>
      </c>
      <c r="D212" s="22">
        <f t="shared" si="6"/>
        <v>0</v>
      </c>
      <c r="E212" s="21"/>
    </row>
    <row r="213" spans="1:5" x14ac:dyDescent="0.2">
      <c r="C213" s="20"/>
    </row>
    <row r="214" spans="1:5" x14ac:dyDescent="0.2">
      <c r="B214" s="19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2" fitToHeight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974F3-93ED-440A-9B1B-F083130D68B0}">
  <sheetPr>
    <pageSetUpPr fitToPage="1"/>
  </sheetPr>
  <dimension ref="A1:J173"/>
  <sheetViews>
    <sheetView tabSelected="1" zoomScale="90" zoomScaleNormal="90" workbookViewId="0">
      <selection activeCell="G37" sqref="G37"/>
    </sheetView>
  </sheetViews>
  <sheetFormatPr baseColWidth="10" defaultColWidth="9.140625" defaultRowHeight="11.25" x14ac:dyDescent="0.2"/>
  <cols>
    <col min="1" max="1" width="10" style="19" customWidth="1"/>
    <col min="2" max="2" width="64.5703125" style="19" bestFit="1" customWidth="1"/>
    <col min="3" max="3" width="16.42578125" style="19" bestFit="1" customWidth="1"/>
    <col min="4" max="4" width="19.140625" style="19" customWidth="1"/>
    <col min="5" max="5" width="28" style="19" customWidth="1"/>
    <col min="6" max="6" width="53.85546875" style="19" bestFit="1" customWidth="1"/>
    <col min="7" max="7" width="16.5703125" style="19" customWidth="1"/>
    <col min="8" max="8" width="26" style="19" customWidth="1"/>
    <col min="9" max="9" width="27.140625" style="19" customWidth="1"/>
    <col min="10" max="10" width="22.140625" style="19" customWidth="1"/>
    <col min="11" max="16384" width="9.140625" style="19"/>
  </cols>
  <sheetData>
    <row r="1" spans="1:8" s="42" customFormat="1" ht="18.95" customHeight="1" x14ac:dyDescent="0.25">
      <c r="A1" s="170" t="s">
        <v>68</v>
      </c>
      <c r="B1" s="171"/>
      <c r="C1" s="171"/>
      <c r="D1" s="171"/>
      <c r="E1" s="171"/>
      <c r="F1" s="171"/>
      <c r="G1" s="15" t="s">
        <v>268</v>
      </c>
      <c r="H1" s="43">
        <v>2025</v>
      </c>
    </row>
    <row r="2" spans="1:8" s="42" customFormat="1" ht="18.95" customHeight="1" x14ac:dyDescent="0.25">
      <c r="A2" s="170" t="s">
        <v>430</v>
      </c>
      <c r="B2" s="171"/>
      <c r="C2" s="171"/>
      <c r="D2" s="171"/>
      <c r="E2" s="171"/>
      <c r="F2" s="171"/>
      <c r="G2" s="15" t="s">
        <v>266</v>
      </c>
      <c r="H2" s="43" t="s">
        <v>64</v>
      </c>
    </row>
    <row r="3" spans="1:8" s="42" customFormat="1" ht="18.95" customHeight="1" x14ac:dyDescent="0.25">
      <c r="A3" s="170" t="s">
        <v>63</v>
      </c>
      <c r="B3" s="171"/>
      <c r="C3" s="171"/>
      <c r="D3" s="171"/>
      <c r="E3" s="171"/>
      <c r="F3" s="171"/>
      <c r="G3" s="15" t="s">
        <v>265</v>
      </c>
      <c r="H3" s="43">
        <v>4</v>
      </c>
    </row>
    <row r="4" spans="1:8" s="42" customFormat="1" ht="18.95" customHeight="1" x14ac:dyDescent="0.25">
      <c r="A4" s="170" t="s">
        <v>61</v>
      </c>
      <c r="B4" s="171"/>
      <c r="C4" s="171"/>
      <c r="D4" s="171"/>
      <c r="E4" s="171"/>
      <c r="F4" s="171"/>
      <c r="G4" s="15"/>
      <c r="H4" s="43"/>
    </row>
    <row r="5" spans="1:8" x14ac:dyDescent="0.2">
      <c r="A5" s="41" t="s">
        <v>264</v>
      </c>
      <c r="B5" s="40"/>
      <c r="C5" s="40"/>
      <c r="D5" s="40"/>
      <c r="E5" s="40"/>
      <c r="F5" s="40"/>
      <c r="G5" s="40"/>
      <c r="H5" s="40"/>
    </row>
    <row r="7" spans="1:8" x14ac:dyDescent="0.2">
      <c r="A7" s="40" t="s">
        <v>429</v>
      </c>
      <c r="B7" s="40"/>
      <c r="C7" s="40"/>
      <c r="D7" s="40"/>
      <c r="E7" s="40"/>
      <c r="F7" s="40"/>
      <c r="G7" s="40"/>
      <c r="H7" s="40"/>
    </row>
    <row r="8" spans="1:8" x14ac:dyDescent="0.2">
      <c r="A8" s="54" t="s">
        <v>190</v>
      </c>
      <c r="B8" s="54" t="s">
        <v>189</v>
      </c>
      <c r="C8" s="54" t="s">
        <v>188</v>
      </c>
      <c r="D8" s="54" t="s">
        <v>392</v>
      </c>
      <c r="E8" s="54"/>
      <c r="F8" s="54"/>
      <c r="G8" s="54"/>
      <c r="H8" s="54"/>
    </row>
    <row r="9" spans="1:8" x14ac:dyDescent="0.2">
      <c r="A9" s="52">
        <v>1114</v>
      </c>
      <c r="B9" s="19" t="s">
        <v>428</v>
      </c>
      <c r="C9" s="20">
        <v>0</v>
      </c>
      <c r="E9" s="19" t="str">
        <f>+IF(OR(C9&lt;&gt;0,C10&lt;&gt;0,C11&lt;&gt;0),"","SIN INFORMACIÓN QUE REVELAR")</f>
        <v/>
      </c>
    </row>
    <row r="10" spans="1:8" x14ac:dyDescent="0.2">
      <c r="A10" s="52">
        <v>1115</v>
      </c>
      <c r="B10" s="19" t="s">
        <v>427</v>
      </c>
      <c r="C10" s="20">
        <v>0</v>
      </c>
    </row>
    <row r="11" spans="1:8" x14ac:dyDescent="0.2">
      <c r="A11" s="52">
        <v>1121</v>
      </c>
      <c r="B11" s="19" t="s">
        <v>426</v>
      </c>
      <c r="C11" s="20">
        <v>17548227.940000001</v>
      </c>
    </row>
    <row r="12" spans="1:8" x14ac:dyDescent="0.2">
      <c r="C12" s="20"/>
    </row>
    <row r="13" spans="1:8" x14ac:dyDescent="0.2">
      <c r="A13" s="40" t="s">
        <v>425</v>
      </c>
      <c r="B13" s="40"/>
      <c r="C13" s="40"/>
      <c r="D13" s="40"/>
      <c r="E13" s="40"/>
      <c r="F13" s="40"/>
      <c r="G13" s="40"/>
      <c r="H13" s="40"/>
    </row>
    <row r="14" spans="1:8" x14ac:dyDescent="0.2">
      <c r="A14" s="54" t="s">
        <v>190</v>
      </c>
      <c r="B14" s="54" t="s">
        <v>189</v>
      </c>
      <c r="C14" s="54" t="s">
        <v>188</v>
      </c>
      <c r="D14" s="54">
        <v>2024</v>
      </c>
      <c r="E14" s="54">
        <v>2023</v>
      </c>
      <c r="F14" s="54">
        <v>2022</v>
      </c>
      <c r="G14" s="54">
        <v>2021</v>
      </c>
      <c r="H14" s="54" t="s">
        <v>424</v>
      </c>
    </row>
    <row r="15" spans="1:8" x14ac:dyDescent="0.2">
      <c r="A15" s="52">
        <v>1122</v>
      </c>
      <c r="B15" s="19" t="s">
        <v>423</v>
      </c>
      <c r="C15" s="20">
        <v>0</v>
      </c>
      <c r="D15" s="20">
        <v>0</v>
      </c>
      <c r="E15" s="20">
        <v>0</v>
      </c>
      <c r="F15" s="20">
        <v>0</v>
      </c>
      <c r="G15" s="20">
        <v>585</v>
      </c>
      <c r="H15" s="19" t="str">
        <f>+IF(OR(C15&lt;&gt;0,C16&lt;&gt;0),"","SIN INFORMACIÓN QUE REVELAR")</f>
        <v>SIN INFORMACIÓN QUE REVELAR</v>
      </c>
    </row>
    <row r="16" spans="1:8" x14ac:dyDescent="0.2">
      <c r="A16" s="52">
        <v>1124</v>
      </c>
      <c r="B16" s="19" t="s">
        <v>422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8" x14ac:dyDescent="0.2">
      <c r="C17" s="20"/>
      <c r="D17" s="20"/>
      <c r="E17" s="20"/>
      <c r="F17" s="20"/>
      <c r="G17" s="20"/>
    </row>
    <row r="18" spans="1:8" x14ac:dyDescent="0.2">
      <c r="A18" s="40" t="s">
        <v>421</v>
      </c>
      <c r="B18" s="40"/>
      <c r="C18" s="40"/>
      <c r="D18" s="40"/>
      <c r="E18" s="40"/>
      <c r="F18" s="40"/>
      <c r="G18" s="40"/>
      <c r="H18" s="40"/>
    </row>
    <row r="19" spans="1:8" x14ac:dyDescent="0.2">
      <c r="A19" s="54" t="s">
        <v>190</v>
      </c>
      <c r="B19" s="54" t="s">
        <v>189</v>
      </c>
      <c r="C19" s="54" t="s">
        <v>188</v>
      </c>
      <c r="D19" s="54" t="s">
        <v>328</v>
      </c>
      <c r="E19" s="54" t="s">
        <v>327</v>
      </c>
      <c r="F19" s="54" t="s">
        <v>326</v>
      </c>
      <c r="G19" s="54" t="s">
        <v>420</v>
      </c>
      <c r="H19" s="54" t="s">
        <v>273</v>
      </c>
    </row>
    <row r="20" spans="1:8" x14ac:dyDescent="0.2">
      <c r="A20" s="52">
        <v>1123</v>
      </c>
      <c r="B20" s="19" t="s">
        <v>419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19" t="str">
        <f>IF(OR(C20&lt;&gt;0, C21&lt;&gt;0, C22&lt;&gt;0, C23&lt;&gt;0, C24&lt;&gt;0, C25&lt;&gt;0, C26&lt;&gt;0, C27&lt;&gt;0, C28&lt;&gt;0), "", "SIN INFORMACIÓN QUE REVELAR")</f>
        <v>SIN INFORMACIÓN QUE REVELAR</v>
      </c>
    </row>
    <row r="21" spans="1:8" x14ac:dyDescent="0.2">
      <c r="A21" s="52">
        <v>1125</v>
      </c>
      <c r="B21" s="19" t="s">
        <v>418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8" x14ac:dyDescent="0.2">
      <c r="A22" s="52">
        <v>1126</v>
      </c>
      <c r="B22" s="19" t="s">
        <v>417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8" x14ac:dyDescent="0.2">
      <c r="A23" s="52">
        <v>1129</v>
      </c>
      <c r="B23" s="19" t="s">
        <v>416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8" x14ac:dyDescent="0.2">
      <c r="A24" s="52">
        <v>1131</v>
      </c>
      <c r="B24" s="19" t="s">
        <v>415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8" x14ac:dyDescent="0.2">
      <c r="A25" s="52">
        <v>1132</v>
      </c>
      <c r="B25" s="19" t="s">
        <v>414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8" x14ac:dyDescent="0.2">
      <c r="A26" s="52">
        <v>1133</v>
      </c>
      <c r="B26" s="19" t="s">
        <v>413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8" x14ac:dyDescent="0.2">
      <c r="A27" s="52">
        <v>1134</v>
      </c>
      <c r="B27" s="19" t="s">
        <v>412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8" x14ac:dyDescent="0.2">
      <c r="A28" s="52">
        <v>1139</v>
      </c>
      <c r="B28" s="19" t="s">
        <v>411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30" spans="1:8" x14ac:dyDescent="0.2">
      <c r="A30" s="40" t="s">
        <v>410</v>
      </c>
      <c r="B30" s="40"/>
      <c r="C30" s="40"/>
      <c r="D30" s="40"/>
      <c r="E30" s="40"/>
      <c r="F30" s="40"/>
      <c r="G30" s="40"/>
      <c r="H30" s="40"/>
    </row>
    <row r="31" spans="1:8" x14ac:dyDescent="0.2">
      <c r="A31" s="54" t="s">
        <v>190</v>
      </c>
      <c r="B31" s="54" t="s">
        <v>189</v>
      </c>
      <c r="C31" s="54" t="s">
        <v>188</v>
      </c>
      <c r="D31" s="54" t="s">
        <v>409</v>
      </c>
      <c r="E31" s="54" t="s">
        <v>408</v>
      </c>
      <c r="F31" s="54" t="s">
        <v>407</v>
      </c>
      <c r="G31" s="54" t="s">
        <v>406</v>
      </c>
      <c r="H31" s="54"/>
    </row>
    <row r="32" spans="1:8" x14ac:dyDescent="0.2">
      <c r="A32" s="52">
        <v>1140</v>
      </c>
      <c r="B32" s="19" t="s">
        <v>405</v>
      </c>
      <c r="C32" s="20">
        <f>SUM(C33:C37)</f>
        <v>0</v>
      </c>
      <c r="E32" s="19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52">
        <v>1141</v>
      </c>
      <c r="B33" s="19" t="s">
        <v>404</v>
      </c>
      <c r="C33" s="20">
        <v>0</v>
      </c>
    </row>
    <row r="34" spans="1:8" x14ac:dyDescent="0.2">
      <c r="A34" s="52">
        <v>1142</v>
      </c>
      <c r="B34" s="19" t="s">
        <v>403</v>
      </c>
      <c r="C34" s="20">
        <v>0</v>
      </c>
    </row>
    <row r="35" spans="1:8" x14ac:dyDescent="0.2">
      <c r="A35" s="52">
        <v>1143</v>
      </c>
      <c r="B35" s="19" t="s">
        <v>402</v>
      </c>
      <c r="C35" s="20">
        <v>0</v>
      </c>
    </row>
    <row r="36" spans="1:8" x14ac:dyDescent="0.2">
      <c r="A36" s="52">
        <v>1144</v>
      </c>
      <c r="B36" s="19" t="s">
        <v>401</v>
      </c>
      <c r="C36" s="20">
        <v>0</v>
      </c>
    </row>
    <row r="37" spans="1:8" x14ac:dyDescent="0.2">
      <c r="A37" s="52">
        <v>1145</v>
      </c>
      <c r="B37" s="19" t="s">
        <v>400</v>
      </c>
      <c r="C37" s="20">
        <v>0</v>
      </c>
    </row>
    <row r="39" spans="1:8" x14ac:dyDescent="0.2">
      <c r="A39" s="40" t="s">
        <v>399</v>
      </c>
      <c r="B39" s="40"/>
      <c r="C39" s="40"/>
      <c r="D39" s="40"/>
      <c r="E39" s="40"/>
      <c r="F39" s="40"/>
      <c r="G39" s="40"/>
      <c r="H39" s="40"/>
    </row>
    <row r="40" spans="1:8" x14ac:dyDescent="0.2">
      <c r="A40" s="54" t="s">
        <v>190</v>
      </c>
      <c r="B40" s="54" t="s">
        <v>189</v>
      </c>
      <c r="C40" s="54" t="s">
        <v>188</v>
      </c>
      <c r="D40" s="54" t="s">
        <v>398</v>
      </c>
      <c r="E40" s="54" t="s">
        <v>397</v>
      </c>
      <c r="F40" s="54" t="s">
        <v>396</v>
      </c>
      <c r="G40" s="54"/>
      <c r="H40" s="54"/>
    </row>
    <row r="41" spans="1:8" x14ac:dyDescent="0.2">
      <c r="A41" s="52">
        <v>1150</v>
      </c>
      <c r="B41" s="19" t="s">
        <v>395</v>
      </c>
      <c r="C41" s="20">
        <f>C42</f>
        <v>0</v>
      </c>
      <c r="E41" s="19" t="str">
        <f>+IF(OR(C41&lt;&gt;0,C42&lt;&gt;0),"","SIN INFORMACIÓN QUE REVELAR")</f>
        <v>SIN INFORMACIÓN QUE REVELAR</v>
      </c>
    </row>
    <row r="42" spans="1:8" x14ac:dyDescent="0.2">
      <c r="A42" s="52">
        <v>1151</v>
      </c>
      <c r="B42" s="19" t="s">
        <v>394</v>
      </c>
      <c r="C42" s="20">
        <v>0</v>
      </c>
    </row>
    <row r="44" spans="1:8" x14ac:dyDescent="0.2">
      <c r="A44" s="40" t="s">
        <v>393</v>
      </c>
      <c r="B44" s="40"/>
      <c r="C44" s="40"/>
      <c r="D44" s="40"/>
      <c r="E44" s="40"/>
      <c r="F44" s="40"/>
      <c r="G44" s="40"/>
      <c r="H44" s="40"/>
    </row>
    <row r="45" spans="1:8" x14ac:dyDescent="0.2">
      <c r="A45" s="54" t="s">
        <v>190</v>
      </c>
      <c r="B45" s="54" t="s">
        <v>189</v>
      </c>
      <c r="C45" s="54" t="s">
        <v>188</v>
      </c>
      <c r="D45" s="54" t="s">
        <v>392</v>
      </c>
      <c r="E45" s="54" t="s">
        <v>273</v>
      </c>
      <c r="F45" s="54"/>
      <c r="G45" s="54"/>
      <c r="H45" s="54"/>
    </row>
    <row r="46" spans="1:8" x14ac:dyDescent="0.2">
      <c r="A46" s="52">
        <v>1213</v>
      </c>
      <c r="B46" s="19" t="s">
        <v>391</v>
      </c>
      <c r="C46" s="20">
        <v>0</v>
      </c>
      <c r="E46" s="19" t="str">
        <f>IF(OR(C46&lt;&gt;0),"","SIN INFORMACIÓN QUE REVELAR")</f>
        <v>SIN INFORMACIÓN QUE REVELAR</v>
      </c>
    </row>
    <row r="48" spans="1:8" x14ac:dyDescent="0.2">
      <c r="A48" s="40" t="s">
        <v>390</v>
      </c>
      <c r="B48" s="40"/>
      <c r="C48" s="40"/>
      <c r="D48" s="40"/>
      <c r="E48" s="40"/>
      <c r="F48" s="40"/>
      <c r="G48" s="40"/>
      <c r="H48" s="40"/>
    </row>
    <row r="49" spans="1:10" x14ac:dyDescent="0.2">
      <c r="A49" s="54" t="s">
        <v>190</v>
      </c>
      <c r="B49" s="54" t="s">
        <v>189</v>
      </c>
      <c r="C49" s="54" t="s">
        <v>188</v>
      </c>
      <c r="D49" s="54"/>
      <c r="E49" s="54"/>
      <c r="F49" s="54"/>
      <c r="G49" s="54"/>
      <c r="H49" s="54"/>
    </row>
    <row r="50" spans="1:10" x14ac:dyDescent="0.2">
      <c r="A50" s="52">
        <v>1211</v>
      </c>
      <c r="B50" s="19" t="s">
        <v>389</v>
      </c>
      <c r="C50" s="20">
        <v>0</v>
      </c>
      <c r="E50" s="19" t="str">
        <f>+IF(OR(C50&lt;&gt;0,C51&lt;&gt;0,C52&lt;&gt;0),"","SIN INFORMACIÓN QUE REVELAR")</f>
        <v>SIN INFORMACIÓN QUE REVELAR</v>
      </c>
    </row>
    <row r="51" spans="1:10" x14ac:dyDescent="0.2">
      <c r="A51" s="52">
        <v>1212</v>
      </c>
      <c r="B51" s="19" t="s">
        <v>388</v>
      </c>
      <c r="C51" s="20">
        <v>0</v>
      </c>
    </row>
    <row r="52" spans="1:10" x14ac:dyDescent="0.2">
      <c r="A52" s="52">
        <v>1214</v>
      </c>
      <c r="B52" s="19" t="s">
        <v>387</v>
      </c>
      <c r="C52" s="20">
        <v>0</v>
      </c>
    </row>
    <row r="53" spans="1:10" x14ac:dyDescent="0.2">
      <c r="C53" s="20"/>
    </row>
    <row r="54" spans="1:10" x14ac:dyDescent="0.2">
      <c r="A54" s="40" t="s">
        <v>386</v>
      </c>
      <c r="B54" s="40"/>
      <c r="C54" s="40"/>
      <c r="D54" s="40"/>
      <c r="E54" s="40"/>
      <c r="F54" s="40"/>
      <c r="G54" s="40"/>
      <c r="H54" s="40"/>
      <c r="I54" s="40"/>
      <c r="J54" s="40"/>
    </row>
    <row r="55" spans="1:10" x14ac:dyDescent="0.2">
      <c r="A55" s="54" t="s">
        <v>190</v>
      </c>
      <c r="B55" s="54" t="s">
        <v>189</v>
      </c>
      <c r="C55" s="54" t="s">
        <v>188</v>
      </c>
      <c r="D55" s="54" t="s">
        <v>385</v>
      </c>
      <c r="E55" s="54" t="s">
        <v>384</v>
      </c>
      <c r="F55" s="54" t="s">
        <v>383</v>
      </c>
      <c r="G55" s="54" t="s">
        <v>382</v>
      </c>
      <c r="H55" s="54" t="s">
        <v>358</v>
      </c>
      <c r="I55" s="54" t="s">
        <v>381</v>
      </c>
      <c r="J55" s="54" t="s">
        <v>273</v>
      </c>
    </row>
    <row r="56" spans="1:10" x14ac:dyDescent="0.2">
      <c r="A56" s="52">
        <v>1230</v>
      </c>
      <c r="B56" s="19" t="s">
        <v>380</v>
      </c>
      <c r="C56" s="20">
        <f>SUM(C57:C63)</f>
        <v>725165794.79999995</v>
      </c>
      <c r="D56" s="20">
        <f>SUM(D57:D63)</f>
        <v>15748993.140000001</v>
      </c>
      <c r="E56" s="20">
        <f>SUM(E57:E63)</f>
        <v>117991480.81</v>
      </c>
      <c r="F56" s="19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52">
        <v>1231</v>
      </c>
      <c r="B57" s="19" t="s">
        <v>379</v>
      </c>
      <c r="C57" s="20">
        <v>748800</v>
      </c>
      <c r="D57" s="55"/>
      <c r="E57" s="55"/>
      <c r="F57" s="20"/>
    </row>
    <row r="58" spans="1:10" x14ac:dyDescent="0.2">
      <c r="A58" s="52">
        <v>1232</v>
      </c>
      <c r="B58" s="19" t="s">
        <v>378</v>
      </c>
      <c r="C58" s="20">
        <v>0</v>
      </c>
      <c r="D58" s="20">
        <v>0</v>
      </c>
      <c r="E58" s="20">
        <v>0</v>
      </c>
    </row>
    <row r="59" spans="1:10" x14ac:dyDescent="0.2">
      <c r="A59" s="52">
        <v>1233</v>
      </c>
      <c r="B59" s="19" t="s">
        <v>377</v>
      </c>
      <c r="C59" s="20">
        <v>299756500.74000001</v>
      </c>
      <c r="D59" s="20">
        <v>15748993.140000001</v>
      </c>
      <c r="E59" s="20">
        <v>117991480.81</v>
      </c>
      <c r="F59" s="51"/>
    </row>
    <row r="60" spans="1:10" x14ac:dyDescent="0.2">
      <c r="A60" s="52">
        <v>1234</v>
      </c>
      <c r="B60" s="19" t="s">
        <v>376</v>
      </c>
      <c r="C60" s="20">
        <v>0</v>
      </c>
      <c r="D60" s="20">
        <v>0</v>
      </c>
      <c r="E60" s="20">
        <v>0</v>
      </c>
    </row>
    <row r="61" spans="1:10" x14ac:dyDescent="0.2">
      <c r="A61" s="52">
        <v>1235</v>
      </c>
      <c r="B61" s="19" t="s">
        <v>375</v>
      </c>
      <c r="C61" s="20">
        <v>0</v>
      </c>
      <c r="D61" s="20">
        <v>0</v>
      </c>
      <c r="E61" s="20">
        <v>0</v>
      </c>
    </row>
    <row r="62" spans="1:10" x14ac:dyDescent="0.2">
      <c r="A62" s="52">
        <v>1236</v>
      </c>
      <c r="B62" s="19" t="s">
        <v>374</v>
      </c>
      <c r="C62" s="20">
        <v>424660494.06</v>
      </c>
      <c r="D62" s="20">
        <v>0</v>
      </c>
      <c r="E62" s="20">
        <v>0</v>
      </c>
    </row>
    <row r="63" spans="1:10" x14ac:dyDescent="0.2">
      <c r="A63" s="52">
        <v>1239</v>
      </c>
      <c r="B63" s="19" t="s">
        <v>373</v>
      </c>
      <c r="C63" s="20">
        <v>0</v>
      </c>
      <c r="D63" s="20">
        <v>0</v>
      </c>
      <c r="E63" s="20">
        <v>0</v>
      </c>
    </row>
    <row r="64" spans="1:10" x14ac:dyDescent="0.2">
      <c r="A64" s="52">
        <v>1240</v>
      </c>
      <c r="B64" s="19" t="s">
        <v>372</v>
      </c>
      <c r="C64" s="20">
        <f>SUM(C65:C72)</f>
        <v>71121304.120000005</v>
      </c>
      <c r="D64" s="20">
        <f>SUM(D65:D72)</f>
        <v>4269192.62</v>
      </c>
      <c r="E64" s="20">
        <f>SUM(E65:E72)</f>
        <v>59284436.949999996</v>
      </c>
      <c r="F64" s="51"/>
    </row>
    <row r="65" spans="1:9" x14ac:dyDescent="0.2">
      <c r="A65" s="52">
        <v>1241</v>
      </c>
      <c r="B65" s="19" t="s">
        <v>371</v>
      </c>
      <c r="C65" s="20">
        <v>14930495.4</v>
      </c>
      <c r="D65" s="20">
        <v>1138375.19</v>
      </c>
      <c r="E65" s="20">
        <v>12064479.68</v>
      </c>
    </row>
    <row r="66" spans="1:9" x14ac:dyDescent="0.2">
      <c r="A66" s="52">
        <v>1242</v>
      </c>
      <c r="B66" s="19" t="s">
        <v>370</v>
      </c>
      <c r="C66" s="20">
        <v>29647292.23</v>
      </c>
      <c r="D66" s="20">
        <v>1803799.01</v>
      </c>
      <c r="E66" s="20">
        <v>24715631.199999999</v>
      </c>
    </row>
    <row r="67" spans="1:9" x14ac:dyDescent="0.2">
      <c r="A67" s="52">
        <v>1243</v>
      </c>
      <c r="B67" s="19" t="s">
        <v>369</v>
      </c>
      <c r="C67" s="20">
        <v>5763671.4800000004</v>
      </c>
      <c r="D67" s="20">
        <v>196099.88</v>
      </c>
      <c r="E67" s="20">
        <v>5516943.8799999999</v>
      </c>
    </row>
    <row r="68" spans="1:9" x14ac:dyDescent="0.2">
      <c r="A68" s="52">
        <v>1244</v>
      </c>
      <c r="B68" s="19" t="s">
        <v>368</v>
      </c>
      <c r="C68" s="20">
        <v>13988682.699999999</v>
      </c>
      <c r="D68" s="20">
        <v>569027.29</v>
      </c>
      <c r="E68" s="20">
        <v>11968441.390000001</v>
      </c>
    </row>
    <row r="69" spans="1:9" x14ac:dyDescent="0.2">
      <c r="A69" s="52">
        <v>1245</v>
      </c>
      <c r="B69" s="19" t="s">
        <v>367</v>
      </c>
      <c r="C69" s="20">
        <v>0</v>
      </c>
      <c r="D69" s="20">
        <v>0</v>
      </c>
      <c r="E69" s="20">
        <v>0</v>
      </c>
    </row>
    <row r="70" spans="1:9" x14ac:dyDescent="0.2">
      <c r="A70" s="52">
        <v>1246</v>
      </c>
      <c r="B70" s="19" t="s">
        <v>366</v>
      </c>
      <c r="C70" s="20">
        <v>6791162.3099999996</v>
      </c>
      <c r="D70" s="20">
        <v>561891.25</v>
      </c>
      <c r="E70" s="20">
        <v>5018940.8</v>
      </c>
    </row>
    <row r="71" spans="1:9" x14ac:dyDescent="0.2">
      <c r="A71" s="52">
        <v>1247</v>
      </c>
      <c r="B71" s="19" t="s">
        <v>365</v>
      </c>
      <c r="C71" s="20">
        <v>0</v>
      </c>
      <c r="D71" s="20">
        <v>0</v>
      </c>
      <c r="E71" s="20">
        <v>0</v>
      </c>
    </row>
    <row r="72" spans="1:9" x14ac:dyDescent="0.2">
      <c r="A72" s="52">
        <v>1248</v>
      </c>
      <c r="B72" s="19" t="s">
        <v>364</v>
      </c>
      <c r="C72" s="20">
        <v>0</v>
      </c>
      <c r="D72" s="20">
        <v>0</v>
      </c>
      <c r="E72" s="20">
        <v>0</v>
      </c>
    </row>
    <row r="74" spans="1:9" x14ac:dyDescent="0.2">
      <c r="A74" s="40" t="s">
        <v>363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">
      <c r="A75" s="54" t="s">
        <v>190</v>
      </c>
      <c r="B75" s="54" t="s">
        <v>189</v>
      </c>
      <c r="C75" s="54" t="s">
        <v>188</v>
      </c>
      <c r="D75" s="54" t="s">
        <v>362</v>
      </c>
      <c r="E75" s="54" t="s">
        <v>361</v>
      </c>
      <c r="F75" s="54" t="s">
        <v>360</v>
      </c>
      <c r="G75" s="54" t="s">
        <v>359</v>
      </c>
      <c r="H75" s="54" t="s">
        <v>358</v>
      </c>
      <c r="I75" s="54" t="s">
        <v>273</v>
      </c>
    </row>
    <row r="76" spans="1:9" x14ac:dyDescent="0.2">
      <c r="A76" s="52">
        <v>1250</v>
      </c>
      <c r="B76" s="19" t="s">
        <v>357</v>
      </c>
      <c r="C76" s="20">
        <f>SUM(C77:C81)</f>
        <v>0</v>
      </c>
      <c r="D76" s="20">
        <f>SUM(D77:D81)</f>
        <v>0</v>
      </c>
      <c r="E76" s="20">
        <f>SUM(E77:E81)</f>
        <v>0</v>
      </c>
      <c r="F76" s="19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52">
        <v>1251</v>
      </c>
      <c r="B77" s="19" t="s">
        <v>356</v>
      </c>
      <c r="C77" s="20">
        <v>0</v>
      </c>
      <c r="D77" s="20">
        <v>0</v>
      </c>
      <c r="E77" s="20">
        <v>0</v>
      </c>
    </row>
    <row r="78" spans="1:9" x14ac:dyDescent="0.2">
      <c r="A78" s="52">
        <v>1252</v>
      </c>
      <c r="B78" s="19" t="s">
        <v>355</v>
      </c>
      <c r="C78" s="20">
        <v>0</v>
      </c>
      <c r="D78" s="20">
        <v>0</v>
      </c>
      <c r="E78" s="20">
        <v>0</v>
      </c>
    </row>
    <row r="79" spans="1:9" x14ac:dyDescent="0.2">
      <c r="A79" s="52">
        <v>1253</v>
      </c>
      <c r="B79" s="19" t="s">
        <v>354</v>
      </c>
      <c r="C79" s="20">
        <v>0</v>
      </c>
      <c r="D79" s="20">
        <v>0</v>
      </c>
      <c r="E79" s="20">
        <v>0</v>
      </c>
    </row>
    <row r="80" spans="1:9" x14ac:dyDescent="0.2">
      <c r="A80" s="52">
        <v>1254</v>
      </c>
      <c r="B80" s="19" t="s">
        <v>353</v>
      </c>
      <c r="C80" s="20">
        <v>0</v>
      </c>
      <c r="D80" s="20">
        <v>0</v>
      </c>
      <c r="E80" s="20">
        <v>0</v>
      </c>
    </row>
    <row r="81" spans="1:8" x14ac:dyDescent="0.2">
      <c r="A81" s="52">
        <v>1259</v>
      </c>
      <c r="B81" s="19" t="s">
        <v>352</v>
      </c>
      <c r="C81" s="20">
        <v>0</v>
      </c>
      <c r="D81" s="20">
        <v>0</v>
      </c>
      <c r="E81" s="20">
        <v>0</v>
      </c>
    </row>
    <row r="82" spans="1:8" x14ac:dyDescent="0.2">
      <c r="A82" s="52">
        <v>1270</v>
      </c>
      <c r="B82" s="19" t="s">
        <v>351</v>
      </c>
      <c r="C82" s="20">
        <f>SUM(C83:C88)</f>
        <v>0</v>
      </c>
      <c r="D82" s="55"/>
      <c r="E82" s="55"/>
    </row>
    <row r="83" spans="1:8" x14ac:dyDescent="0.2">
      <c r="A83" s="52">
        <v>1271</v>
      </c>
      <c r="B83" s="19" t="s">
        <v>350</v>
      </c>
      <c r="C83" s="20">
        <v>0</v>
      </c>
      <c r="D83" s="55"/>
      <c r="E83" s="55"/>
    </row>
    <row r="84" spans="1:8" x14ac:dyDescent="0.2">
      <c r="A84" s="52">
        <v>1272</v>
      </c>
      <c r="B84" s="19" t="s">
        <v>349</v>
      </c>
      <c r="C84" s="20">
        <v>0</v>
      </c>
      <c r="D84" s="55"/>
      <c r="E84" s="55"/>
    </row>
    <row r="85" spans="1:8" x14ac:dyDescent="0.2">
      <c r="A85" s="52">
        <v>1273</v>
      </c>
      <c r="B85" s="19" t="s">
        <v>348</v>
      </c>
      <c r="C85" s="20">
        <v>0</v>
      </c>
      <c r="D85" s="55"/>
      <c r="E85" s="55"/>
    </row>
    <row r="86" spans="1:8" x14ac:dyDescent="0.2">
      <c r="A86" s="52">
        <v>1274</v>
      </c>
      <c r="B86" s="19" t="s">
        <v>347</v>
      </c>
      <c r="C86" s="20">
        <v>0</v>
      </c>
      <c r="D86" s="55"/>
      <c r="E86" s="55"/>
    </row>
    <row r="87" spans="1:8" x14ac:dyDescent="0.2">
      <c r="A87" s="52">
        <v>1275</v>
      </c>
      <c r="B87" s="19" t="s">
        <v>346</v>
      </c>
      <c r="C87" s="20">
        <v>0</v>
      </c>
      <c r="D87" s="55"/>
      <c r="E87" s="55"/>
    </row>
    <row r="88" spans="1:8" x14ac:dyDescent="0.2">
      <c r="A88" s="52">
        <v>1279</v>
      </c>
      <c r="B88" s="19" t="s">
        <v>345</v>
      </c>
      <c r="C88" s="20">
        <v>0</v>
      </c>
      <c r="D88" s="55"/>
      <c r="E88" s="55"/>
    </row>
    <row r="90" spans="1:8" x14ac:dyDescent="0.2">
      <c r="A90" s="40" t="s">
        <v>344</v>
      </c>
      <c r="B90" s="40"/>
      <c r="C90" s="40"/>
      <c r="D90" s="40"/>
      <c r="E90" s="40"/>
      <c r="F90" s="40"/>
      <c r="G90" s="40"/>
      <c r="H90" s="40"/>
    </row>
    <row r="91" spans="1:8" x14ac:dyDescent="0.2">
      <c r="A91" s="54" t="s">
        <v>190</v>
      </c>
      <c r="B91" s="54" t="s">
        <v>189</v>
      </c>
      <c r="C91" s="54" t="s">
        <v>188</v>
      </c>
      <c r="D91" s="54" t="s">
        <v>343</v>
      </c>
      <c r="E91" s="54"/>
      <c r="F91" s="54"/>
      <c r="G91" s="54"/>
      <c r="H91" s="54"/>
    </row>
    <row r="92" spans="1:8" x14ac:dyDescent="0.2">
      <c r="A92" s="52">
        <v>1160</v>
      </c>
      <c r="B92" s="19" t="s">
        <v>342</v>
      </c>
      <c r="C92" s="20">
        <f>SUM(C93:C94)</f>
        <v>0</v>
      </c>
      <c r="E92" s="19" t="str">
        <f>IF(OR(C92&lt;&gt;0,C93&lt;&gt;0,C94&lt;&gt;0),"","SIN INFORMACIÓN QUE REVELAR")</f>
        <v>SIN INFORMACIÓN QUE REVELAR</v>
      </c>
    </row>
    <row r="93" spans="1:8" x14ac:dyDescent="0.2">
      <c r="A93" s="52">
        <v>1161</v>
      </c>
      <c r="B93" s="19" t="s">
        <v>341</v>
      </c>
      <c r="C93" s="20">
        <v>0</v>
      </c>
    </row>
    <row r="94" spans="1:8" x14ac:dyDescent="0.2">
      <c r="A94" s="52">
        <v>1162</v>
      </c>
      <c r="B94" s="19" t="s">
        <v>340</v>
      </c>
      <c r="C94" s="20">
        <v>0</v>
      </c>
    </row>
    <row r="95" spans="1:8" x14ac:dyDescent="0.2">
      <c r="C95" s="20"/>
    </row>
    <row r="96" spans="1:8" x14ac:dyDescent="0.2">
      <c r="A96" s="40" t="s">
        <v>339</v>
      </c>
      <c r="B96" s="40"/>
      <c r="C96" s="40"/>
      <c r="D96" s="40"/>
      <c r="E96" s="40"/>
      <c r="F96" s="40"/>
      <c r="G96" s="40"/>
      <c r="H96" s="40"/>
    </row>
    <row r="97" spans="1:8" x14ac:dyDescent="0.2">
      <c r="A97" s="54" t="s">
        <v>190</v>
      </c>
      <c r="B97" s="54" t="s">
        <v>189</v>
      </c>
      <c r="C97" s="54" t="s">
        <v>188</v>
      </c>
      <c r="D97" s="54" t="s">
        <v>273</v>
      </c>
      <c r="E97" s="54"/>
      <c r="F97" s="54"/>
      <c r="G97" s="54"/>
      <c r="H97" s="54"/>
    </row>
    <row r="98" spans="1:8" x14ac:dyDescent="0.2">
      <c r="A98" s="52">
        <v>1190</v>
      </c>
      <c r="B98" s="19" t="s">
        <v>338</v>
      </c>
      <c r="C98" s="20">
        <f>SUM(C99:C102)</f>
        <v>0</v>
      </c>
      <c r="E98" s="19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52">
        <v>1191</v>
      </c>
      <c r="B99" s="19" t="s">
        <v>337</v>
      </c>
      <c r="C99" s="20">
        <v>0</v>
      </c>
    </row>
    <row r="100" spans="1:8" x14ac:dyDescent="0.2">
      <c r="A100" s="52">
        <v>1192</v>
      </c>
      <c r="B100" s="19" t="s">
        <v>336</v>
      </c>
      <c r="C100" s="20">
        <v>0</v>
      </c>
    </row>
    <row r="101" spans="1:8" x14ac:dyDescent="0.2">
      <c r="A101" s="52">
        <v>1193</v>
      </c>
      <c r="B101" s="19" t="s">
        <v>335</v>
      </c>
      <c r="C101" s="20">
        <v>0</v>
      </c>
    </row>
    <row r="102" spans="1:8" x14ac:dyDescent="0.2">
      <c r="A102" s="52">
        <v>1194</v>
      </c>
      <c r="B102" s="19" t="s">
        <v>334</v>
      </c>
      <c r="C102" s="20">
        <v>0</v>
      </c>
    </row>
    <row r="103" spans="1:8" x14ac:dyDescent="0.2">
      <c r="A103" s="52">
        <v>1290</v>
      </c>
      <c r="B103" s="19" t="s">
        <v>333</v>
      </c>
      <c r="C103" s="20">
        <f>SUM(C104:C106)</f>
        <v>0</v>
      </c>
    </row>
    <row r="104" spans="1:8" x14ac:dyDescent="0.2">
      <c r="A104" s="52">
        <v>1291</v>
      </c>
      <c r="B104" s="19" t="s">
        <v>332</v>
      </c>
      <c r="C104" s="20">
        <v>0</v>
      </c>
    </row>
    <row r="105" spans="1:8" x14ac:dyDescent="0.2">
      <c r="A105" s="52">
        <v>1292</v>
      </c>
      <c r="B105" s="19" t="s">
        <v>331</v>
      </c>
      <c r="C105" s="20">
        <v>0</v>
      </c>
    </row>
    <row r="106" spans="1:8" x14ac:dyDescent="0.2">
      <c r="A106" s="52">
        <v>1293</v>
      </c>
      <c r="B106" s="19" t="s">
        <v>330</v>
      </c>
      <c r="C106" s="20">
        <v>0</v>
      </c>
    </row>
    <row r="107" spans="1:8" x14ac:dyDescent="0.2">
      <c r="C107" s="20"/>
    </row>
    <row r="108" spans="1:8" x14ac:dyDescent="0.2">
      <c r="A108" s="40" t="s">
        <v>329</v>
      </c>
      <c r="B108" s="40"/>
      <c r="C108" s="40"/>
      <c r="D108" s="40"/>
      <c r="E108" s="40"/>
      <c r="F108" s="40"/>
      <c r="G108" s="40"/>
      <c r="H108" s="40"/>
    </row>
    <row r="109" spans="1:8" x14ac:dyDescent="0.2">
      <c r="A109" s="54" t="s">
        <v>190</v>
      </c>
      <c r="B109" s="54" t="s">
        <v>189</v>
      </c>
      <c r="C109" s="54" t="s">
        <v>188</v>
      </c>
      <c r="D109" s="54" t="s">
        <v>328</v>
      </c>
      <c r="E109" s="54" t="s">
        <v>327</v>
      </c>
      <c r="F109" s="54" t="s">
        <v>326</v>
      </c>
      <c r="G109" s="54" t="s">
        <v>325</v>
      </c>
      <c r="H109" s="54" t="s">
        <v>324</v>
      </c>
    </row>
    <row r="110" spans="1:8" x14ac:dyDescent="0.2">
      <c r="A110" s="52">
        <v>2110</v>
      </c>
      <c r="B110" s="19" t="s">
        <v>323</v>
      </c>
      <c r="C110" s="51">
        <f>SUM(C111:C119)</f>
        <v>3814891.43</v>
      </c>
      <c r="D110" s="51">
        <f>SUM(D111:D119)</f>
        <v>3814891.43</v>
      </c>
      <c r="E110" s="51">
        <f>SUM(E111:E119)</f>
        <v>0</v>
      </c>
      <c r="F110" s="51">
        <f>SUM(F111:F119)</f>
        <v>0</v>
      </c>
      <c r="G110" s="51">
        <f>SUM(G111:G119)</f>
        <v>0</v>
      </c>
      <c r="H110" s="19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52">
        <v>2111</v>
      </c>
      <c r="B111" s="19" t="s">
        <v>322</v>
      </c>
      <c r="C111" s="51">
        <v>0</v>
      </c>
      <c r="D111" s="51">
        <f t="shared" ref="D111:D119" si="0">C111</f>
        <v>0</v>
      </c>
      <c r="E111" s="51">
        <v>0</v>
      </c>
      <c r="F111" s="51">
        <v>0</v>
      </c>
      <c r="G111" s="51">
        <v>0</v>
      </c>
    </row>
    <row r="112" spans="1:8" x14ac:dyDescent="0.2">
      <c r="A112" s="52">
        <v>2112</v>
      </c>
      <c r="B112" s="19" t="s">
        <v>321</v>
      </c>
      <c r="C112" s="51">
        <v>197650.39</v>
      </c>
      <c r="D112" s="51">
        <f t="shared" si="0"/>
        <v>197650.39</v>
      </c>
      <c r="E112" s="51">
        <v>0</v>
      </c>
      <c r="F112" s="51">
        <v>0</v>
      </c>
      <c r="G112" s="51">
        <v>0</v>
      </c>
    </row>
    <row r="113" spans="1:8" x14ac:dyDescent="0.2">
      <c r="A113" s="52">
        <v>2113</v>
      </c>
      <c r="B113" s="19" t="s">
        <v>320</v>
      </c>
      <c r="C113" s="51">
        <v>0</v>
      </c>
      <c r="D113" s="51">
        <f t="shared" si="0"/>
        <v>0</v>
      </c>
      <c r="E113" s="51">
        <v>0</v>
      </c>
      <c r="F113" s="51">
        <v>0</v>
      </c>
      <c r="G113" s="51">
        <v>0</v>
      </c>
    </row>
    <row r="114" spans="1:8" x14ac:dyDescent="0.2">
      <c r="A114" s="52">
        <v>2114</v>
      </c>
      <c r="B114" s="19" t="s">
        <v>319</v>
      </c>
      <c r="C114" s="51">
        <v>0</v>
      </c>
      <c r="D114" s="51">
        <f t="shared" si="0"/>
        <v>0</v>
      </c>
      <c r="E114" s="51">
        <v>0</v>
      </c>
      <c r="F114" s="51">
        <v>0</v>
      </c>
      <c r="G114" s="51">
        <v>0</v>
      </c>
    </row>
    <row r="115" spans="1:8" x14ac:dyDescent="0.2">
      <c r="A115" s="52">
        <v>2115</v>
      </c>
      <c r="B115" s="19" t="s">
        <v>318</v>
      </c>
      <c r="C115" s="51">
        <v>0</v>
      </c>
      <c r="D115" s="51">
        <f t="shared" si="0"/>
        <v>0</v>
      </c>
      <c r="E115" s="51">
        <v>0</v>
      </c>
      <c r="F115" s="51">
        <v>0</v>
      </c>
      <c r="G115" s="51">
        <v>0</v>
      </c>
    </row>
    <row r="116" spans="1:8" x14ac:dyDescent="0.2">
      <c r="A116" s="52">
        <v>2116</v>
      </c>
      <c r="B116" s="19" t="s">
        <v>317</v>
      </c>
      <c r="C116" s="51">
        <v>0</v>
      </c>
      <c r="D116" s="51">
        <f t="shared" si="0"/>
        <v>0</v>
      </c>
      <c r="E116" s="51">
        <v>0</v>
      </c>
      <c r="F116" s="51">
        <v>0</v>
      </c>
      <c r="G116" s="51">
        <v>0</v>
      </c>
    </row>
    <row r="117" spans="1:8" x14ac:dyDescent="0.2">
      <c r="A117" s="52">
        <v>2117</v>
      </c>
      <c r="B117" s="19" t="s">
        <v>316</v>
      </c>
      <c r="C117" s="51">
        <v>2304137.19</v>
      </c>
      <c r="D117" s="51">
        <f t="shared" si="0"/>
        <v>2304137.19</v>
      </c>
      <c r="E117" s="51">
        <v>0</v>
      </c>
      <c r="F117" s="51">
        <v>0</v>
      </c>
      <c r="G117" s="51">
        <v>0</v>
      </c>
    </row>
    <row r="118" spans="1:8" x14ac:dyDescent="0.2">
      <c r="A118" s="52">
        <v>2118</v>
      </c>
      <c r="B118" s="19" t="s">
        <v>315</v>
      </c>
      <c r="C118" s="51">
        <v>0</v>
      </c>
      <c r="D118" s="51">
        <f t="shared" si="0"/>
        <v>0</v>
      </c>
      <c r="E118" s="51">
        <v>0</v>
      </c>
      <c r="F118" s="51">
        <v>0</v>
      </c>
      <c r="G118" s="51">
        <v>0</v>
      </c>
    </row>
    <row r="119" spans="1:8" x14ac:dyDescent="0.2">
      <c r="A119" s="52">
        <v>2119</v>
      </c>
      <c r="B119" s="19" t="s">
        <v>314</v>
      </c>
      <c r="C119" s="51">
        <v>1313103.8500000001</v>
      </c>
      <c r="D119" s="51">
        <f t="shared" si="0"/>
        <v>1313103.8500000001</v>
      </c>
      <c r="E119" s="51">
        <v>0</v>
      </c>
      <c r="F119" s="51">
        <v>0</v>
      </c>
      <c r="G119" s="51">
        <v>0</v>
      </c>
    </row>
    <row r="120" spans="1:8" x14ac:dyDescent="0.2">
      <c r="A120" s="52">
        <v>2120</v>
      </c>
      <c r="B120" s="19" t="s">
        <v>313</v>
      </c>
      <c r="C120" s="51">
        <f>SUM(C121:C123)</f>
        <v>0</v>
      </c>
      <c r="D120" s="51">
        <f>SUM(D121:D123)</f>
        <v>0</v>
      </c>
      <c r="E120" s="51">
        <f>SUM(E121:E123)</f>
        <v>0</v>
      </c>
      <c r="F120" s="51">
        <f>SUM(F121:F123)</f>
        <v>0</v>
      </c>
      <c r="G120" s="51">
        <f>SUM(G121:G123)</f>
        <v>0</v>
      </c>
    </row>
    <row r="121" spans="1:8" x14ac:dyDescent="0.2">
      <c r="A121" s="52">
        <v>2121</v>
      </c>
      <c r="B121" s="19" t="s">
        <v>312</v>
      </c>
      <c r="C121" s="51">
        <v>0</v>
      </c>
      <c r="D121" s="51">
        <f>C121</f>
        <v>0</v>
      </c>
      <c r="E121" s="51">
        <v>0</v>
      </c>
      <c r="F121" s="51">
        <v>0</v>
      </c>
      <c r="G121" s="51">
        <v>0</v>
      </c>
    </row>
    <row r="122" spans="1:8" x14ac:dyDescent="0.2">
      <c r="A122" s="52">
        <v>2122</v>
      </c>
      <c r="B122" s="19" t="s">
        <v>311</v>
      </c>
      <c r="C122" s="51">
        <v>0</v>
      </c>
      <c r="D122" s="51">
        <f>C122</f>
        <v>0</v>
      </c>
      <c r="E122" s="51">
        <v>0</v>
      </c>
      <c r="F122" s="51">
        <v>0</v>
      </c>
      <c r="G122" s="51">
        <v>0</v>
      </c>
    </row>
    <row r="123" spans="1:8" x14ac:dyDescent="0.2">
      <c r="A123" s="52">
        <v>2129</v>
      </c>
      <c r="B123" s="19" t="s">
        <v>310</v>
      </c>
      <c r="C123" s="51">
        <v>0</v>
      </c>
      <c r="D123" s="51">
        <f>C123</f>
        <v>0</v>
      </c>
      <c r="E123" s="51">
        <v>0</v>
      </c>
      <c r="F123" s="51">
        <v>0</v>
      </c>
      <c r="G123" s="51">
        <v>0</v>
      </c>
    </row>
    <row r="125" spans="1:8" x14ac:dyDescent="0.2">
      <c r="A125" s="40" t="s">
        <v>309</v>
      </c>
      <c r="B125" s="40"/>
      <c r="C125" s="40"/>
      <c r="D125" s="40"/>
      <c r="E125" s="40"/>
      <c r="F125" s="40"/>
      <c r="G125" s="40"/>
      <c r="H125" s="40"/>
    </row>
    <row r="126" spans="1:8" x14ac:dyDescent="0.2">
      <c r="A126" s="54" t="s">
        <v>190</v>
      </c>
      <c r="B126" s="54" t="s">
        <v>189</v>
      </c>
      <c r="C126" s="54" t="s">
        <v>188</v>
      </c>
      <c r="D126" s="54" t="s">
        <v>274</v>
      </c>
      <c r="E126" s="54" t="s">
        <v>273</v>
      </c>
      <c r="F126" s="54"/>
      <c r="G126" s="54"/>
      <c r="H126" s="54"/>
    </row>
    <row r="127" spans="1:8" x14ac:dyDescent="0.2">
      <c r="A127" s="52">
        <v>2160</v>
      </c>
      <c r="B127" s="19" t="s">
        <v>308</v>
      </c>
      <c r="C127" s="51">
        <f>SUM(C128:C133)</f>
        <v>0</v>
      </c>
      <c r="E127" s="19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52">
        <v>2161</v>
      </c>
      <c r="B128" s="19" t="s">
        <v>307</v>
      </c>
      <c r="C128" s="51">
        <v>0</v>
      </c>
    </row>
    <row r="129" spans="1:8" x14ac:dyDescent="0.2">
      <c r="A129" s="52">
        <v>2162</v>
      </c>
      <c r="B129" s="19" t="s">
        <v>306</v>
      </c>
      <c r="C129" s="51">
        <v>0</v>
      </c>
    </row>
    <row r="130" spans="1:8" x14ac:dyDescent="0.2">
      <c r="A130" s="52">
        <v>2163</v>
      </c>
      <c r="B130" s="19" t="s">
        <v>305</v>
      </c>
      <c r="C130" s="51">
        <v>0</v>
      </c>
    </row>
    <row r="131" spans="1:8" x14ac:dyDescent="0.2">
      <c r="A131" s="52">
        <v>2164</v>
      </c>
      <c r="B131" s="19" t="s">
        <v>304</v>
      </c>
      <c r="C131" s="51">
        <v>0</v>
      </c>
    </row>
    <row r="132" spans="1:8" x14ac:dyDescent="0.2">
      <c r="A132" s="52">
        <v>2165</v>
      </c>
      <c r="B132" s="19" t="s">
        <v>303</v>
      </c>
      <c r="C132" s="51">
        <v>0</v>
      </c>
    </row>
    <row r="133" spans="1:8" x14ac:dyDescent="0.2">
      <c r="A133" s="52">
        <v>2166</v>
      </c>
      <c r="B133" s="19" t="s">
        <v>302</v>
      </c>
      <c r="C133" s="51">
        <v>0</v>
      </c>
    </row>
    <row r="134" spans="1:8" x14ac:dyDescent="0.2">
      <c r="A134" s="52">
        <v>2250</v>
      </c>
      <c r="B134" s="19" t="s">
        <v>301</v>
      </c>
      <c r="C134" s="51">
        <f>SUM(C135:C140)</f>
        <v>0</v>
      </c>
    </row>
    <row r="135" spans="1:8" x14ac:dyDescent="0.2">
      <c r="A135" s="52">
        <v>2251</v>
      </c>
      <c r="B135" s="19" t="s">
        <v>300</v>
      </c>
      <c r="C135" s="51">
        <v>0</v>
      </c>
    </row>
    <row r="136" spans="1:8" x14ac:dyDescent="0.2">
      <c r="A136" s="52">
        <v>2252</v>
      </c>
      <c r="B136" s="19" t="s">
        <v>299</v>
      </c>
      <c r="C136" s="51">
        <v>0</v>
      </c>
    </row>
    <row r="137" spans="1:8" x14ac:dyDescent="0.2">
      <c r="A137" s="52">
        <v>2253</v>
      </c>
      <c r="B137" s="19" t="s">
        <v>298</v>
      </c>
      <c r="C137" s="51">
        <v>0</v>
      </c>
    </row>
    <row r="138" spans="1:8" x14ac:dyDescent="0.2">
      <c r="A138" s="52">
        <v>2254</v>
      </c>
      <c r="B138" s="19" t="s">
        <v>297</v>
      </c>
      <c r="C138" s="51">
        <v>0</v>
      </c>
    </row>
    <row r="139" spans="1:8" x14ac:dyDescent="0.2">
      <c r="A139" s="52">
        <v>2255</v>
      </c>
      <c r="B139" s="19" t="s">
        <v>296</v>
      </c>
      <c r="C139" s="51">
        <v>0</v>
      </c>
    </row>
    <row r="140" spans="1:8" x14ac:dyDescent="0.2">
      <c r="A140" s="52">
        <v>2256</v>
      </c>
      <c r="B140" s="19" t="s">
        <v>295</v>
      </c>
      <c r="C140" s="51">
        <v>0</v>
      </c>
    </row>
    <row r="142" spans="1:8" x14ac:dyDescent="0.2">
      <c r="A142" s="40" t="s">
        <v>294</v>
      </c>
      <c r="B142" s="40"/>
      <c r="C142" s="40"/>
      <c r="D142" s="40"/>
      <c r="E142" s="40"/>
      <c r="F142" s="40"/>
      <c r="G142" s="40"/>
      <c r="H142" s="40"/>
    </row>
    <row r="143" spans="1:8" x14ac:dyDescent="0.2">
      <c r="A143" s="53" t="s">
        <v>190</v>
      </c>
      <c r="B143" s="53" t="s">
        <v>189</v>
      </c>
      <c r="C143" s="53" t="s">
        <v>188</v>
      </c>
      <c r="D143" s="53" t="s">
        <v>274</v>
      </c>
      <c r="E143" s="53" t="s">
        <v>273</v>
      </c>
      <c r="F143" s="53"/>
      <c r="G143" s="53"/>
      <c r="H143" s="53"/>
    </row>
    <row r="144" spans="1:8" x14ac:dyDescent="0.2">
      <c r="A144" s="52">
        <v>2150</v>
      </c>
      <c r="B144" s="19" t="s">
        <v>293</v>
      </c>
      <c r="C144" s="51">
        <f>SUM(C145:C147)</f>
        <v>0</v>
      </c>
      <c r="E144" s="19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52">
        <v>2151</v>
      </c>
      <c r="B145" s="19" t="s">
        <v>292</v>
      </c>
      <c r="C145" s="51">
        <v>0</v>
      </c>
    </row>
    <row r="146" spans="1:5" x14ac:dyDescent="0.2">
      <c r="A146" s="52">
        <v>2152</v>
      </c>
      <c r="B146" s="19" t="s">
        <v>291</v>
      </c>
      <c r="C146" s="51">
        <v>0</v>
      </c>
    </row>
    <row r="147" spans="1:5" x14ac:dyDescent="0.2">
      <c r="A147" s="52">
        <v>2159</v>
      </c>
      <c r="B147" s="19" t="s">
        <v>290</v>
      </c>
      <c r="C147" s="51">
        <v>0</v>
      </c>
    </row>
    <row r="148" spans="1:5" x14ac:dyDescent="0.2">
      <c r="A148" s="52">
        <v>2240</v>
      </c>
      <c r="B148" s="19" t="s">
        <v>289</v>
      </c>
      <c r="C148" s="51">
        <f>SUM(C149:C151)</f>
        <v>0</v>
      </c>
    </row>
    <row r="149" spans="1:5" x14ac:dyDescent="0.2">
      <c r="A149" s="52">
        <v>2241</v>
      </c>
      <c r="B149" s="19" t="s">
        <v>288</v>
      </c>
      <c r="C149" s="51">
        <v>0</v>
      </c>
    </row>
    <row r="150" spans="1:5" x14ac:dyDescent="0.2">
      <c r="A150" s="52">
        <v>2242</v>
      </c>
      <c r="B150" s="19" t="s">
        <v>287</v>
      </c>
      <c r="C150" s="51">
        <v>0</v>
      </c>
    </row>
    <row r="151" spans="1:5" x14ac:dyDescent="0.2">
      <c r="A151" s="52">
        <v>2249</v>
      </c>
      <c r="B151" s="19" t="s">
        <v>286</v>
      </c>
      <c r="C151" s="51">
        <v>0</v>
      </c>
    </row>
    <row r="153" spans="1:5" x14ac:dyDescent="0.2">
      <c r="A153" s="50" t="s">
        <v>285</v>
      </c>
      <c r="B153" s="50"/>
      <c r="C153" s="50"/>
      <c r="D153" s="50"/>
      <c r="E153" s="50"/>
    </row>
    <row r="154" spans="1:5" x14ac:dyDescent="0.2">
      <c r="A154" s="49" t="s">
        <v>190</v>
      </c>
      <c r="B154" s="49" t="s">
        <v>189</v>
      </c>
      <c r="C154" s="49" t="s">
        <v>188</v>
      </c>
      <c r="D154" s="48" t="s">
        <v>274</v>
      </c>
      <c r="E154" s="48" t="s">
        <v>273</v>
      </c>
    </row>
    <row r="155" spans="1:5" x14ac:dyDescent="0.2">
      <c r="A155" s="47">
        <v>2170</v>
      </c>
      <c r="B155" s="45" t="s">
        <v>284</v>
      </c>
      <c r="C155" s="46">
        <f>SUM(C156:C158)</f>
        <v>0</v>
      </c>
      <c r="D155" s="45"/>
      <c r="E155" s="45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47">
        <v>2171</v>
      </c>
      <c r="B156" s="45" t="s">
        <v>283</v>
      </c>
      <c r="C156" s="46">
        <v>0</v>
      </c>
      <c r="D156" s="45"/>
      <c r="E156" s="45"/>
    </row>
    <row r="157" spans="1:5" x14ac:dyDescent="0.2">
      <c r="A157" s="47">
        <v>2172</v>
      </c>
      <c r="B157" s="45" t="s">
        <v>282</v>
      </c>
      <c r="C157" s="46">
        <v>0</v>
      </c>
      <c r="D157" s="45"/>
      <c r="E157" s="45"/>
    </row>
    <row r="158" spans="1:5" x14ac:dyDescent="0.2">
      <c r="A158" s="47">
        <v>2179</v>
      </c>
      <c r="B158" s="45" t="s">
        <v>281</v>
      </c>
      <c r="C158" s="46">
        <v>0</v>
      </c>
      <c r="D158" s="45"/>
      <c r="E158" s="45"/>
    </row>
    <row r="159" spans="1:5" x14ac:dyDescent="0.2">
      <c r="A159" s="47">
        <v>2260</v>
      </c>
      <c r="B159" s="45" t="s">
        <v>280</v>
      </c>
      <c r="C159" s="46">
        <f>SUM(C160:C163)</f>
        <v>0</v>
      </c>
      <c r="D159" s="45"/>
      <c r="E159" s="45"/>
    </row>
    <row r="160" spans="1:5" x14ac:dyDescent="0.2">
      <c r="A160" s="47">
        <v>2261</v>
      </c>
      <c r="B160" s="45" t="s">
        <v>279</v>
      </c>
      <c r="C160" s="46">
        <v>0</v>
      </c>
      <c r="D160" s="45"/>
    </row>
    <row r="161" spans="1:5" x14ac:dyDescent="0.2">
      <c r="A161" s="47">
        <v>2262</v>
      </c>
      <c r="B161" s="45" t="s">
        <v>278</v>
      </c>
      <c r="C161" s="46">
        <v>0</v>
      </c>
      <c r="D161" s="45"/>
      <c r="E161" s="45"/>
    </row>
    <row r="162" spans="1:5" x14ac:dyDescent="0.2">
      <c r="A162" s="47">
        <v>2263</v>
      </c>
      <c r="B162" s="45" t="s">
        <v>277</v>
      </c>
      <c r="C162" s="46">
        <v>0</v>
      </c>
      <c r="D162" s="45"/>
      <c r="E162" s="45"/>
    </row>
    <row r="163" spans="1:5" x14ac:dyDescent="0.2">
      <c r="A163" s="47">
        <v>2269</v>
      </c>
      <c r="B163" s="45" t="s">
        <v>276</v>
      </c>
      <c r="C163" s="46">
        <v>0</v>
      </c>
      <c r="D163" s="45"/>
      <c r="E163" s="45"/>
    </row>
    <row r="164" spans="1:5" x14ac:dyDescent="0.2">
      <c r="A164" s="45"/>
      <c r="B164" s="45"/>
      <c r="C164" s="45"/>
      <c r="D164" s="45"/>
      <c r="E164" s="45"/>
    </row>
    <row r="165" spans="1:5" x14ac:dyDescent="0.2">
      <c r="A165" s="50" t="s">
        <v>275</v>
      </c>
      <c r="B165" s="50"/>
      <c r="C165" s="50"/>
      <c r="D165" s="50"/>
      <c r="E165" s="50"/>
    </row>
    <row r="166" spans="1:5" x14ac:dyDescent="0.2">
      <c r="A166" s="49" t="s">
        <v>190</v>
      </c>
      <c r="B166" s="49" t="s">
        <v>189</v>
      </c>
      <c r="C166" s="49" t="s">
        <v>188</v>
      </c>
      <c r="D166" s="48" t="s">
        <v>274</v>
      </c>
      <c r="E166" s="48" t="s">
        <v>273</v>
      </c>
    </row>
    <row r="167" spans="1:5" x14ac:dyDescent="0.2">
      <c r="A167" s="47">
        <v>2190</v>
      </c>
      <c r="B167" s="45" t="s">
        <v>272</v>
      </c>
      <c r="C167" s="46">
        <f>SUM(C168:C170)</f>
        <v>0</v>
      </c>
      <c r="D167" s="45"/>
      <c r="E167" s="45" t="str">
        <f>IF(OR(C167&lt;&gt;0,C168&lt;&gt;0,C169&lt;&gt;0,C170&lt;&gt;0),"","SIN INFORMACIÓN QUE REVELAR")</f>
        <v>SIN INFORMACIÓN QUE REVELAR</v>
      </c>
    </row>
    <row r="168" spans="1:5" x14ac:dyDescent="0.2">
      <c r="A168" s="47">
        <v>2191</v>
      </c>
      <c r="B168" s="45" t="s">
        <v>271</v>
      </c>
      <c r="C168" s="46">
        <v>0</v>
      </c>
      <c r="D168" s="45"/>
      <c r="E168" s="45"/>
    </row>
    <row r="169" spans="1:5" x14ac:dyDescent="0.2">
      <c r="A169" s="47">
        <v>2192</v>
      </c>
      <c r="B169" s="45" t="s">
        <v>270</v>
      </c>
      <c r="C169" s="46">
        <v>0</v>
      </c>
      <c r="D169" s="45"/>
    </row>
    <row r="170" spans="1:5" x14ac:dyDescent="0.2">
      <c r="A170" s="47">
        <v>2199</v>
      </c>
      <c r="B170" s="45" t="s">
        <v>269</v>
      </c>
      <c r="C170" s="46">
        <v>0</v>
      </c>
      <c r="D170" s="45"/>
      <c r="E170" s="45"/>
    </row>
    <row r="171" spans="1:5" x14ac:dyDescent="0.2">
      <c r="A171" s="45"/>
      <c r="B171" s="45"/>
      <c r="C171" s="46"/>
      <c r="D171" s="45"/>
      <c r="E171" s="45"/>
    </row>
    <row r="172" spans="1:5" x14ac:dyDescent="0.2">
      <c r="A172" s="45"/>
      <c r="B172" s="45"/>
      <c r="C172" s="45"/>
      <c r="D172" s="45"/>
      <c r="E172" s="45"/>
    </row>
    <row r="173" spans="1:5" x14ac:dyDescent="0.2">
      <c r="A173" s="45"/>
      <c r="B173" s="45" t="s">
        <v>0</v>
      </c>
      <c r="C173" s="45"/>
      <c r="D173" s="45"/>
      <c r="E173" s="45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47" fitToWidth="0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A3C7B-8EF0-41DE-9081-DD14A46B3E1F}">
  <sheetPr>
    <pageSetUpPr fitToPage="1"/>
  </sheetPr>
  <dimension ref="A1:E30"/>
  <sheetViews>
    <sheetView tabSelected="1" workbookViewId="0">
      <selection activeCell="G37" sqref="G37"/>
    </sheetView>
  </sheetViews>
  <sheetFormatPr baseColWidth="10" defaultColWidth="9.140625" defaultRowHeight="11.25" x14ac:dyDescent="0.2"/>
  <cols>
    <col min="1" max="1" width="10" style="56" customWidth="1"/>
    <col min="2" max="2" width="48.140625" style="56" customWidth="1"/>
    <col min="3" max="3" width="22.85546875" style="56" customWidth="1"/>
    <col min="4" max="4" width="16.5703125" style="56" customWidth="1"/>
    <col min="5" max="5" width="24.140625" style="56" bestFit="1" customWidth="1"/>
    <col min="6" max="16384" width="9.140625" style="56"/>
  </cols>
  <sheetData>
    <row r="1" spans="1:5" ht="18.95" customHeight="1" x14ac:dyDescent="0.2">
      <c r="A1" s="172" t="s">
        <v>68</v>
      </c>
      <c r="B1" s="172"/>
      <c r="C1" s="172"/>
      <c r="D1" s="65" t="s">
        <v>268</v>
      </c>
      <c r="E1" s="64">
        <v>2025</v>
      </c>
    </row>
    <row r="2" spans="1:5" ht="18.95" customHeight="1" x14ac:dyDescent="0.2">
      <c r="A2" s="172" t="s">
        <v>451</v>
      </c>
      <c r="B2" s="172"/>
      <c r="C2" s="172"/>
      <c r="D2" s="65" t="s">
        <v>266</v>
      </c>
      <c r="E2" s="64" t="s">
        <v>64</v>
      </c>
    </row>
    <row r="3" spans="1:5" ht="18.95" customHeight="1" x14ac:dyDescent="0.2">
      <c r="A3" s="172" t="s">
        <v>63</v>
      </c>
      <c r="B3" s="172"/>
      <c r="C3" s="172"/>
      <c r="D3" s="65" t="s">
        <v>265</v>
      </c>
      <c r="E3" s="64">
        <v>4</v>
      </c>
    </row>
    <row r="4" spans="1:5" ht="18.95" customHeight="1" x14ac:dyDescent="0.2">
      <c r="A4" s="172" t="s">
        <v>61</v>
      </c>
      <c r="B4" s="172"/>
      <c r="C4" s="172"/>
      <c r="D4" s="65"/>
      <c r="E4" s="64"/>
    </row>
    <row r="5" spans="1:5" x14ac:dyDescent="0.2">
      <c r="A5" s="63" t="s">
        <v>264</v>
      </c>
      <c r="B5" s="61"/>
      <c r="C5" s="61"/>
      <c r="D5" s="61"/>
      <c r="E5" s="61"/>
    </row>
    <row r="7" spans="1:5" x14ac:dyDescent="0.2">
      <c r="A7" s="61" t="s">
        <v>450</v>
      </c>
      <c r="B7" s="61"/>
      <c r="C7" s="61"/>
      <c r="D7" s="61"/>
      <c r="E7" s="61"/>
    </row>
    <row r="8" spans="1:5" x14ac:dyDescent="0.2">
      <c r="A8" s="59" t="s">
        <v>190</v>
      </c>
      <c r="B8" s="59" t="s">
        <v>189</v>
      </c>
      <c r="C8" s="59" t="s">
        <v>188</v>
      </c>
      <c r="D8" s="59" t="s">
        <v>392</v>
      </c>
      <c r="E8" s="59" t="s">
        <v>274</v>
      </c>
    </row>
    <row r="9" spans="1:5" x14ac:dyDescent="0.2">
      <c r="A9" s="58">
        <v>3110</v>
      </c>
      <c r="B9" s="56" t="s">
        <v>120</v>
      </c>
      <c r="C9" s="57">
        <v>830383447.89999998</v>
      </c>
      <c r="E9" s="56" t="str">
        <f>IF(OR(C9&lt;&gt;0,C10&lt;&gt;0,C11&lt;&gt;0),"","SIN INFORMACIÓN QUE REVELAR")</f>
        <v/>
      </c>
    </row>
    <row r="10" spans="1:5" x14ac:dyDescent="0.2">
      <c r="A10" s="58">
        <v>3120</v>
      </c>
      <c r="B10" s="56" t="s">
        <v>449</v>
      </c>
      <c r="C10" s="57">
        <v>1248690.17</v>
      </c>
      <c r="E10" s="19"/>
    </row>
    <row r="11" spans="1:5" x14ac:dyDescent="0.2">
      <c r="A11" s="58">
        <v>3130</v>
      </c>
      <c r="B11" s="56" t="s">
        <v>448</v>
      </c>
      <c r="C11" s="57">
        <v>0</v>
      </c>
    </row>
    <row r="12" spans="1:5" x14ac:dyDescent="0.2">
      <c r="C12" s="57"/>
    </row>
    <row r="13" spans="1:5" x14ac:dyDescent="0.2">
      <c r="A13" s="61" t="s">
        <v>447</v>
      </c>
      <c r="B13" s="61"/>
      <c r="C13" s="62"/>
      <c r="D13" s="61"/>
      <c r="E13" s="61"/>
    </row>
    <row r="14" spans="1:5" x14ac:dyDescent="0.2">
      <c r="A14" s="59" t="s">
        <v>190</v>
      </c>
      <c r="B14" s="59" t="s">
        <v>189</v>
      </c>
      <c r="C14" s="60" t="s">
        <v>188</v>
      </c>
      <c r="D14" s="59" t="s">
        <v>446</v>
      </c>
      <c r="E14" s="59"/>
    </row>
    <row r="15" spans="1:5" x14ac:dyDescent="0.2">
      <c r="A15" s="58">
        <v>3210</v>
      </c>
      <c r="B15" s="56" t="s">
        <v>445</v>
      </c>
      <c r="C15" s="57">
        <v>-33417206.059999999</v>
      </c>
      <c r="E15" s="56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58">
        <v>3220</v>
      </c>
      <c r="B16" s="56" t="s">
        <v>444</v>
      </c>
      <c r="C16" s="57">
        <v>-142181448.16</v>
      </c>
    </row>
    <row r="17" spans="1:5" x14ac:dyDescent="0.2">
      <c r="A17" s="58">
        <v>3230</v>
      </c>
      <c r="B17" s="56" t="s">
        <v>443</v>
      </c>
      <c r="C17" s="57">
        <f>SUM(C18:C21)</f>
        <v>0</v>
      </c>
    </row>
    <row r="18" spans="1:5" x14ac:dyDescent="0.2">
      <c r="A18" s="58">
        <v>3231</v>
      </c>
      <c r="B18" s="56" t="s">
        <v>442</v>
      </c>
      <c r="C18" s="57">
        <v>0</v>
      </c>
    </row>
    <row r="19" spans="1:5" x14ac:dyDescent="0.2">
      <c r="A19" s="58">
        <v>3232</v>
      </c>
      <c r="B19" s="56" t="s">
        <v>441</v>
      </c>
      <c r="C19" s="57">
        <v>0</v>
      </c>
      <c r="E19" s="19"/>
    </row>
    <row r="20" spans="1:5" x14ac:dyDescent="0.2">
      <c r="A20" s="58">
        <v>3233</v>
      </c>
      <c r="B20" s="56" t="s">
        <v>440</v>
      </c>
      <c r="C20" s="57">
        <v>0</v>
      </c>
    </row>
    <row r="21" spans="1:5" x14ac:dyDescent="0.2">
      <c r="A21" s="58">
        <v>3239</v>
      </c>
      <c r="B21" s="56" t="s">
        <v>439</v>
      </c>
      <c r="C21" s="57">
        <v>0</v>
      </c>
    </row>
    <row r="22" spans="1:5" x14ac:dyDescent="0.2">
      <c r="A22" s="58">
        <v>3240</v>
      </c>
      <c r="B22" s="56" t="s">
        <v>438</v>
      </c>
      <c r="C22" s="57">
        <f>SUM(C23:C25)</f>
        <v>0</v>
      </c>
    </row>
    <row r="23" spans="1:5" x14ac:dyDescent="0.2">
      <c r="A23" s="58">
        <v>3241</v>
      </c>
      <c r="B23" s="56" t="s">
        <v>437</v>
      </c>
      <c r="C23" s="57">
        <v>0</v>
      </c>
    </row>
    <row r="24" spans="1:5" x14ac:dyDescent="0.2">
      <c r="A24" s="58">
        <v>3242</v>
      </c>
      <c r="B24" s="56" t="s">
        <v>436</v>
      </c>
      <c r="C24" s="57">
        <v>0</v>
      </c>
    </row>
    <row r="25" spans="1:5" x14ac:dyDescent="0.2">
      <c r="A25" s="58">
        <v>3243</v>
      </c>
      <c r="B25" s="56" t="s">
        <v>435</v>
      </c>
      <c r="C25" s="57">
        <v>0</v>
      </c>
    </row>
    <row r="26" spans="1:5" x14ac:dyDescent="0.2">
      <c r="A26" s="58">
        <v>3250</v>
      </c>
      <c r="B26" s="56" t="s">
        <v>434</v>
      </c>
      <c r="C26" s="57">
        <f>SUM(C27:C29)</f>
        <v>0</v>
      </c>
    </row>
    <row r="27" spans="1:5" x14ac:dyDescent="0.2">
      <c r="A27" s="58">
        <v>3251</v>
      </c>
      <c r="B27" s="56" t="s">
        <v>433</v>
      </c>
      <c r="C27" s="57">
        <v>0</v>
      </c>
    </row>
    <row r="28" spans="1:5" x14ac:dyDescent="0.2">
      <c r="A28" s="58">
        <v>3252</v>
      </c>
      <c r="B28" s="56" t="s">
        <v>432</v>
      </c>
      <c r="C28" s="57">
        <v>0</v>
      </c>
    </row>
    <row r="29" spans="1:5" x14ac:dyDescent="0.2">
      <c r="A29" s="58">
        <v>3253</v>
      </c>
      <c r="B29" s="56" t="s">
        <v>431</v>
      </c>
      <c r="C29" s="57">
        <v>0</v>
      </c>
    </row>
    <row r="30" spans="1:5" x14ac:dyDescent="0.2">
      <c r="B30" s="56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fitToHeight="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D6787-0A66-4416-BCB2-544D35955BAB}">
  <sheetPr>
    <pageSetUpPr fitToPage="1"/>
  </sheetPr>
  <dimension ref="A1:E152"/>
  <sheetViews>
    <sheetView tabSelected="1" zoomScaleNormal="100" zoomScaleSheetLayoutView="100" workbookViewId="0">
      <selection activeCell="G37" sqref="G37"/>
    </sheetView>
  </sheetViews>
  <sheetFormatPr baseColWidth="10" defaultColWidth="9.140625" defaultRowHeight="11.25" x14ac:dyDescent="0.2"/>
  <cols>
    <col min="1" max="1" width="10" style="56" customWidth="1"/>
    <col min="2" max="2" width="63.42578125" style="56" bestFit="1" customWidth="1"/>
    <col min="3" max="3" width="15.42578125" style="56" bestFit="1" customWidth="1"/>
    <col min="4" max="4" width="16.42578125" style="56" bestFit="1" customWidth="1"/>
    <col min="5" max="5" width="24.140625" style="56" bestFit="1" customWidth="1"/>
    <col min="6" max="16384" width="9.140625" style="56"/>
  </cols>
  <sheetData>
    <row r="1" spans="1:5" s="102" customFormat="1" ht="18.95" customHeight="1" x14ac:dyDescent="0.25">
      <c r="A1" s="172" t="s">
        <v>68</v>
      </c>
      <c r="B1" s="172"/>
      <c r="C1" s="172"/>
      <c r="D1" s="65" t="s">
        <v>268</v>
      </c>
      <c r="E1" s="64">
        <v>2025</v>
      </c>
    </row>
    <row r="2" spans="1:5" s="102" customFormat="1" ht="18.95" customHeight="1" x14ac:dyDescent="0.25">
      <c r="A2" s="172" t="s">
        <v>492</v>
      </c>
      <c r="B2" s="172"/>
      <c r="C2" s="172"/>
      <c r="D2" s="65" t="s">
        <v>266</v>
      </c>
      <c r="E2" s="64" t="s">
        <v>64</v>
      </c>
    </row>
    <row r="3" spans="1:5" s="102" customFormat="1" ht="18.95" customHeight="1" x14ac:dyDescent="0.25">
      <c r="A3" s="172" t="s">
        <v>63</v>
      </c>
      <c r="B3" s="172"/>
      <c r="C3" s="172"/>
      <c r="D3" s="65" t="s">
        <v>265</v>
      </c>
      <c r="E3" s="64">
        <v>4</v>
      </c>
    </row>
    <row r="4" spans="1:5" s="102" customFormat="1" ht="18.95" customHeight="1" x14ac:dyDescent="0.25">
      <c r="A4" s="172" t="s">
        <v>61</v>
      </c>
      <c r="B4" s="172"/>
      <c r="C4" s="172"/>
      <c r="D4" s="65"/>
      <c r="E4" s="64"/>
    </row>
    <row r="5" spans="1:5" ht="11.1" customHeight="1" x14ac:dyDescent="0.2">
      <c r="A5" s="63" t="s">
        <v>264</v>
      </c>
      <c r="B5" s="61"/>
      <c r="C5" s="61"/>
      <c r="D5" s="61"/>
      <c r="E5" s="61"/>
    </row>
    <row r="6" spans="1:5" ht="12.95" customHeight="1" x14ac:dyDescent="0.2"/>
    <row r="7" spans="1:5" ht="12" customHeight="1" x14ac:dyDescent="0.2">
      <c r="A7" s="61" t="s">
        <v>491</v>
      </c>
      <c r="B7" s="61"/>
      <c r="C7" s="61"/>
      <c r="D7" s="61"/>
      <c r="E7" s="100"/>
    </row>
    <row r="8" spans="1:5" ht="12" customHeight="1" x14ac:dyDescent="0.2">
      <c r="A8" s="59" t="s">
        <v>190</v>
      </c>
      <c r="B8" s="59" t="s">
        <v>189</v>
      </c>
      <c r="C8" s="99">
        <v>2025</v>
      </c>
      <c r="D8" s="99">
        <v>2024</v>
      </c>
      <c r="E8" s="98"/>
    </row>
    <row r="9" spans="1:5" ht="12" customHeight="1" x14ac:dyDescent="0.2">
      <c r="A9" s="58">
        <v>1111</v>
      </c>
      <c r="B9" s="56" t="s">
        <v>490</v>
      </c>
      <c r="C9" s="57">
        <v>38428.5</v>
      </c>
      <c r="D9" s="57">
        <v>0</v>
      </c>
      <c r="E9" s="56" t="str">
        <f>IF(OR(C9&lt;&gt;0,C10&lt;&gt;0,C11&lt;&gt;0,C12&lt;&gt;0,C13&lt;&gt;0,C14&lt;&gt;0,C15&lt;&gt;0,C16&lt;&gt;0),"","SIN INFORMACIÓN QUE REVELAR")</f>
        <v/>
      </c>
    </row>
    <row r="10" spans="1:5" ht="12" customHeight="1" x14ac:dyDescent="0.2">
      <c r="A10" s="58">
        <v>1112</v>
      </c>
      <c r="B10" s="56" t="s">
        <v>489</v>
      </c>
      <c r="C10" s="57">
        <v>23250537.68</v>
      </c>
      <c r="D10" s="57">
        <v>52507351.710000001</v>
      </c>
    </row>
    <row r="11" spans="1:5" ht="12" customHeight="1" x14ac:dyDescent="0.2">
      <c r="A11" s="58">
        <v>1113</v>
      </c>
      <c r="B11" s="56" t="s">
        <v>488</v>
      </c>
      <c r="C11" s="57">
        <v>0</v>
      </c>
      <c r="D11" s="57">
        <v>0</v>
      </c>
    </row>
    <row r="12" spans="1:5" ht="12" customHeight="1" x14ac:dyDescent="0.2">
      <c r="A12" s="58">
        <v>1114</v>
      </c>
      <c r="B12" s="56" t="s">
        <v>428</v>
      </c>
      <c r="C12" s="57">
        <v>0</v>
      </c>
      <c r="D12" s="57">
        <v>0</v>
      </c>
    </row>
    <row r="13" spans="1:5" ht="12" customHeight="1" x14ac:dyDescent="0.2">
      <c r="A13" s="58">
        <v>1115</v>
      </c>
      <c r="B13" s="56" t="s">
        <v>427</v>
      </c>
      <c r="C13" s="57">
        <v>0</v>
      </c>
      <c r="D13" s="57">
        <v>0</v>
      </c>
    </row>
    <row r="14" spans="1:5" ht="12" customHeight="1" x14ac:dyDescent="0.2">
      <c r="A14" s="58">
        <v>1116</v>
      </c>
      <c r="B14" s="56" t="s">
        <v>487</v>
      </c>
      <c r="C14" s="57">
        <v>0</v>
      </c>
      <c r="D14" s="57">
        <v>0</v>
      </c>
    </row>
    <row r="15" spans="1:5" ht="12" customHeight="1" x14ac:dyDescent="0.2">
      <c r="A15" s="58">
        <v>1119</v>
      </c>
      <c r="B15" s="56" t="s">
        <v>486</v>
      </c>
      <c r="C15" s="57">
        <v>0</v>
      </c>
      <c r="D15" s="57">
        <v>0</v>
      </c>
    </row>
    <row r="16" spans="1:5" ht="12" customHeight="1" x14ac:dyDescent="0.2">
      <c r="A16" s="73">
        <v>1110</v>
      </c>
      <c r="B16" s="92" t="s">
        <v>485</v>
      </c>
      <c r="C16" s="68">
        <f>SUM(C9:C15)</f>
        <v>23288966.18</v>
      </c>
      <c r="D16" s="68">
        <f>SUM(D9:D15)</f>
        <v>52507351.710000001</v>
      </c>
    </row>
    <row r="17" spans="1:5" ht="12" customHeight="1" x14ac:dyDescent="0.2"/>
    <row r="18" spans="1:5" ht="12" customHeight="1" x14ac:dyDescent="0.2"/>
    <row r="19" spans="1:5" ht="12" customHeight="1" x14ac:dyDescent="0.2">
      <c r="A19" s="61" t="s">
        <v>484</v>
      </c>
      <c r="B19" s="61"/>
      <c r="C19" s="61"/>
      <c r="D19" s="61"/>
    </row>
    <row r="20" spans="1:5" ht="12" customHeight="1" x14ac:dyDescent="0.2">
      <c r="A20" s="59" t="s">
        <v>190</v>
      </c>
      <c r="B20" s="59" t="s">
        <v>189</v>
      </c>
      <c r="C20" s="99">
        <v>2025</v>
      </c>
      <c r="D20" s="99">
        <v>2024</v>
      </c>
    </row>
    <row r="21" spans="1:5" ht="12" customHeight="1" x14ac:dyDescent="0.2">
      <c r="A21" s="73">
        <v>1230</v>
      </c>
      <c r="B21" s="92" t="s">
        <v>380</v>
      </c>
      <c r="C21" s="68">
        <f>SUM(C22:C28)</f>
        <v>38605663.520000003</v>
      </c>
      <c r="D21" s="68">
        <f>SUM(D22:D28)</f>
        <v>51751688.170000002</v>
      </c>
      <c r="E21" s="56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ht="12" customHeight="1" x14ac:dyDescent="0.2">
      <c r="A22" s="58">
        <v>1231</v>
      </c>
      <c r="B22" s="56" t="s">
        <v>379</v>
      </c>
      <c r="C22" s="57">
        <v>0</v>
      </c>
      <c r="D22" s="57">
        <v>0</v>
      </c>
    </row>
    <row r="23" spans="1:5" ht="12" customHeight="1" x14ac:dyDescent="0.2">
      <c r="A23" s="58">
        <v>1232</v>
      </c>
      <c r="B23" s="56" t="s">
        <v>378</v>
      </c>
      <c r="C23" s="57">
        <v>0</v>
      </c>
      <c r="D23" s="57">
        <v>0</v>
      </c>
    </row>
    <row r="24" spans="1:5" ht="12" customHeight="1" x14ac:dyDescent="0.2">
      <c r="A24" s="58">
        <v>1233</v>
      </c>
      <c r="B24" s="56" t="s">
        <v>377</v>
      </c>
      <c r="C24" s="57">
        <v>0</v>
      </c>
      <c r="D24" s="57">
        <v>0</v>
      </c>
    </row>
    <row r="25" spans="1:5" ht="12" customHeight="1" x14ac:dyDescent="0.2">
      <c r="A25" s="58">
        <v>1234</v>
      </c>
      <c r="B25" s="56" t="s">
        <v>376</v>
      </c>
      <c r="C25" s="57">
        <v>0</v>
      </c>
      <c r="D25" s="57">
        <v>0</v>
      </c>
    </row>
    <row r="26" spans="1:5" ht="12" customHeight="1" x14ac:dyDescent="0.2">
      <c r="A26" s="58">
        <v>1235</v>
      </c>
      <c r="B26" s="56" t="s">
        <v>375</v>
      </c>
      <c r="C26" s="57">
        <v>0</v>
      </c>
      <c r="D26" s="57">
        <v>0</v>
      </c>
    </row>
    <row r="27" spans="1:5" ht="12" customHeight="1" x14ac:dyDescent="0.2">
      <c r="A27" s="58">
        <v>1236</v>
      </c>
      <c r="B27" s="56" t="s">
        <v>374</v>
      </c>
      <c r="C27" s="57">
        <v>38605663.520000003</v>
      </c>
      <c r="D27" s="57">
        <v>51751688.170000002</v>
      </c>
    </row>
    <row r="28" spans="1:5" ht="12" customHeight="1" x14ac:dyDescent="0.2">
      <c r="A28" s="58">
        <v>1239</v>
      </c>
      <c r="B28" s="56" t="s">
        <v>373</v>
      </c>
      <c r="C28" s="57">
        <v>0</v>
      </c>
      <c r="D28" s="57">
        <v>0</v>
      </c>
    </row>
    <row r="29" spans="1:5" ht="12" customHeight="1" x14ac:dyDescent="0.2">
      <c r="A29" s="73">
        <v>1240</v>
      </c>
      <c r="B29" s="92" t="s">
        <v>372</v>
      </c>
      <c r="C29" s="68">
        <f>SUM(C30:C37)</f>
        <v>3090562.94</v>
      </c>
      <c r="D29" s="68">
        <f>SUM(D30:D37)</f>
        <v>2713143.41</v>
      </c>
    </row>
    <row r="30" spans="1:5" ht="12" customHeight="1" x14ac:dyDescent="0.2">
      <c r="A30" s="58">
        <v>1241</v>
      </c>
      <c r="B30" s="56" t="s">
        <v>371</v>
      </c>
      <c r="C30" s="57">
        <v>768087.24</v>
      </c>
      <c r="D30" s="57">
        <v>2213948.4900000002</v>
      </c>
    </row>
    <row r="31" spans="1:5" ht="12" customHeight="1" x14ac:dyDescent="0.2">
      <c r="A31" s="58">
        <v>1242</v>
      </c>
      <c r="B31" s="56" t="s">
        <v>370</v>
      </c>
      <c r="C31" s="57">
        <v>121899.74</v>
      </c>
      <c r="D31" s="57">
        <v>258566.16</v>
      </c>
    </row>
    <row r="32" spans="1:5" ht="12" customHeight="1" x14ac:dyDescent="0.2">
      <c r="A32" s="58">
        <v>1243</v>
      </c>
      <c r="B32" s="56" t="s">
        <v>369</v>
      </c>
      <c r="C32" s="57">
        <v>220932.56</v>
      </c>
      <c r="D32" s="57">
        <v>0</v>
      </c>
    </row>
    <row r="33" spans="1:5" ht="12" customHeight="1" x14ac:dyDescent="0.2">
      <c r="A33" s="58">
        <v>1244</v>
      </c>
      <c r="B33" s="56" t="s">
        <v>368</v>
      </c>
      <c r="C33" s="57">
        <v>1974841</v>
      </c>
      <c r="D33" s="57">
        <v>0</v>
      </c>
    </row>
    <row r="34" spans="1:5" ht="12" customHeight="1" x14ac:dyDescent="0.2">
      <c r="A34" s="58">
        <v>1245</v>
      </c>
      <c r="B34" s="56" t="s">
        <v>367</v>
      </c>
      <c r="C34" s="57">
        <v>0</v>
      </c>
      <c r="D34" s="57">
        <v>0</v>
      </c>
    </row>
    <row r="35" spans="1:5" ht="12" customHeight="1" x14ac:dyDescent="0.2">
      <c r="A35" s="58">
        <v>1246</v>
      </c>
      <c r="B35" s="56" t="s">
        <v>366</v>
      </c>
      <c r="C35" s="57">
        <v>4802.3999999999996</v>
      </c>
      <c r="D35" s="57">
        <v>240628.76</v>
      </c>
    </row>
    <row r="36" spans="1:5" ht="12" customHeight="1" x14ac:dyDescent="0.2">
      <c r="A36" s="58">
        <v>1247</v>
      </c>
      <c r="B36" s="56" t="s">
        <v>365</v>
      </c>
      <c r="C36" s="57">
        <v>0</v>
      </c>
      <c r="D36" s="57">
        <v>0</v>
      </c>
    </row>
    <row r="37" spans="1:5" ht="12" customHeight="1" x14ac:dyDescent="0.2">
      <c r="A37" s="58">
        <v>1248</v>
      </c>
      <c r="B37" s="56" t="s">
        <v>364</v>
      </c>
      <c r="C37" s="57">
        <v>0</v>
      </c>
      <c r="D37" s="57">
        <v>0</v>
      </c>
    </row>
    <row r="38" spans="1:5" ht="12" customHeight="1" x14ac:dyDescent="0.2">
      <c r="A38" s="82">
        <v>1250</v>
      </c>
      <c r="B38" s="101" t="s">
        <v>357</v>
      </c>
      <c r="C38" s="95">
        <f>SUM(C39:C43)</f>
        <v>0</v>
      </c>
      <c r="D38" s="95">
        <f>SUM(D39:D43)</f>
        <v>0</v>
      </c>
    </row>
    <row r="39" spans="1:5" ht="12" customHeight="1" x14ac:dyDescent="0.2">
      <c r="A39" s="47">
        <v>1251</v>
      </c>
      <c r="B39" s="45" t="s">
        <v>356</v>
      </c>
      <c r="C39" s="46">
        <v>0</v>
      </c>
      <c r="D39" s="46">
        <v>0</v>
      </c>
    </row>
    <row r="40" spans="1:5" ht="12" customHeight="1" x14ac:dyDescent="0.2">
      <c r="A40" s="47">
        <v>1252</v>
      </c>
      <c r="B40" s="45" t="s">
        <v>355</v>
      </c>
      <c r="C40" s="46">
        <v>0</v>
      </c>
      <c r="D40" s="46">
        <v>0</v>
      </c>
    </row>
    <row r="41" spans="1:5" ht="12" customHeight="1" x14ac:dyDescent="0.2">
      <c r="A41" s="47">
        <v>1253</v>
      </c>
      <c r="B41" s="45" t="s">
        <v>354</v>
      </c>
      <c r="C41" s="46">
        <v>0</v>
      </c>
      <c r="D41" s="46">
        <v>0</v>
      </c>
    </row>
    <row r="42" spans="1:5" ht="12" customHeight="1" x14ac:dyDescent="0.2">
      <c r="A42" s="47">
        <v>1254</v>
      </c>
      <c r="B42" s="45" t="s">
        <v>353</v>
      </c>
      <c r="C42" s="46">
        <v>0</v>
      </c>
      <c r="D42" s="46">
        <v>0</v>
      </c>
    </row>
    <row r="43" spans="1:5" ht="12" customHeight="1" x14ac:dyDescent="0.2">
      <c r="A43" s="47">
        <v>1259</v>
      </c>
      <c r="B43" s="45" t="s">
        <v>352</v>
      </c>
      <c r="C43" s="46">
        <v>0</v>
      </c>
      <c r="D43" s="46">
        <v>0</v>
      </c>
    </row>
    <row r="44" spans="1:5" ht="12" customHeight="1" x14ac:dyDescent="0.2">
      <c r="B44" s="97" t="s">
        <v>483</v>
      </c>
      <c r="C44" s="68">
        <f>C21+C29+C38</f>
        <v>41696226.460000001</v>
      </c>
      <c r="D44" s="68">
        <f>D21+D29+D38</f>
        <v>54464831.579999998</v>
      </c>
    </row>
    <row r="45" spans="1:5" ht="12" customHeight="1" x14ac:dyDescent="0.2"/>
    <row r="46" spans="1:5" ht="12" customHeight="1" x14ac:dyDescent="0.2">
      <c r="A46" s="61" t="s">
        <v>482</v>
      </c>
      <c r="B46" s="61"/>
      <c r="C46" s="61"/>
      <c r="D46" s="61"/>
      <c r="E46" s="100"/>
    </row>
    <row r="47" spans="1:5" ht="12" customHeight="1" x14ac:dyDescent="0.2">
      <c r="A47" s="59" t="s">
        <v>190</v>
      </c>
      <c r="B47" s="59" t="s">
        <v>189</v>
      </c>
      <c r="C47" s="99">
        <v>2025</v>
      </c>
      <c r="D47" s="99">
        <v>2024</v>
      </c>
      <c r="E47" s="98"/>
    </row>
    <row r="48" spans="1:5" ht="12" customHeight="1" x14ac:dyDescent="0.2">
      <c r="A48" s="73">
        <v>3210</v>
      </c>
      <c r="B48" s="92" t="s">
        <v>481</v>
      </c>
      <c r="C48" s="68">
        <v>-33417206.059999999</v>
      </c>
      <c r="D48" s="68">
        <v>19025304.5</v>
      </c>
      <c r="E48" s="5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ht="12" customHeight="1" x14ac:dyDescent="0.2">
      <c r="A49" s="58"/>
      <c r="B49" s="97" t="s">
        <v>480</v>
      </c>
      <c r="C49" s="68">
        <f>C54+C66+C94+C97+C50</f>
        <v>20216824.490000002</v>
      </c>
      <c r="D49" s="68">
        <f>D54+D66+D94+D97+D50</f>
        <v>104464349.97</v>
      </c>
    </row>
    <row r="50" spans="1:4" ht="12" customHeight="1" x14ac:dyDescent="0.2">
      <c r="A50" s="86">
        <v>5100</v>
      </c>
      <c r="B50" s="91" t="s">
        <v>185</v>
      </c>
      <c r="C50" s="88">
        <f>SUM(C53+C51)</f>
        <v>0</v>
      </c>
      <c r="D50" s="88">
        <f>SUM(D53+D51)</f>
        <v>0</v>
      </c>
    </row>
    <row r="51" spans="1:4" ht="12" customHeight="1" x14ac:dyDescent="0.2">
      <c r="A51" s="82">
        <v>5120</v>
      </c>
      <c r="B51" s="96" t="s">
        <v>394</v>
      </c>
      <c r="C51" s="95">
        <f>C52</f>
        <v>0</v>
      </c>
      <c r="D51" s="95">
        <f>D52</f>
        <v>0</v>
      </c>
    </row>
    <row r="52" spans="1:4" ht="12" customHeight="1" x14ac:dyDescent="0.2">
      <c r="A52" s="47">
        <v>5120</v>
      </c>
      <c r="B52" s="94" t="s">
        <v>394</v>
      </c>
      <c r="C52" s="46">
        <v>0</v>
      </c>
      <c r="D52" s="46">
        <v>0</v>
      </c>
    </row>
    <row r="53" spans="1:4" ht="12" customHeight="1" x14ac:dyDescent="0.2">
      <c r="A53" s="76">
        <v>5130</v>
      </c>
      <c r="B53" s="90" t="s">
        <v>479</v>
      </c>
      <c r="C53" s="93">
        <v>0</v>
      </c>
      <c r="D53" s="93">
        <v>0</v>
      </c>
    </row>
    <row r="54" spans="1:4" ht="12" customHeight="1" x14ac:dyDescent="0.2">
      <c r="A54" s="73">
        <v>5400</v>
      </c>
      <c r="B54" s="92" t="s">
        <v>114</v>
      </c>
      <c r="C54" s="68">
        <f>C55+C57+C59+C61+C63</f>
        <v>0</v>
      </c>
      <c r="D54" s="68">
        <f>D55+D57+D59+D61+D63</f>
        <v>0</v>
      </c>
    </row>
    <row r="55" spans="1:4" ht="12" customHeight="1" x14ac:dyDescent="0.2">
      <c r="A55" s="58">
        <v>5410</v>
      </c>
      <c r="B55" s="56" t="s">
        <v>478</v>
      </c>
      <c r="C55" s="57">
        <f>C56</f>
        <v>0</v>
      </c>
      <c r="D55" s="57">
        <f>D56</f>
        <v>0</v>
      </c>
    </row>
    <row r="56" spans="1:4" ht="12" customHeight="1" x14ac:dyDescent="0.2">
      <c r="A56" s="58">
        <v>5411</v>
      </c>
      <c r="B56" s="56" t="s">
        <v>112</v>
      </c>
      <c r="C56" s="57">
        <v>0</v>
      </c>
      <c r="D56" s="57">
        <v>0</v>
      </c>
    </row>
    <row r="57" spans="1:4" ht="12" customHeight="1" x14ac:dyDescent="0.2">
      <c r="A57" s="58">
        <v>5420</v>
      </c>
      <c r="B57" s="56" t="s">
        <v>477</v>
      </c>
      <c r="C57" s="57">
        <f>C58</f>
        <v>0</v>
      </c>
      <c r="D57" s="57">
        <f>D58</f>
        <v>0</v>
      </c>
    </row>
    <row r="58" spans="1:4" ht="12" customHeight="1" x14ac:dyDescent="0.2">
      <c r="A58" s="58">
        <v>5421</v>
      </c>
      <c r="B58" s="56" t="s">
        <v>109</v>
      </c>
      <c r="C58" s="57">
        <v>0</v>
      </c>
      <c r="D58" s="57">
        <v>0</v>
      </c>
    </row>
    <row r="59" spans="1:4" ht="12" customHeight="1" x14ac:dyDescent="0.2">
      <c r="A59" s="58">
        <v>5430</v>
      </c>
      <c r="B59" s="56" t="s">
        <v>476</v>
      </c>
      <c r="C59" s="57">
        <f>C60</f>
        <v>0</v>
      </c>
      <c r="D59" s="57">
        <f>D60</f>
        <v>0</v>
      </c>
    </row>
    <row r="60" spans="1:4" ht="12" customHeight="1" x14ac:dyDescent="0.2">
      <c r="A60" s="58">
        <v>5431</v>
      </c>
      <c r="B60" s="56" t="s">
        <v>106</v>
      </c>
      <c r="C60" s="57">
        <v>0</v>
      </c>
      <c r="D60" s="57">
        <v>0</v>
      </c>
    </row>
    <row r="61" spans="1:4" ht="12" customHeight="1" x14ac:dyDescent="0.2">
      <c r="A61" s="58">
        <v>5440</v>
      </c>
      <c r="B61" s="56" t="s">
        <v>475</v>
      </c>
      <c r="C61" s="57">
        <f>C62</f>
        <v>0</v>
      </c>
      <c r="D61" s="57">
        <f>D62</f>
        <v>0</v>
      </c>
    </row>
    <row r="62" spans="1:4" ht="12" customHeight="1" x14ac:dyDescent="0.2">
      <c r="A62" s="58">
        <v>5441</v>
      </c>
      <c r="B62" s="56" t="s">
        <v>475</v>
      </c>
      <c r="C62" s="57">
        <v>0</v>
      </c>
      <c r="D62" s="57">
        <v>0</v>
      </c>
    </row>
    <row r="63" spans="1:4" ht="12" customHeight="1" x14ac:dyDescent="0.2">
      <c r="A63" s="58">
        <v>5450</v>
      </c>
      <c r="B63" s="56" t="s">
        <v>474</v>
      </c>
      <c r="C63" s="57">
        <f>SUM(C64:C65)</f>
        <v>0</v>
      </c>
      <c r="D63" s="57">
        <f>SUM(D64:D65)</f>
        <v>0</v>
      </c>
    </row>
    <row r="64" spans="1:4" ht="12" customHeight="1" x14ac:dyDescent="0.2">
      <c r="A64" s="58">
        <v>5451</v>
      </c>
      <c r="B64" s="56" t="s">
        <v>102</v>
      </c>
      <c r="C64" s="57">
        <v>0</v>
      </c>
      <c r="D64" s="57">
        <v>0</v>
      </c>
    </row>
    <row r="65" spans="1:4" ht="12" customHeight="1" x14ac:dyDescent="0.2">
      <c r="A65" s="58">
        <v>5452</v>
      </c>
      <c r="B65" s="56" t="s">
        <v>101</v>
      </c>
      <c r="C65" s="57">
        <v>0</v>
      </c>
      <c r="D65" s="57">
        <v>0</v>
      </c>
    </row>
    <row r="66" spans="1:4" ht="12" customHeight="1" x14ac:dyDescent="0.2">
      <c r="A66" s="73">
        <v>5500</v>
      </c>
      <c r="B66" s="92" t="s">
        <v>100</v>
      </c>
      <c r="C66" s="68">
        <f>C67+C76+C79+C85</f>
        <v>20019174.100000001</v>
      </c>
      <c r="D66" s="68">
        <f>D67+D76+D79+D85</f>
        <v>19227867.060000002</v>
      </c>
    </row>
    <row r="67" spans="1:4" ht="12" customHeight="1" x14ac:dyDescent="0.2">
      <c r="A67" s="58">
        <v>5510</v>
      </c>
      <c r="B67" s="56" t="s">
        <v>99</v>
      </c>
      <c r="C67" s="57">
        <f>SUM(C68:C75)</f>
        <v>20018185.760000002</v>
      </c>
      <c r="D67" s="57">
        <f>SUM(D68:D75)</f>
        <v>19227827.810000002</v>
      </c>
    </row>
    <row r="68" spans="1:4" ht="12" customHeight="1" x14ac:dyDescent="0.2">
      <c r="A68" s="58">
        <v>5511</v>
      </c>
      <c r="B68" s="56" t="s">
        <v>98</v>
      </c>
      <c r="C68" s="57">
        <v>0</v>
      </c>
      <c r="D68" s="57">
        <v>0</v>
      </c>
    </row>
    <row r="69" spans="1:4" ht="12" customHeight="1" x14ac:dyDescent="0.2">
      <c r="A69" s="58">
        <v>5512</v>
      </c>
      <c r="B69" s="56" t="s">
        <v>97</v>
      </c>
      <c r="C69" s="57">
        <v>0</v>
      </c>
      <c r="D69" s="57">
        <v>0</v>
      </c>
    </row>
    <row r="70" spans="1:4" ht="12" customHeight="1" x14ac:dyDescent="0.2">
      <c r="A70" s="58">
        <v>5513</v>
      </c>
      <c r="B70" s="56" t="s">
        <v>96</v>
      </c>
      <c r="C70" s="57">
        <v>15748993.140000001</v>
      </c>
      <c r="D70" s="57">
        <v>15748993.130000001</v>
      </c>
    </row>
    <row r="71" spans="1:4" ht="12" customHeight="1" x14ac:dyDescent="0.2">
      <c r="A71" s="58">
        <v>5514</v>
      </c>
      <c r="B71" s="56" t="s">
        <v>95</v>
      </c>
      <c r="C71" s="57">
        <v>0</v>
      </c>
      <c r="D71" s="57">
        <v>0</v>
      </c>
    </row>
    <row r="72" spans="1:4" ht="12" customHeight="1" x14ac:dyDescent="0.2">
      <c r="A72" s="58">
        <v>5515</v>
      </c>
      <c r="B72" s="56" t="s">
        <v>94</v>
      </c>
      <c r="C72" s="57">
        <v>4269192.62</v>
      </c>
      <c r="D72" s="57">
        <v>3478834.68</v>
      </c>
    </row>
    <row r="73" spans="1:4" ht="12" customHeight="1" x14ac:dyDescent="0.2">
      <c r="A73" s="58">
        <v>5516</v>
      </c>
      <c r="B73" s="56" t="s">
        <v>93</v>
      </c>
      <c r="C73" s="57">
        <v>0</v>
      </c>
      <c r="D73" s="57">
        <v>0</v>
      </c>
    </row>
    <row r="74" spans="1:4" ht="12" customHeight="1" x14ac:dyDescent="0.2">
      <c r="A74" s="58">
        <v>5517</v>
      </c>
      <c r="B74" s="56" t="s">
        <v>92</v>
      </c>
      <c r="C74" s="57">
        <v>0</v>
      </c>
      <c r="D74" s="57">
        <v>0</v>
      </c>
    </row>
    <row r="75" spans="1:4" ht="12" customHeight="1" x14ac:dyDescent="0.2">
      <c r="A75" s="58">
        <v>5518</v>
      </c>
      <c r="B75" s="56" t="s">
        <v>91</v>
      </c>
      <c r="C75" s="57">
        <v>0</v>
      </c>
      <c r="D75" s="57">
        <v>0</v>
      </c>
    </row>
    <row r="76" spans="1:4" ht="12" customHeight="1" x14ac:dyDescent="0.2">
      <c r="A76" s="58">
        <v>5520</v>
      </c>
      <c r="B76" s="56" t="s">
        <v>90</v>
      </c>
      <c r="C76" s="57">
        <f>SUM(C77:C78)</f>
        <v>0</v>
      </c>
      <c r="D76" s="57">
        <f>SUM(D77:D78)</f>
        <v>0</v>
      </c>
    </row>
    <row r="77" spans="1:4" ht="12" customHeight="1" x14ac:dyDescent="0.2">
      <c r="A77" s="58">
        <v>5521</v>
      </c>
      <c r="B77" s="56" t="s">
        <v>89</v>
      </c>
      <c r="C77" s="57">
        <v>0</v>
      </c>
      <c r="D77" s="57">
        <v>0</v>
      </c>
    </row>
    <row r="78" spans="1:4" ht="12" customHeight="1" x14ac:dyDescent="0.2">
      <c r="A78" s="58">
        <v>5522</v>
      </c>
      <c r="B78" s="56" t="s">
        <v>88</v>
      </c>
      <c r="C78" s="57">
        <v>0</v>
      </c>
      <c r="D78" s="57">
        <v>0</v>
      </c>
    </row>
    <row r="79" spans="1:4" ht="12" customHeight="1" x14ac:dyDescent="0.2">
      <c r="A79" s="58">
        <v>5530</v>
      </c>
      <c r="B79" s="56" t="s">
        <v>87</v>
      </c>
      <c r="C79" s="57">
        <f>SUM(C80:C84)</f>
        <v>0</v>
      </c>
      <c r="D79" s="57">
        <f>SUM(D80:D84)</f>
        <v>0</v>
      </c>
    </row>
    <row r="80" spans="1:4" ht="12" customHeight="1" x14ac:dyDescent="0.2">
      <c r="A80" s="58">
        <v>5531</v>
      </c>
      <c r="B80" s="56" t="s">
        <v>86</v>
      </c>
      <c r="C80" s="57">
        <v>0</v>
      </c>
      <c r="D80" s="57">
        <v>0</v>
      </c>
    </row>
    <row r="81" spans="1:4" ht="12" customHeight="1" x14ac:dyDescent="0.2">
      <c r="A81" s="58">
        <v>5532</v>
      </c>
      <c r="B81" s="56" t="s">
        <v>85</v>
      </c>
      <c r="C81" s="57">
        <v>0</v>
      </c>
      <c r="D81" s="57">
        <v>0</v>
      </c>
    </row>
    <row r="82" spans="1:4" ht="12" customHeight="1" x14ac:dyDescent="0.2">
      <c r="A82" s="58">
        <v>5533</v>
      </c>
      <c r="B82" s="56" t="s">
        <v>84</v>
      </c>
      <c r="C82" s="57">
        <v>0</v>
      </c>
      <c r="D82" s="57">
        <v>0</v>
      </c>
    </row>
    <row r="83" spans="1:4" ht="12" customHeight="1" x14ac:dyDescent="0.2">
      <c r="A83" s="58">
        <v>5534</v>
      </c>
      <c r="B83" s="56" t="s">
        <v>83</v>
      </c>
      <c r="C83" s="57">
        <v>0</v>
      </c>
      <c r="D83" s="57">
        <v>0</v>
      </c>
    </row>
    <row r="84" spans="1:4" ht="12" customHeight="1" x14ac:dyDescent="0.2">
      <c r="A84" s="58">
        <v>5535</v>
      </c>
      <c r="B84" s="56" t="s">
        <v>82</v>
      </c>
      <c r="C84" s="57">
        <v>0</v>
      </c>
      <c r="D84" s="57">
        <v>0</v>
      </c>
    </row>
    <row r="85" spans="1:4" ht="12" customHeight="1" x14ac:dyDescent="0.2">
      <c r="A85" s="58">
        <v>5590</v>
      </c>
      <c r="B85" s="56" t="s">
        <v>81</v>
      </c>
      <c r="C85" s="57">
        <f>SUM(C86:C93)</f>
        <v>988.34</v>
      </c>
      <c r="D85" s="57">
        <f>SUM(D86:D93)</f>
        <v>39.25</v>
      </c>
    </row>
    <row r="86" spans="1:4" ht="12" customHeight="1" x14ac:dyDescent="0.2">
      <c r="A86" s="58">
        <v>5591</v>
      </c>
      <c r="B86" s="56" t="s">
        <v>80</v>
      </c>
      <c r="C86" s="57">
        <v>0</v>
      </c>
      <c r="D86" s="57">
        <v>0</v>
      </c>
    </row>
    <row r="87" spans="1:4" ht="12" customHeight="1" x14ac:dyDescent="0.2">
      <c r="A87" s="58">
        <v>5592</v>
      </c>
      <c r="B87" s="56" t="s">
        <v>79</v>
      </c>
      <c r="C87" s="57">
        <v>0</v>
      </c>
      <c r="D87" s="57">
        <v>0</v>
      </c>
    </row>
    <row r="88" spans="1:4" ht="12" customHeight="1" x14ac:dyDescent="0.2">
      <c r="A88" s="58">
        <v>5593</v>
      </c>
      <c r="B88" s="56" t="s">
        <v>78</v>
      </c>
      <c r="C88" s="57">
        <v>0</v>
      </c>
      <c r="D88" s="57">
        <v>0</v>
      </c>
    </row>
    <row r="89" spans="1:4" ht="12" customHeight="1" x14ac:dyDescent="0.2">
      <c r="A89" s="58">
        <v>5594</v>
      </c>
      <c r="B89" s="56" t="s">
        <v>473</v>
      </c>
      <c r="C89" s="57">
        <v>0</v>
      </c>
      <c r="D89" s="57">
        <v>0</v>
      </c>
    </row>
    <row r="90" spans="1:4" ht="12" customHeight="1" x14ac:dyDescent="0.2">
      <c r="A90" s="58">
        <v>5595</v>
      </c>
      <c r="B90" s="56" t="s">
        <v>76</v>
      </c>
      <c r="C90" s="57">
        <v>0</v>
      </c>
      <c r="D90" s="57">
        <v>0</v>
      </c>
    </row>
    <row r="91" spans="1:4" ht="12" customHeight="1" x14ac:dyDescent="0.2">
      <c r="A91" s="58">
        <v>5596</v>
      </c>
      <c r="B91" s="56" t="s">
        <v>75</v>
      </c>
      <c r="C91" s="57">
        <v>0</v>
      </c>
      <c r="D91" s="57">
        <v>0</v>
      </c>
    </row>
    <row r="92" spans="1:4" ht="12" customHeight="1" x14ac:dyDescent="0.2">
      <c r="A92" s="58">
        <v>5597</v>
      </c>
      <c r="B92" s="56" t="s">
        <v>74</v>
      </c>
      <c r="C92" s="57">
        <v>0</v>
      </c>
      <c r="D92" s="57">
        <v>0</v>
      </c>
    </row>
    <row r="93" spans="1:4" ht="12" customHeight="1" x14ac:dyDescent="0.2">
      <c r="A93" s="58">
        <v>5599</v>
      </c>
      <c r="B93" s="56" t="s">
        <v>72</v>
      </c>
      <c r="C93" s="57">
        <v>988.34</v>
      </c>
      <c r="D93" s="57">
        <v>39.25</v>
      </c>
    </row>
    <row r="94" spans="1:4" ht="12" customHeight="1" x14ac:dyDescent="0.2">
      <c r="A94" s="73">
        <v>5600</v>
      </c>
      <c r="B94" s="92" t="s">
        <v>71</v>
      </c>
      <c r="C94" s="68">
        <f>C95</f>
        <v>0</v>
      </c>
      <c r="D94" s="68">
        <f>D95</f>
        <v>0</v>
      </c>
    </row>
    <row r="95" spans="1:4" ht="12" customHeight="1" x14ac:dyDescent="0.2">
      <c r="A95" s="58">
        <v>5610</v>
      </c>
      <c r="B95" s="56" t="s">
        <v>70</v>
      </c>
      <c r="C95" s="57">
        <f>C96</f>
        <v>0</v>
      </c>
      <c r="D95" s="57">
        <f>D96</f>
        <v>0</v>
      </c>
    </row>
    <row r="96" spans="1:4" ht="12" customHeight="1" x14ac:dyDescent="0.2">
      <c r="A96" s="58">
        <v>5611</v>
      </c>
      <c r="B96" s="56" t="s">
        <v>69</v>
      </c>
      <c r="C96" s="57">
        <v>0</v>
      </c>
      <c r="D96" s="57">
        <v>0</v>
      </c>
    </row>
    <row r="97" spans="1:4" ht="12" customHeight="1" x14ac:dyDescent="0.2">
      <c r="A97" s="73">
        <v>2110</v>
      </c>
      <c r="B97" s="72" t="s">
        <v>472</v>
      </c>
      <c r="C97" s="68">
        <f>SUM(C98:C102)</f>
        <v>197650.39</v>
      </c>
      <c r="D97" s="68">
        <f>SUM(D98:D102)</f>
        <v>85236482.909999996</v>
      </c>
    </row>
    <row r="98" spans="1:4" ht="12" customHeight="1" x14ac:dyDescent="0.2">
      <c r="A98" s="58">
        <v>2111</v>
      </c>
      <c r="B98" s="56" t="s">
        <v>471</v>
      </c>
      <c r="C98" s="57">
        <v>0</v>
      </c>
      <c r="D98" s="57">
        <v>0</v>
      </c>
    </row>
    <row r="99" spans="1:4" ht="12" customHeight="1" x14ac:dyDescent="0.2">
      <c r="A99" s="58">
        <v>2112</v>
      </c>
      <c r="B99" s="56" t="s">
        <v>470</v>
      </c>
      <c r="C99" s="57">
        <v>0</v>
      </c>
      <c r="D99" s="57">
        <v>0</v>
      </c>
    </row>
    <row r="100" spans="1:4" ht="12" customHeight="1" x14ac:dyDescent="0.2">
      <c r="A100" s="58">
        <v>2112</v>
      </c>
      <c r="B100" s="56" t="s">
        <v>469</v>
      </c>
      <c r="C100" s="57">
        <v>197650.39</v>
      </c>
      <c r="D100" s="57">
        <v>85236482.909999996</v>
      </c>
    </row>
    <row r="101" spans="1:4" ht="12" customHeight="1" x14ac:dyDescent="0.2">
      <c r="A101" s="58">
        <v>2115</v>
      </c>
      <c r="B101" s="56" t="s">
        <v>468</v>
      </c>
      <c r="C101" s="57">
        <v>0</v>
      </c>
      <c r="D101" s="57">
        <v>0</v>
      </c>
    </row>
    <row r="102" spans="1:4" ht="12" customHeight="1" x14ac:dyDescent="0.2">
      <c r="A102" s="58">
        <v>2114</v>
      </c>
      <c r="B102" s="56" t="s">
        <v>467</v>
      </c>
      <c r="C102" s="57">
        <v>0</v>
      </c>
      <c r="D102" s="57">
        <v>0</v>
      </c>
    </row>
    <row r="103" spans="1:4" ht="12" customHeight="1" x14ac:dyDescent="0.2">
      <c r="A103" s="76"/>
      <c r="B103" s="89" t="s">
        <v>466</v>
      </c>
      <c r="C103" s="88">
        <f>+C104</f>
        <v>0</v>
      </c>
      <c r="D103" s="88">
        <f>+D104</f>
        <v>0</v>
      </c>
    </row>
    <row r="104" spans="1:4" ht="12" customHeight="1" x14ac:dyDescent="0.2">
      <c r="A104" s="86">
        <v>1270</v>
      </c>
      <c r="B104" s="91" t="s">
        <v>351</v>
      </c>
      <c r="C104" s="84">
        <f>+C105</f>
        <v>0</v>
      </c>
      <c r="D104" s="84">
        <f>+D105</f>
        <v>0</v>
      </c>
    </row>
    <row r="105" spans="1:4" ht="12" customHeight="1" x14ac:dyDescent="0.2">
      <c r="A105" s="76">
        <v>1273</v>
      </c>
      <c r="B105" s="90" t="s">
        <v>465</v>
      </c>
      <c r="C105" s="74">
        <v>0</v>
      </c>
      <c r="D105" s="74">
        <v>0</v>
      </c>
    </row>
    <row r="106" spans="1:4" ht="12" customHeight="1" x14ac:dyDescent="0.2">
      <c r="A106" s="76"/>
      <c r="B106" s="89" t="s">
        <v>464</v>
      </c>
      <c r="C106" s="88">
        <f>+C107+C129</f>
        <v>30.29</v>
      </c>
      <c r="D106" s="88">
        <f>+D107+D129</f>
        <v>31.1</v>
      </c>
    </row>
    <row r="107" spans="1:4" ht="12" customHeight="1" x14ac:dyDescent="0.2">
      <c r="A107" s="86">
        <v>4300</v>
      </c>
      <c r="B107" s="85" t="s">
        <v>463</v>
      </c>
      <c r="C107" s="84">
        <f>C121+C108+C111+C117+C119</f>
        <v>30.29</v>
      </c>
      <c r="D107" s="87">
        <f>D121+D108+D111+D117+D119</f>
        <v>31.1</v>
      </c>
    </row>
    <row r="108" spans="1:4" ht="12" customHeight="1" x14ac:dyDescent="0.2">
      <c r="A108" s="86">
        <v>4310</v>
      </c>
      <c r="B108" s="85" t="s">
        <v>208</v>
      </c>
      <c r="C108" s="84">
        <f>SUM(C109:C110)</f>
        <v>0</v>
      </c>
      <c r="D108" s="84">
        <f>SUM(D109:D110)</f>
        <v>0</v>
      </c>
    </row>
    <row r="109" spans="1:4" ht="12" customHeight="1" x14ac:dyDescent="0.2">
      <c r="A109" s="76">
        <v>4311</v>
      </c>
      <c r="B109" s="75" t="s">
        <v>207</v>
      </c>
      <c r="C109" s="74">
        <v>0</v>
      </c>
      <c r="D109" s="83">
        <v>0</v>
      </c>
    </row>
    <row r="110" spans="1:4" ht="12" customHeight="1" x14ac:dyDescent="0.2">
      <c r="A110" s="76">
        <v>4319</v>
      </c>
      <c r="B110" s="75" t="s">
        <v>206</v>
      </c>
      <c r="C110" s="74">
        <v>0</v>
      </c>
      <c r="D110" s="83">
        <v>0</v>
      </c>
    </row>
    <row r="111" spans="1:4" ht="12" customHeight="1" x14ac:dyDescent="0.2">
      <c r="A111" s="86">
        <v>4320</v>
      </c>
      <c r="B111" s="85" t="s">
        <v>205</v>
      </c>
      <c r="C111" s="84">
        <f>SUM(C112:C116)</f>
        <v>0</v>
      </c>
      <c r="D111" s="84">
        <f>SUM(D112:D116)</f>
        <v>0</v>
      </c>
    </row>
    <row r="112" spans="1:4" ht="12" customHeight="1" x14ac:dyDescent="0.2">
      <c r="A112" s="76">
        <v>4321</v>
      </c>
      <c r="B112" s="75" t="s">
        <v>204</v>
      </c>
      <c r="C112" s="74">
        <v>0</v>
      </c>
      <c r="D112" s="83">
        <v>0</v>
      </c>
    </row>
    <row r="113" spans="1:4" ht="12" customHeight="1" x14ac:dyDescent="0.2">
      <c r="A113" s="76">
        <v>4322</v>
      </c>
      <c r="B113" s="75" t="s">
        <v>203</v>
      </c>
      <c r="C113" s="74">
        <v>0</v>
      </c>
      <c r="D113" s="83">
        <v>0</v>
      </c>
    </row>
    <row r="114" spans="1:4" ht="12" customHeight="1" x14ac:dyDescent="0.2">
      <c r="A114" s="76">
        <v>4323</v>
      </c>
      <c r="B114" s="75" t="s">
        <v>202</v>
      </c>
      <c r="C114" s="74">
        <v>0</v>
      </c>
      <c r="D114" s="83">
        <v>0</v>
      </c>
    </row>
    <row r="115" spans="1:4" ht="12" customHeight="1" x14ac:dyDescent="0.2">
      <c r="A115" s="76">
        <v>4324</v>
      </c>
      <c r="B115" s="75" t="s">
        <v>201</v>
      </c>
      <c r="C115" s="74">
        <v>0</v>
      </c>
      <c r="D115" s="83">
        <v>0</v>
      </c>
    </row>
    <row r="116" spans="1:4" ht="12" customHeight="1" x14ac:dyDescent="0.2">
      <c r="A116" s="76">
        <v>4325</v>
      </c>
      <c r="B116" s="75" t="s">
        <v>200</v>
      </c>
      <c r="C116" s="74">
        <v>0</v>
      </c>
      <c r="D116" s="83">
        <v>0</v>
      </c>
    </row>
    <row r="117" spans="1:4" ht="12" customHeight="1" x14ac:dyDescent="0.2">
      <c r="A117" s="86">
        <v>4330</v>
      </c>
      <c r="B117" s="85" t="s">
        <v>199</v>
      </c>
      <c r="C117" s="84">
        <f>C118</f>
        <v>0</v>
      </c>
      <c r="D117" s="84">
        <f>D118</f>
        <v>0</v>
      </c>
    </row>
    <row r="118" spans="1:4" ht="12" customHeight="1" x14ac:dyDescent="0.2">
      <c r="A118" s="76">
        <v>4331</v>
      </c>
      <c r="B118" s="75" t="s">
        <v>199</v>
      </c>
      <c r="C118" s="74">
        <v>0</v>
      </c>
      <c r="D118" s="83">
        <v>0</v>
      </c>
    </row>
    <row r="119" spans="1:4" ht="12" customHeight="1" x14ac:dyDescent="0.2">
      <c r="A119" s="86">
        <v>4340</v>
      </c>
      <c r="B119" s="85" t="s">
        <v>198</v>
      </c>
      <c r="C119" s="84">
        <f>C120</f>
        <v>0</v>
      </c>
      <c r="D119" s="84">
        <f>D120</f>
        <v>0</v>
      </c>
    </row>
    <row r="120" spans="1:4" ht="12" customHeight="1" x14ac:dyDescent="0.2">
      <c r="A120" s="76">
        <v>4341</v>
      </c>
      <c r="B120" s="75" t="s">
        <v>198</v>
      </c>
      <c r="C120" s="74">
        <v>0</v>
      </c>
      <c r="D120" s="83">
        <v>0</v>
      </c>
    </row>
    <row r="121" spans="1:4" ht="12" customHeight="1" x14ac:dyDescent="0.2">
      <c r="A121" s="82">
        <v>4390</v>
      </c>
      <c r="B121" s="81" t="s">
        <v>192</v>
      </c>
      <c r="C121" s="80">
        <f>SUM(C122:C128)</f>
        <v>30.29</v>
      </c>
      <c r="D121" s="80">
        <f>SUM(D122:D128)</f>
        <v>31.1</v>
      </c>
    </row>
    <row r="122" spans="1:4" ht="12" customHeight="1" x14ac:dyDescent="0.2">
      <c r="A122" s="79">
        <v>4392</v>
      </c>
      <c r="B122" s="78" t="s">
        <v>197</v>
      </c>
      <c r="C122" s="77">
        <v>0</v>
      </c>
      <c r="D122" s="77">
        <v>0</v>
      </c>
    </row>
    <row r="123" spans="1:4" ht="12" customHeight="1" x14ac:dyDescent="0.2">
      <c r="A123" s="79">
        <v>4393</v>
      </c>
      <c r="B123" s="78" t="s">
        <v>196</v>
      </c>
      <c r="C123" s="77">
        <v>0</v>
      </c>
      <c r="D123" s="77">
        <v>0</v>
      </c>
    </row>
    <row r="124" spans="1:4" ht="12" customHeight="1" x14ac:dyDescent="0.2">
      <c r="A124" s="79">
        <v>4394</v>
      </c>
      <c r="B124" s="78" t="s">
        <v>195</v>
      </c>
      <c r="C124" s="77">
        <v>0</v>
      </c>
      <c r="D124" s="77">
        <v>0</v>
      </c>
    </row>
    <row r="125" spans="1:4" ht="12" customHeight="1" x14ac:dyDescent="0.2">
      <c r="A125" s="79">
        <v>4395</v>
      </c>
      <c r="B125" s="78" t="s">
        <v>75</v>
      </c>
      <c r="C125" s="77">
        <v>0</v>
      </c>
      <c r="D125" s="77">
        <v>0</v>
      </c>
    </row>
    <row r="126" spans="1:4" ht="12" customHeight="1" x14ac:dyDescent="0.2">
      <c r="A126" s="79">
        <v>4396</v>
      </c>
      <c r="B126" s="78" t="s">
        <v>194</v>
      </c>
      <c r="C126" s="77">
        <v>0</v>
      </c>
      <c r="D126" s="77">
        <v>0</v>
      </c>
    </row>
    <row r="127" spans="1:4" ht="12" customHeight="1" x14ac:dyDescent="0.2">
      <c r="A127" s="79">
        <v>4397</v>
      </c>
      <c r="B127" s="78" t="s">
        <v>193</v>
      </c>
      <c r="C127" s="77">
        <v>0</v>
      </c>
      <c r="D127" s="77">
        <v>0</v>
      </c>
    </row>
    <row r="128" spans="1:4" ht="12" customHeight="1" x14ac:dyDescent="0.2">
      <c r="A128" s="76">
        <v>4399</v>
      </c>
      <c r="B128" s="75" t="s">
        <v>192</v>
      </c>
      <c r="C128" s="74">
        <v>30.29</v>
      </c>
      <c r="D128" s="74">
        <v>31.1</v>
      </c>
    </row>
    <row r="129" spans="1:5" ht="12" customHeight="1" x14ac:dyDescent="0.2">
      <c r="A129" s="73">
        <v>1120</v>
      </c>
      <c r="B129" s="72" t="s">
        <v>462</v>
      </c>
      <c r="C129" s="68">
        <f>SUM(C130:C138)</f>
        <v>0</v>
      </c>
      <c r="D129" s="68">
        <f>SUM(D130:D138)</f>
        <v>0</v>
      </c>
    </row>
    <row r="130" spans="1:5" ht="12" customHeight="1" x14ac:dyDescent="0.2">
      <c r="A130" s="58">
        <v>1124</v>
      </c>
      <c r="B130" s="70" t="s">
        <v>461</v>
      </c>
      <c r="C130" s="71">
        <v>0</v>
      </c>
      <c r="D130" s="57">
        <v>0</v>
      </c>
    </row>
    <row r="131" spans="1:5" ht="12" customHeight="1" x14ac:dyDescent="0.2">
      <c r="A131" s="58">
        <v>1124</v>
      </c>
      <c r="B131" s="70" t="s">
        <v>460</v>
      </c>
      <c r="C131" s="71">
        <v>0</v>
      </c>
      <c r="D131" s="57">
        <v>0</v>
      </c>
    </row>
    <row r="132" spans="1:5" ht="12" customHeight="1" x14ac:dyDescent="0.2">
      <c r="A132" s="58">
        <v>1124</v>
      </c>
      <c r="B132" s="70" t="s">
        <v>459</v>
      </c>
      <c r="C132" s="71">
        <v>0</v>
      </c>
      <c r="D132" s="57">
        <v>0</v>
      </c>
    </row>
    <row r="133" spans="1:5" ht="12" customHeight="1" x14ac:dyDescent="0.2">
      <c r="A133" s="58">
        <v>1124</v>
      </c>
      <c r="B133" s="70" t="s">
        <v>458</v>
      </c>
      <c r="C133" s="71">
        <v>0</v>
      </c>
      <c r="D133" s="57">
        <v>0</v>
      </c>
    </row>
    <row r="134" spans="1:5" ht="12" customHeight="1" x14ac:dyDescent="0.2">
      <c r="A134" s="58">
        <v>1124</v>
      </c>
      <c r="B134" s="70" t="s">
        <v>457</v>
      </c>
      <c r="C134" s="57">
        <v>0</v>
      </c>
      <c r="D134" s="57">
        <v>0</v>
      </c>
    </row>
    <row r="135" spans="1:5" ht="12" customHeight="1" x14ac:dyDescent="0.2">
      <c r="A135" s="58">
        <v>1124</v>
      </c>
      <c r="B135" s="70" t="s">
        <v>456</v>
      </c>
      <c r="C135" s="57">
        <v>0</v>
      </c>
      <c r="D135" s="57">
        <v>0</v>
      </c>
    </row>
    <row r="136" spans="1:5" ht="12" customHeight="1" x14ac:dyDescent="0.2">
      <c r="A136" s="58">
        <v>1122</v>
      </c>
      <c r="B136" s="70" t="s">
        <v>455</v>
      </c>
      <c r="C136" s="57">
        <v>0</v>
      </c>
      <c r="D136" s="57">
        <v>0</v>
      </c>
    </row>
    <row r="137" spans="1:5" ht="12" customHeight="1" x14ac:dyDescent="0.2">
      <c r="A137" s="58">
        <v>1122</v>
      </c>
      <c r="B137" s="70" t="s">
        <v>454</v>
      </c>
      <c r="C137" s="71">
        <v>0</v>
      </c>
      <c r="D137" s="57">
        <v>0</v>
      </c>
    </row>
    <row r="138" spans="1:5" ht="12" customHeight="1" x14ac:dyDescent="0.2">
      <c r="A138" s="58">
        <v>1122</v>
      </c>
      <c r="B138" s="70" t="s">
        <v>453</v>
      </c>
      <c r="C138" s="57">
        <v>0</v>
      </c>
      <c r="D138" s="57">
        <v>0</v>
      </c>
    </row>
    <row r="139" spans="1:5" ht="12" customHeight="1" x14ac:dyDescent="0.2">
      <c r="A139" s="58"/>
      <c r="B139" s="69" t="s">
        <v>452</v>
      </c>
      <c r="C139" s="68">
        <f>C48+C49-C103-C106</f>
        <v>-13200411.859999996</v>
      </c>
      <c r="D139" s="68">
        <f>D48+D49-D103-D106</f>
        <v>123489623.37</v>
      </c>
    </row>
    <row r="140" spans="1:5" ht="12.95" customHeight="1" x14ac:dyDescent="0.2"/>
    <row r="141" spans="1:5" ht="12.95" customHeight="1" x14ac:dyDescent="0.2">
      <c r="B141" s="56" t="s">
        <v>0</v>
      </c>
    </row>
    <row r="142" spans="1:5" ht="12.95" customHeight="1" x14ac:dyDescent="0.2"/>
    <row r="143" spans="1:5" ht="12.95" customHeight="1" x14ac:dyDescent="0.2">
      <c r="D143" s="67"/>
      <c r="E143" s="66"/>
    </row>
    <row r="144" spans="1:5" ht="12.95" customHeight="1" x14ac:dyDescent="0.2"/>
    <row r="145" s="56" customFormat="1" ht="12.95" customHeight="1" x14ac:dyDescent="0.2"/>
    <row r="146" s="56" customFormat="1" ht="12.95" customHeight="1" x14ac:dyDescent="0.2"/>
    <row r="147" s="56" customFormat="1" ht="12.95" customHeight="1" x14ac:dyDescent="0.2"/>
    <row r="148" s="56" customFormat="1" ht="12.95" customHeight="1" x14ac:dyDescent="0.2"/>
    <row r="149" s="56" customFormat="1" ht="12.95" customHeight="1" x14ac:dyDescent="0.2"/>
    <row r="150" s="56" customFormat="1" ht="12.95" customHeight="1" x14ac:dyDescent="0.2"/>
    <row r="151" s="56" customFormat="1" ht="12.95" customHeight="1" x14ac:dyDescent="0.2"/>
    <row r="152" s="56" customFormat="1" ht="15" customHeight="1" x14ac:dyDescent="0.2"/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3">
    <dataValidation allowBlank="1" showInputMessage="1" showErrorMessage="1" prompt="Importe final del periodo que corresponde la información financiera trimestral que se presenta." sqref="C47 C8 D64:D65 D55:D62 C20" xr:uid="{A9945DE8-5B46-4843-A736-837264345046}"/>
    <dataValidation allowBlank="1" showInputMessage="1" showErrorMessage="1" prompt="Saldo al 31 de diciembre del año anterior que se presenta" sqref="D8 D47 D20" xr:uid="{68764E82-4781-4AE3-8E21-E752110AE445}"/>
    <dataValidation allowBlank="1" showInputMessage="1" showErrorMessage="1" prompt="Importe del trimestre anterior" sqref="D63 D54 C49:D49 C54:C65" xr:uid="{7AF634E0-9C8D-442B-A83E-493B618E5E76}"/>
  </dataValidations>
  <pageMargins left="0.70866141732283472" right="0.70866141732283472" top="0.74803149606299213" bottom="0.74803149606299213" header="0.31496062992125984" footer="0.31496062992125984"/>
  <pageSetup scale="94" fitToHeight="7" orientation="landscape" r:id="rId1"/>
  <rowBreaks count="2" manualBreakCount="2">
    <brk id="44" max="16383" man="1"/>
    <brk id="13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086A5-823D-454C-9664-2AC11F40D131}">
  <sheetPr>
    <pageSetUpPr fitToPage="1"/>
  </sheetPr>
  <dimension ref="A1:C24"/>
  <sheetViews>
    <sheetView showGridLines="0" tabSelected="1" workbookViewId="0">
      <selection activeCell="G37" sqref="G37"/>
    </sheetView>
  </sheetViews>
  <sheetFormatPr baseColWidth="10" defaultColWidth="11.42578125" defaultRowHeight="11.25" x14ac:dyDescent="0.2"/>
  <cols>
    <col min="1" max="1" width="3.42578125" style="103" customWidth="1"/>
    <col min="2" max="2" width="72.28515625" style="103" customWidth="1"/>
    <col min="3" max="3" width="17.5703125" style="103" customWidth="1"/>
    <col min="4" max="16384" width="11.42578125" style="103"/>
  </cols>
  <sheetData>
    <row r="1" spans="1:3" s="128" customFormat="1" ht="18" customHeight="1" x14ac:dyDescent="0.25">
      <c r="A1" s="174" t="s">
        <v>68</v>
      </c>
      <c r="B1" s="175"/>
      <c r="C1" s="176"/>
    </row>
    <row r="2" spans="1:3" s="128" customFormat="1" ht="18" customHeight="1" x14ac:dyDescent="0.25">
      <c r="A2" s="177" t="s">
        <v>510</v>
      </c>
      <c r="B2" s="178"/>
      <c r="C2" s="179"/>
    </row>
    <row r="3" spans="1:3" s="128" customFormat="1" ht="18" customHeight="1" x14ac:dyDescent="0.25">
      <c r="A3" s="177" t="s">
        <v>63</v>
      </c>
      <c r="B3" s="178"/>
      <c r="C3" s="179"/>
    </row>
    <row r="4" spans="1:3" s="125" customFormat="1" ht="18" customHeight="1" x14ac:dyDescent="0.2">
      <c r="A4" s="180" t="s">
        <v>509</v>
      </c>
      <c r="B4" s="181"/>
      <c r="C4" s="182"/>
    </row>
    <row r="5" spans="1:3" s="125" customFormat="1" ht="18" customHeight="1" x14ac:dyDescent="0.2">
      <c r="A5" s="183" t="s">
        <v>508</v>
      </c>
      <c r="B5" s="184"/>
      <c r="C5" s="126">
        <v>2025</v>
      </c>
    </row>
    <row r="6" spans="1:3" x14ac:dyDescent="0.2">
      <c r="A6" s="124" t="s">
        <v>507</v>
      </c>
      <c r="B6" s="124"/>
      <c r="C6" s="104">
        <v>397572828.06</v>
      </c>
    </row>
    <row r="7" spans="1:3" x14ac:dyDescent="0.2">
      <c r="B7" s="115"/>
      <c r="C7" s="123"/>
    </row>
    <row r="8" spans="1:3" x14ac:dyDescent="0.2">
      <c r="A8" s="116" t="s">
        <v>506</v>
      </c>
      <c r="B8" s="116"/>
      <c r="C8" s="114">
        <f>SUM(C9:C14)</f>
        <v>30.29</v>
      </c>
    </row>
    <row r="9" spans="1:3" x14ac:dyDescent="0.2">
      <c r="A9" s="122" t="s">
        <v>505</v>
      </c>
      <c r="B9" s="121" t="s">
        <v>208</v>
      </c>
      <c r="C9" s="111">
        <v>0</v>
      </c>
    </row>
    <row r="10" spans="1:3" x14ac:dyDescent="0.2">
      <c r="A10" s="120" t="s">
        <v>504</v>
      </c>
      <c r="B10" s="112" t="s">
        <v>503</v>
      </c>
      <c r="C10" s="111">
        <v>0</v>
      </c>
    </row>
    <row r="11" spans="1:3" x14ac:dyDescent="0.2">
      <c r="A11" s="120" t="s">
        <v>502</v>
      </c>
      <c r="B11" s="112" t="s">
        <v>199</v>
      </c>
      <c r="C11" s="111">
        <v>0</v>
      </c>
    </row>
    <row r="12" spans="1:3" x14ac:dyDescent="0.2">
      <c r="A12" s="120" t="s">
        <v>501</v>
      </c>
      <c r="B12" s="112" t="s">
        <v>198</v>
      </c>
      <c r="C12" s="111">
        <v>0</v>
      </c>
    </row>
    <row r="13" spans="1:3" x14ac:dyDescent="0.2">
      <c r="A13" s="120" t="s">
        <v>500</v>
      </c>
      <c r="B13" s="112" t="s">
        <v>192</v>
      </c>
      <c r="C13" s="111">
        <v>0</v>
      </c>
    </row>
    <row r="14" spans="1:3" x14ac:dyDescent="0.2">
      <c r="A14" s="119" t="s">
        <v>499</v>
      </c>
      <c r="B14" s="109" t="s">
        <v>498</v>
      </c>
      <c r="C14" s="111">
        <v>30.29</v>
      </c>
    </row>
    <row r="15" spans="1:3" x14ac:dyDescent="0.2">
      <c r="B15" s="118"/>
      <c r="C15" s="117"/>
    </row>
    <row r="16" spans="1:3" x14ac:dyDescent="0.2">
      <c r="A16" s="116" t="s">
        <v>497</v>
      </c>
      <c r="B16" s="115"/>
      <c r="C16" s="114">
        <f>SUM(C17:C19)</f>
        <v>0</v>
      </c>
    </row>
    <row r="17" spans="1:3" x14ac:dyDescent="0.2">
      <c r="A17" s="113">
        <v>3.1</v>
      </c>
      <c r="B17" s="112" t="s">
        <v>496</v>
      </c>
      <c r="C17" s="111">
        <v>0</v>
      </c>
    </row>
    <row r="18" spans="1:3" x14ac:dyDescent="0.2">
      <c r="A18" s="110">
        <v>3.2</v>
      </c>
      <c r="B18" s="112" t="s">
        <v>495</v>
      </c>
      <c r="C18" s="111">
        <v>0</v>
      </c>
    </row>
    <row r="19" spans="1:3" x14ac:dyDescent="0.2">
      <c r="A19" s="110">
        <v>3.3</v>
      </c>
      <c r="B19" s="109" t="s">
        <v>494</v>
      </c>
      <c r="C19" s="108">
        <v>0</v>
      </c>
    </row>
    <row r="20" spans="1:3" x14ac:dyDescent="0.2">
      <c r="B20" s="107"/>
      <c r="C20" s="106"/>
    </row>
    <row r="21" spans="1:3" x14ac:dyDescent="0.2">
      <c r="A21" s="105" t="s">
        <v>493</v>
      </c>
      <c r="B21" s="105"/>
      <c r="C21" s="104">
        <f>C6+C8-C16</f>
        <v>397572858.35000002</v>
      </c>
    </row>
    <row r="23" spans="1:3" ht="15" customHeight="1" x14ac:dyDescent="0.2">
      <c r="A23" s="173" t="s">
        <v>0</v>
      </c>
      <c r="B23" s="173"/>
      <c r="C23" s="173"/>
    </row>
    <row r="24" spans="1:3" x14ac:dyDescent="0.2">
      <c r="A24" s="173"/>
      <c r="B24" s="173"/>
      <c r="C24" s="173"/>
    </row>
  </sheetData>
  <mergeCells count="6">
    <mergeCell ref="A23:C24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4881B-9E15-4192-8F1D-8CB0A4155517}">
  <sheetPr>
    <pageSetUpPr fitToPage="1"/>
  </sheetPr>
  <dimension ref="A1:C43"/>
  <sheetViews>
    <sheetView showGridLines="0" tabSelected="1" topLeftCell="A22" workbookViewId="0">
      <selection activeCell="G37" sqref="G37"/>
    </sheetView>
  </sheetViews>
  <sheetFormatPr baseColWidth="10" defaultColWidth="11.42578125" defaultRowHeight="11.25" x14ac:dyDescent="0.2"/>
  <cols>
    <col min="1" max="1" width="3.5703125" style="103" customWidth="1"/>
    <col min="2" max="2" width="70.140625" style="103" customWidth="1"/>
    <col min="3" max="3" width="17.5703125" style="103" customWidth="1"/>
    <col min="4" max="16384" width="11.42578125" style="103"/>
  </cols>
  <sheetData>
    <row r="1" spans="1:3" s="149" customFormat="1" ht="18.95" customHeight="1" x14ac:dyDescent="0.25">
      <c r="A1" s="185" t="s">
        <v>68</v>
      </c>
      <c r="B1" s="186"/>
      <c r="C1" s="187"/>
    </row>
    <row r="2" spans="1:3" s="149" customFormat="1" ht="18.95" customHeight="1" x14ac:dyDescent="0.25">
      <c r="A2" s="188" t="s">
        <v>547</v>
      </c>
      <c r="B2" s="189"/>
      <c r="C2" s="190"/>
    </row>
    <row r="3" spans="1:3" s="149" customFormat="1" ht="18.95" customHeight="1" x14ac:dyDescent="0.25">
      <c r="A3" s="188" t="s">
        <v>63</v>
      </c>
      <c r="B3" s="189"/>
      <c r="C3" s="190"/>
    </row>
    <row r="4" spans="1:3" x14ac:dyDescent="0.2">
      <c r="A4" s="180" t="s">
        <v>509</v>
      </c>
      <c r="B4" s="181"/>
      <c r="C4" s="182"/>
    </row>
    <row r="5" spans="1:3" ht="22.35" customHeight="1" x14ac:dyDescent="0.2">
      <c r="A5" s="191" t="s">
        <v>508</v>
      </c>
      <c r="B5" s="192"/>
      <c r="C5" s="126">
        <v>2025</v>
      </c>
    </row>
    <row r="6" spans="1:3" x14ac:dyDescent="0.2">
      <c r="A6" s="148" t="s">
        <v>546</v>
      </c>
      <c r="B6" s="124"/>
      <c r="C6" s="147">
        <v>452667116.76999998</v>
      </c>
    </row>
    <row r="7" spans="1:3" x14ac:dyDescent="0.2">
      <c r="A7" s="133"/>
      <c r="B7" s="115"/>
      <c r="C7" s="123"/>
    </row>
    <row r="8" spans="1:3" x14ac:dyDescent="0.2">
      <c r="A8" s="116" t="s">
        <v>545</v>
      </c>
      <c r="B8" s="146"/>
      <c r="C8" s="114">
        <f>SUM(C9:C29)</f>
        <v>41696226.460000001</v>
      </c>
    </row>
    <row r="9" spans="1:3" x14ac:dyDescent="0.2">
      <c r="A9" s="145">
        <v>2.1</v>
      </c>
      <c r="B9" s="135" t="s">
        <v>174</v>
      </c>
      <c r="C9" s="137">
        <v>0</v>
      </c>
    </row>
    <row r="10" spans="1:3" x14ac:dyDescent="0.2">
      <c r="A10" s="145">
        <v>2.2000000000000002</v>
      </c>
      <c r="B10" s="135" t="s">
        <v>177</v>
      </c>
      <c r="C10" s="137">
        <v>0</v>
      </c>
    </row>
    <row r="11" spans="1:3" x14ac:dyDescent="0.2">
      <c r="A11" s="136">
        <v>2.2999999999999998</v>
      </c>
      <c r="B11" s="138" t="s">
        <v>371</v>
      </c>
      <c r="C11" s="137">
        <v>768087.24</v>
      </c>
    </row>
    <row r="12" spans="1:3" x14ac:dyDescent="0.2">
      <c r="A12" s="136">
        <v>2.4</v>
      </c>
      <c r="B12" s="138" t="s">
        <v>370</v>
      </c>
      <c r="C12" s="137">
        <v>121899.74</v>
      </c>
    </row>
    <row r="13" spans="1:3" x14ac:dyDescent="0.2">
      <c r="A13" s="136">
        <v>2.5</v>
      </c>
      <c r="B13" s="138" t="s">
        <v>369</v>
      </c>
      <c r="C13" s="137">
        <v>220932.56</v>
      </c>
    </row>
    <row r="14" spans="1:3" x14ac:dyDescent="0.2">
      <c r="A14" s="136">
        <v>2.6</v>
      </c>
      <c r="B14" s="138" t="s">
        <v>368</v>
      </c>
      <c r="C14" s="137">
        <v>1974841</v>
      </c>
    </row>
    <row r="15" spans="1:3" x14ac:dyDescent="0.2">
      <c r="A15" s="136">
        <v>2.7</v>
      </c>
      <c r="B15" s="138" t="s">
        <v>367</v>
      </c>
      <c r="C15" s="137">
        <v>0</v>
      </c>
    </row>
    <row r="16" spans="1:3" x14ac:dyDescent="0.2">
      <c r="A16" s="136">
        <v>2.8</v>
      </c>
      <c r="B16" s="138" t="s">
        <v>366</v>
      </c>
      <c r="C16" s="137">
        <v>4802.3999999999996</v>
      </c>
    </row>
    <row r="17" spans="1:3" x14ac:dyDescent="0.2">
      <c r="A17" s="136">
        <v>2.9</v>
      </c>
      <c r="B17" s="138" t="s">
        <v>364</v>
      </c>
      <c r="C17" s="137">
        <v>0</v>
      </c>
    </row>
    <row r="18" spans="1:3" x14ac:dyDescent="0.2">
      <c r="A18" s="136" t="s">
        <v>544</v>
      </c>
      <c r="B18" s="138" t="s">
        <v>543</v>
      </c>
      <c r="C18" s="137">
        <v>0</v>
      </c>
    </row>
    <row r="19" spans="1:3" x14ac:dyDescent="0.2">
      <c r="A19" s="136" t="s">
        <v>542</v>
      </c>
      <c r="B19" s="138" t="s">
        <v>357</v>
      </c>
      <c r="C19" s="137">
        <v>0</v>
      </c>
    </row>
    <row r="20" spans="1:3" x14ac:dyDescent="0.2">
      <c r="A20" s="136" t="s">
        <v>541</v>
      </c>
      <c r="B20" s="138" t="s">
        <v>540</v>
      </c>
      <c r="C20" s="137">
        <v>0</v>
      </c>
    </row>
    <row r="21" spans="1:3" x14ac:dyDescent="0.2">
      <c r="A21" s="136" t="s">
        <v>539</v>
      </c>
      <c r="B21" s="138" t="s">
        <v>538</v>
      </c>
      <c r="C21" s="137">
        <v>38605663.520000003</v>
      </c>
    </row>
    <row r="22" spans="1:3" x14ac:dyDescent="0.2">
      <c r="A22" s="136" t="s">
        <v>537</v>
      </c>
      <c r="B22" s="138" t="s">
        <v>536</v>
      </c>
      <c r="C22" s="137">
        <v>0</v>
      </c>
    </row>
    <row r="23" spans="1:3" x14ac:dyDescent="0.2">
      <c r="A23" s="136" t="s">
        <v>535</v>
      </c>
      <c r="B23" s="138" t="s">
        <v>534</v>
      </c>
      <c r="C23" s="137">
        <v>0</v>
      </c>
    </row>
    <row r="24" spans="1:3" x14ac:dyDescent="0.2">
      <c r="A24" s="136" t="s">
        <v>533</v>
      </c>
      <c r="B24" s="138" t="s">
        <v>532</v>
      </c>
      <c r="C24" s="137">
        <v>0</v>
      </c>
    </row>
    <row r="25" spans="1:3" x14ac:dyDescent="0.2">
      <c r="A25" s="136" t="s">
        <v>531</v>
      </c>
      <c r="B25" s="138" t="s">
        <v>530</v>
      </c>
      <c r="C25" s="137">
        <v>0</v>
      </c>
    </row>
    <row r="26" spans="1:3" x14ac:dyDescent="0.2">
      <c r="A26" s="136" t="s">
        <v>529</v>
      </c>
      <c r="B26" s="138" t="s">
        <v>528</v>
      </c>
      <c r="C26" s="137">
        <v>0</v>
      </c>
    </row>
    <row r="27" spans="1:3" x14ac:dyDescent="0.2">
      <c r="A27" s="136" t="s">
        <v>527</v>
      </c>
      <c r="B27" s="138" t="s">
        <v>526</v>
      </c>
      <c r="C27" s="137">
        <v>0</v>
      </c>
    </row>
    <row r="28" spans="1:3" x14ac:dyDescent="0.2">
      <c r="A28" s="136" t="s">
        <v>525</v>
      </c>
      <c r="B28" s="138" t="s">
        <v>524</v>
      </c>
      <c r="C28" s="137">
        <v>0</v>
      </c>
    </row>
    <row r="29" spans="1:3" x14ac:dyDescent="0.2">
      <c r="A29" s="136" t="s">
        <v>523</v>
      </c>
      <c r="B29" s="135" t="s">
        <v>522</v>
      </c>
      <c r="C29" s="137">
        <v>0</v>
      </c>
    </row>
    <row r="30" spans="1:3" x14ac:dyDescent="0.2">
      <c r="A30" s="144"/>
      <c r="B30" s="143"/>
      <c r="C30" s="142"/>
    </row>
    <row r="31" spans="1:3" x14ac:dyDescent="0.2">
      <c r="A31" s="141" t="s">
        <v>521</v>
      </c>
      <c r="B31" s="140"/>
      <c r="C31" s="139">
        <f>SUM(C32:C38)</f>
        <v>20019174.100000001</v>
      </c>
    </row>
    <row r="32" spans="1:3" x14ac:dyDescent="0.2">
      <c r="A32" s="136" t="s">
        <v>520</v>
      </c>
      <c r="B32" s="138" t="s">
        <v>99</v>
      </c>
      <c r="C32" s="137">
        <v>20018185.760000002</v>
      </c>
    </row>
    <row r="33" spans="1:3" x14ac:dyDescent="0.2">
      <c r="A33" s="136" t="s">
        <v>519</v>
      </c>
      <c r="B33" s="138" t="s">
        <v>90</v>
      </c>
      <c r="C33" s="137">
        <v>0</v>
      </c>
    </row>
    <row r="34" spans="1:3" x14ac:dyDescent="0.2">
      <c r="A34" s="136" t="s">
        <v>518</v>
      </c>
      <c r="B34" s="138" t="s">
        <v>87</v>
      </c>
      <c r="C34" s="137">
        <v>0</v>
      </c>
    </row>
    <row r="35" spans="1:3" x14ac:dyDescent="0.2">
      <c r="A35" s="136" t="s">
        <v>517</v>
      </c>
      <c r="B35" s="138" t="s">
        <v>81</v>
      </c>
      <c r="C35" s="137">
        <v>988.34</v>
      </c>
    </row>
    <row r="36" spans="1:3" x14ac:dyDescent="0.2">
      <c r="A36" s="136" t="s">
        <v>516</v>
      </c>
      <c r="B36" s="138" t="s">
        <v>70</v>
      </c>
      <c r="C36" s="137">
        <v>0</v>
      </c>
    </row>
    <row r="37" spans="1:3" x14ac:dyDescent="0.2">
      <c r="A37" s="136" t="s">
        <v>515</v>
      </c>
      <c r="B37" s="138" t="s">
        <v>514</v>
      </c>
      <c r="C37" s="137">
        <v>0</v>
      </c>
    </row>
    <row r="38" spans="1:3" x14ac:dyDescent="0.2">
      <c r="A38" s="136" t="s">
        <v>513</v>
      </c>
      <c r="B38" s="135" t="s">
        <v>512</v>
      </c>
      <c r="C38" s="134">
        <v>0</v>
      </c>
    </row>
    <row r="39" spans="1:3" x14ac:dyDescent="0.2">
      <c r="A39" s="133"/>
      <c r="B39" s="132"/>
      <c r="C39" s="131"/>
    </row>
    <row r="40" spans="1:3" x14ac:dyDescent="0.2">
      <c r="A40" s="130" t="s">
        <v>511</v>
      </c>
      <c r="B40" s="124"/>
      <c r="C40" s="104">
        <f>C6-C8+C31</f>
        <v>430990064.41000003</v>
      </c>
    </row>
    <row r="41" spans="1:3" x14ac:dyDescent="0.2">
      <c r="C41" s="129"/>
    </row>
    <row r="42" spans="1:3" ht="15" customHeight="1" x14ac:dyDescent="0.2">
      <c r="A42" s="173" t="s">
        <v>0</v>
      </c>
      <c r="B42" s="173"/>
      <c r="C42" s="173"/>
    </row>
    <row r="43" spans="1:3" x14ac:dyDescent="0.2">
      <c r="A43" s="173"/>
      <c r="B43" s="173"/>
      <c r="C43" s="173"/>
    </row>
  </sheetData>
  <mergeCells count="6">
    <mergeCell ref="A42:C43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7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DA517-6855-4181-9678-F1855DCFF7FC}">
  <sheetPr>
    <pageSetUpPr fitToPage="1"/>
  </sheetPr>
  <dimension ref="A1:J58"/>
  <sheetViews>
    <sheetView tabSelected="1" topLeftCell="A11" zoomScale="78" workbookViewId="0">
      <selection activeCell="G37" sqref="G37"/>
    </sheetView>
  </sheetViews>
  <sheetFormatPr baseColWidth="10" defaultColWidth="9.140625" defaultRowHeight="11.25" x14ac:dyDescent="0.2"/>
  <cols>
    <col min="1" max="1" width="10" style="56" customWidth="1"/>
    <col min="2" max="2" width="68.5703125" style="56" bestFit="1" customWidth="1"/>
    <col min="3" max="3" width="17.42578125" style="56" bestFit="1" customWidth="1"/>
    <col min="4" max="5" width="23.5703125" style="56" bestFit="1" customWidth="1"/>
    <col min="6" max="6" width="19.42578125" style="56" customWidth="1"/>
    <col min="7" max="7" width="24.140625" style="56" bestFit="1" customWidth="1"/>
    <col min="8" max="10" width="20.42578125" style="56" customWidth="1"/>
    <col min="11" max="16384" width="9.140625" style="56"/>
  </cols>
  <sheetData>
    <row r="1" spans="1:10" ht="18.95" customHeight="1" x14ac:dyDescent="0.2">
      <c r="A1" s="172" t="s">
        <v>68</v>
      </c>
      <c r="B1" s="194"/>
      <c r="C1" s="194"/>
      <c r="D1" s="194"/>
      <c r="E1" s="194"/>
      <c r="F1" s="194"/>
      <c r="G1" s="65" t="s">
        <v>268</v>
      </c>
      <c r="H1" s="64">
        <v>2025</v>
      </c>
    </row>
    <row r="2" spans="1:10" ht="18.95" customHeight="1" x14ac:dyDescent="0.2">
      <c r="A2" s="172" t="s">
        <v>597</v>
      </c>
      <c r="B2" s="194"/>
      <c r="C2" s="194"/>
      <c r="D2" s="194"/>
      <c r="E2" s="194"/>
      <c r="F2" s="194"/>
      <c r="G2" s="65" t="s">
        <v>266</v>
      </c>
      <c r="H2" s="64" t="s">
        <v>64</v>
      </c>
    </row>
    <row r="3" spans="1:10" ht="18.95" customHeight="1" x14ac:dyDescent="0.2">
      <c r="A3" s="195" t="s">
        <v>63</v>
      </c>
      <c r="B3" s="196"/>
      <c r="C3" s="196"/>
      <c r="D3" s="196"/>
      <c r="E3" s="196"/>
      <c r="F3" s="196"/>
      <c r="G3" s="65" t="s">
        <v>265</v>
      </c>
      <c r="H3" s="64">
        <v>4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60"/>
      <c r="H4" s="160"/>
    </row>
    <row r="5" spans="1:10" x14ac:dyDescent="0.2">
      <c r="A5" s="63" t="s">
        <v>264</v>
      </c>
      <c r="B5" s="61"/>
      <c r="C5" s="61"/>
      <c r="D5" s="61"/>
      <c r="E5" s="61"/>
      <c r="F5" s="61"/>
      <c r="G5" s="61"/>
      <c r="H5" s="61"/>
    </row>
    <row r="8" spans="1:10" x14ac:dyDescent="0.2">
      <c r="A8" s="59" t="s">
        <v>190</v>
      </c>
      <c r="B8" s="59" t="s">
        <v>508</v>
      </c>
      <c r="C8" s="59" t="s">
        <v>596</v>
      </c>
      <c r="D8" s="59" t="s">
        <v>595</v>
      </c>
      <c r="E8" s="59" t="s">
        <v>594</v>
      </c>
      <c r="F8" s="59" t="s">
        <v>593</v>
      </c>
      <c r="G8" s="59" t="s">
        <v>588</v>
      </c>
      <c r="H8" s="59" t="s">
        <v>592</v>
      </c>
      <c r="I8" s="59" t="s">
        <v>591</v>
      </c>
      <c r="J8" s="59" t="s">
        <v>590</v>
      </c>
    </row>
    <row r="9" spans="1:10" s="92" customFormat="1" x14ac:dyDescent="0.2">
      <c r="A9" s="73">
        <v>7000</v>
      </c>
      <c r="B9" s="92" t="s">
        <v>589</v>
      </c>
    </row>
    <row r="10" spans="1:10" x14ac:dyDescent="0.2">
      <c r="A10" s="56">
        <v>7110</v>
      </c>
      <c r="B10" s="56" t="s">
        <v>588</v>
      </c>
      <c r="C10" s="57">
        <v>0</v>
      </c>
      <c r="D10" s="57">
        <v>0</v>
      </c>
      <c r="E10" s="57">
        <v>0</v>
      </c>
      <c r="F10" s="57">
        <f t="shared" ref="F10:F35" si="0">C10+D10+E10</f>
        <v>0</v>
      </c>
      <c r="G10" s="56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56">
        <v>7120</v>
      </c>
      <c r="B11" s="56" t="s">
        <v>587</v>
      </c>
      <c r="C11" s="57">
        <v>0</v>
      </c>
      <c r="D11" s="57">
        <v>0</v>
      </c>
      <c r="E11" s="57">
        <v>0</v>
      </c>
      <c r="F11" s="57">
        <f t="shared" si="0"/>
        <v>0</v>
      </c>
    </row>
    <row r="12" spans="1:10" x14ac:dyDescent="0.2">
      <c r="A12" s="56">
        <v>7130</v>
      </c>
      <c r="B12" s="56" t="s">
        <v>586</v>
      </c>
      <c r="C12" s="57">
        <v>0</v>
      </c>
      <c r="D12" s="57">
        <v>0</v>
      </c>
      <c r="E12" s="57">
        <v>0</v>
      </c>
      <c r="F12" s="57">
        <f t="shared" si="0"/>
        <v>0</v>
      </c>
    </row>
    <row r="13" spans="1:10" x14ac:dyDescent="0.2">
      <c r="A13" s="56">
        <v>7140</v>
      </c>
      <c r="B13" s="56" t="s">
        <v>585</v>
      </c>
      <c r="C13" s="57">
        <v>0</v>
      </c>
      <c r="D13" s="57">
        <v>0</v>
      </c>
      <c r="E13" s="57">
        <v>0</v>
      </c>
      <c r="F13" s="57">
        <f t="shared" si="0"/>
        <v>0</v>
      </c>
    </row>
    <row r="14" spans="1:10" x14ac:dyDescent="0.2">
      <c r="A14" s="56">
        <v>7150</v>
      </c>
      <c r="B14" s="56" t="s">
        <v>584</v>
      </c>
      <c r="C14" s="57">
        <v>0</v>
      </c>
      <c r="D14" s="57">
        <v>0</v>
      </c>
      <c r="E14" s="57">
        <v>0</v>
      </c>
      <c r="F14" s="57">
        <f t="shared" si="0"/>
        <v>0</v>
      </c>
    </row>
    <row r="15" spans="1:10" x14ac:dyDescent="0.2">
      <c r="A15" s="56">
        <v>7160</v>
      </c>
      <c r="B15" s="56" t="s">
        <v>583</v>
      </c>
      <c r="C15" s="57">
        <v>0</v>
      </c>
      <c r="D15" s="57">
        <v>0</v>
      </c>
      <c r="E15" s="57">
        <v>0</v>
      </c>
      <c r="F15" s="57">
        <f t="shared" si="0"/>
        <v>0</v>
      </c>
    </row>
    <row r="16" spans="1:10" x14ac:dyDescent="0.2">
      <c r="A16" s="56">
        <v>7210</v>
      </c>
      <c r="B16" s="56" t="s">
        <v>582</v>
      </c>
      <c r="C16" s="57">
        <v>0</v>
      </c>
      <c r="D16" s="57">
        <v>0</v>
      </c>
      <c r="E16" s="57">
        <v>0</v>
      </c>
      <c r="F16" s="57">
        <f t="shared" si="0"/>
        <v>0</v>
      </c>
    </row>
    <row r="17" spans="1:6" x14ac:dyDescent="0.2">
      <c r="A17" s="56">
        <v>7220</v>
      </c>
      <c r="B17" s="56" t="s">
        <v>581</v>
      </c>
      <c r="C17" s="57">
        <v>0</v>
      </c>
      <c r="D17" s="57">
        <v>0</v>
      </c>
      <c r="E17" s="57">
        <v>0</v>
      </c>
      <c r="F17" s="57">
        <f t="shared" si="0"/>
        <v>0</v>
      </c>
    </row>
    <row r="18" spans="1:6" x14ac:dyDescent="0.2">
      <c r="A18" s="56">
        <v>7230</v>
      </c>
      <c r="B18" s="56" t="s">
        <v>580</v>
      </c>
      <c r="C18" s="57">
        <v>0</v>
      </c>
      <c r="D18" s="57">
        <v>0</v>
      </c>
      <c r="E18" s="57">
        <v>0</v>
      </c>
      <c r="F18" s="57">
        <f t="shared" si="0"/>
        <v>0</v>
      </c>
    </row>
    <row r="19" spans="1:6" x14ac:dyDescent="0.2">
      <c r="A19" s="56">
        <v>7240</v>
      </c>
      <c r="B19" s="56" t="s">
        <v>579</v>
      </c>
      <c r="C19" s="57">
        <v>0</v>
      </c>
      <c r="D19" s="57">
        <v>0</v>
      </c>
      <c r="E19" s="57">
        <v>0</v>
      </c>
      <c r="F19" s="57">
        <f t="shared" si="0"/>
        <v>0</v>
      </c>
    </row>
    <row r="20" spans="1:6" x14ac:dyDescent="0.2">
      <c r="A20" s="56">
        <v>7250</v>
      </c>
      <c r="B20" s="56" t="s">
        <v>578</v>
      </c>
      <c r="C20" s="57">
        <v>0</v>
      </c>
      <c r="D20" s="57">
        <v>0</v>
      </c>
      <c r="E20" s="57">
        <v>0</v>
      </c>
      <c r="F20" s="57">
        <f t="shared" si="0"/>
        <v>0</v>
      </c>
    </row>
    <row r="21" spans="1:6" x14ac:dyDescent="0.2">
      <c r="A21" s="56">
        <v>7260</v>
      </c>
      <c r="B21" s="56" t="s">
        <v>577</v>
      </c>
      <c r="C21" s="57">
        <v>0</v>
      </c>
      <c r="D21" s="57">
        <v>0</v>
      </c>
      <c r="E21" s="57">
        <v>0</v>
      </c>
      <c r="F21" s="57">
        <f t="shared" si="0"/>
        <v>0</v>
      </c>
    </row>
    <row r="22" spans="1:6" x14ac:dyDescent="0.2">
      <c r="A22" s="56">
        <v>7310</v>
      </c>
      <c r="B22" s="56" t="s">
        <v>576</v>
      </c>
      <c r="C22" s="57">
        <v>0</v>
      </c>
      <c r="D22" s="57">
        <v>0</v>
      </c>
      <c r="E22" s="57">
        <v>0</v>
      </c>
      <c r="F22" s="57">
        <f t="shared" si="0"/>
        <v>0</v>
      </c>
    </row>
    <row r="23" spans="1:6" x14ac:dyDescent="0.2">
      <c r="A23" s="56">
        <v>7320</v>
      </c>
      <c r="B23" s="56" t="s">
        <v>575</v>
      </c>
      <c r="C23" s="57">
        <v>0</v>
      </c>
      <c r="D23" s="57">
        <v>0</v>
      </c>
      <c r="E23" s="57">
        <v>0</v>
      </c>
      <c r="F23" s="57">
        <f t="shared" si="0"/>
        <v>0</v>
      </c>
    </row>
    <row r="24" spans="1:6" x14ac:dyDescent="0.2">
      <c r="A24" s="56">
        <v>7330</v>
      </c>
      <c r="B24" s="56" t="s">
        <v>574</v>
      </c>
      <c r="C24" s="57">
        <v>0</v>
      </c>
      <c r="D24" s="57">
        <v>0</v>
      </c>
      <c r="E24" s="57">
        <v>0</v>
      </c>
      <c r="F24" s="57">
        <f t="shared" si="0"/>
        <v>0</v>
      </c>
    </row>
    <row r="25" spans="1:6" x14ac:dyDescent="0.2">
      <c r="A25" s="56">
        <v>7340</v>
      </c>
      <c r="B25" s="56" t="s">
        <v>573</v>
      </c>
      <c r="C25" s="57">
        <v>0</v>
      </c>
      <c r="D25" s="57">
        <v>0</v>
      </c>
      <c r="E25" s="57">
        <v>0</v>
      </c>
      <c r="F25" s="57">
        <f t="shared" si="0"/>
        <v>0</v>
      </c>
    </row>
    <row r="26" spans="1:6" x14ac:dyDescent="0.2">
      <c r="A26" s="56">
        <v>7350</v>
      </c>
      <c r="B26" s="56" t="s">
        <v>572</v>
      </c>
      <c r="C26" s="57">
        <v>0</v>
      </c>
      <c r="D26" s="57">
        <v>0</v>
      </c>
      <c r="E26" s="57">
        <v>0</v>
      </c>
      <c r="F26" s="57">
        <f t="shared" si="0"/>
        <v>0</v>
      </c>
    </row>
    <row r="27" spans="1:6" x14ac:dyDescent="0.2">
      <c r="A27" s="56">
        <v>7360</v>
      </c>
      <c r="B27" s="56" t="s">
        <v>571</v>
      </c>
      <c r="C27" s="57">
        <v>0</v>
      </c>
      <c r="D27" s="57">
        <v>0</v>
      </c>
      <c r="E27" s="57">
        <v>0</v>
      </c>
      <c r="F27" s="57">
        <f t="shared" si="0"/>
        <v>0</v>
      </c>
    </row>
    <row r="28" spans="1:6" x14ac:dyDescent="0.2">
      <c r="A28" s="56">
        <v>7410</v>
      </c>
      <c r="B28" s="56" t="s">
        <v>570</v>
      </c>
      <c r="C28" s="57">
        <v>0</v>
      </c>
      <c r="D28" s="57">
        <v>0</v>
      </c>
      <c r="E28" s="57">
        <v>0</v>
      </c>
      <c r="F28" s="57">
        <f t="shared" si="0"/>
        <v>0</v>
      </c>
    </row>
    <row r="29" spans="1:6" x14ac:dyDescent="0.2">
      <c r="A29" s="56">
        <v>7420</v>
      </c>
      <c r="B29" s="56" t="s">
        <v>569</v>
      </c>
      <c r="C29" s="57">
        <v>0</v>
      </c>
      <c r="D29" s="57">
        <v>0</v>
      </c>
      <c r="E29" s="57">
        <v>0</v>
      </c>
      <c r="F29" s="57">
        <f t="shared" si="0"/>
        <v>0</v>
      </c>
    </row>
    <row r="30" spans="1:6" x14ac:dyDescent="0.2">
      <c r="A30" s="56">
        <v>7510</v>
      </c>
      <c r="B30" s="56" t="s">
        <v>568</v>
      </c>
      <c r="C30" s="57">
        <v>0</v>
      </c>
      <c r="D30" s="57">
        <v>0</v>
      </c>
      <c r="E30" s="57">
        <v>0</v>
      </c>
      <c r="F30" s="57">
        <f t="shared" si="0"/>
        <v>0</v>
      </c>
    </row>
    <row r="31" spans="1:6" x14ac:dyDescent="0.2">
      <c r="A31" s="56">
        <v>7520</v>
      </c>
      <c r="B31" s="56" t="s">
        <v>567</v>
      </c>
      <c r="C31" s="57">
        <v>0</v>
      </c>
      <c r="D31" s="57">
        <v>0</v>
      </c>
      <c r="E31" s="57">
        <v>0</v>
      </c>
      <c r="F31" s="57">
        <f t="shared" si="0"/>
        <v>0</v>
      </c>
    </row>
    <row r="32" spans="1:6" x14ac:dyDescent="0.2">
      <c r="A32" s="56">
        <v>7610</v>
      </c>
      <c r="B32" s="56" t="s">
        <v>566</v>
      </c>
      <c r="C32" s="57">
        <v>0</v>
      </c>
      <c r="D32" s="57">
        <v>0</v>
      </c>
      <c r="E32" s="57">
        <v>0</v>
      </c>
      <c r="F32" s="57">
        <f t="shared" si="0"/>
        <v>0</v>
      </c>
    </row>
    <row r="33" spans="1:6" x14ac:dyDescent="0.2">
      <c r="A33" s="56">
        <v>7620</v>
      </c>
      <c r="B33" s="56" t="s">
        <v>565</v>
      </c>
      <c r="C33" s="57">
        <v>0</v>
      </c>
      <c r="D33" s="57">
        <v>0</v>
      </c>
      <c r="E33" s="57">
        <v>0</v>
      </c>
      <c r="F33" s="57">
        <f t="shared" si="0"/>
        <v>0</v>
      </c>
    </row>
    <row r="34" spans="1:6" x14ac:dyDescent="0.2">
      <c r="A34" s="56">
        <v>7630</v>
      </c>
      <c r="B34" s="56" t="s">
        <v>564</v>
      </c>
      <c r="C34" s="57">
        <v>0</v>
      </c>
      <c r="D34" s="57">
        <v>0</v>
      </c>
      <c r="E34" s="57">
        <v>0</v>
      </c>
      <c r="F34" s="57">
        <f t="shared" si="0"/>
        <v>0</v>
      </c>
    </row>
    <row r="35" spans="1:6" x14ac:dyDescent="0.2">
      <c r="A35" s="56">
        <v>7640</v>
      </c>
      <c r="B35" s="56" t="s">
        <v>563</v>
      </c>
      <c r="C35" s="57">
        <v>0</v>
      </c>
      <c r="D35" s="57">
        <v>0</v>
      </c>
      <c r="E35" s="57">
        <v>0</v>
      </c>
      <c r="F35" s="57">
        <f t="shared" si="0"/>
        <v>0</v>
      </c>
    </row>
    <row r="36" spans="1:6" x14ac:dyDescent="0.2">
      <c r="C36" s="159"/>
      <c r="D36" s="159"/>
      <c r="E36" s="159"/>
      <c r="F36" s="159"/>
    </row>
    <row r="37" spans="1:6" s="92" customFormat="1" x14ac:dyDescent="0.2">
      <c r="A37" s="73">
        <v>8000</v>
      </c>
      <c r="B37" s="92" t="s">
        <v>562</v>
      </c>
    </row>
    <row r="38" spans="1:6" x14ac:dyDescent="0.2">
      <c r="C38" s="57"/>
      <c r="D38" s="57"/>
      <c r="E38" s="57"/>
      <c r="F38" s="57"/>
    </row>
    <row r="39" spans="1:6" x14ac:dyDescent="0.2">
      <c r="B39" s="193" t="s">
        <v>561</v>
      </c>
      <c r="C39" s="193"/>
      <c r="D39" s="57"/>
      <c r="E39" s="57"/>
      <c r="F39" s="57"/>
    </row>
    <row r="40" spans="1:6" x14ac:dyDescent="0.2">
      <c r="B40" s="127" t="s">
        <v>508</v>
      </c>
      <c r="C40" s="152">
        <f>H1</f>
        <v>2025</v>
      </c>
      <c r="D40" s="57"/>
      <c r="E40" s="57"/>
      <c r="F40" s="57"/>
    </row>
    <row r="41" spans="1:6" x14ac:dyDescent="0.2">
      <c r="A41" s="56">
        <v>8110</v>
      </c>
      <c r="B41" s="151" t="s">
        <v>560</v>
      </c>
      <c r="C41" s="158">
        <v>228134062.09</v>
      </c>
      <c r="D41" s="57"/>
      <c r="E41" s="57"/>
      <c r="F41" s="57"/>
    </row>
    <row r="42" spans="1:6" x14ac:dyDescent="0.2">
      <c r="A42" s="56">
        <v>8120</v>
      </c>
      <c r="B42" s="151" t="s">
        <v>559</v>
      </c>
      <c r="C42" s="158">
        <v>-72727313.879999995</v>
      </c>
      <c r="D42" s="57"/>
      <c r="E42" s="57"/>
      <c r="F42" s="57"/>
    </row>
    <row r="43" spans="1:6" x14ac:dyDescent="0.2">
      <c r="A43" s="56">
        <v>8130</v>
      </c>
      <c r="B43" s="151" t="s">
        <v>558</v>
      </c>
      <c r="C43" s="158">
        <v>242166079.84999999</v>
      </c>
      <c r="D43" s="57"/>
      <c r="E43" s="57"/>
      <c r="F43" s="57"/>
    </row>
    <row r="44" spans="1:6" x14ac:dyDescent="0.2">
      <c r="A44" s="56">
        <v>8140</v>
      </c>
      <c r="B44" s="151" t="s">
        <v>557</v>
      </c>
      <c r="C44" s="158">
        <v>0</v>
      </c>
      <c r="D44" s="57"/>
      <c r="E44" s="57"/>
      <c r="F44" s="57"/>
    </row>
    <row r="45" spans="1:6" x14ac:dyDescent="0.2">
      <c r="A45" s="56">
        <v>8150</v>
      </c>
      <c r="B45" s="151" t="s">
        <v>556</v>
      </c>
      <c r="C45" s="158">
        <v>-397572828.06</v>
      </c>
      <c r="D45" s="57"/>
      <c r="E45" s="57"/>
      <c r="F45" s="57"/>
    </row>
    <row r="46" spans="1:6" x14ac:dyDescent="0.2">
      <c r="B46" s="157"/>
      <c r="C46" s="156"/>
      <c r="D46" s="57"/>
      <c r="E46" s="57"/>
      <c r="F46" s="57"/>
    </row>
    <row r="47" spans="1:6" x14ac:dyDescent="0.2">
      <c r="B47" s="155"/>
      <c r="C47" s="154"/>
      <c r="D47" s="57"/>
      <c r="E47" s="57"/>
      <c r="F47" s="57"/>
    </row>
    <row r="48" spans="1:6" x14ac:dyDescent="0.2">
      <c r="B48" s="193" t="s">
        <v>555</v>
      </c>
      <c r="C48" s="193"/>
    </row>
    <row r="49" spans="1:3" x14ac:dyDescent="0.2">
      <c r="B49" s="153" t="s">
        <v>508</v>
      </c>
      <c r="C49" s="152">
        <f>H1</f>
        <v>2025</v>
      </c>
    </row>
    <row r="50" spans="1:3" x14ac:dyDescent="0.2">
      <c r="A50" s="56">
        <v>8210</v>
      </c>
      <c r="B50" s="151" t="s">
        <v>554</v>
      </c>
      <c r="C50" s="150">
        <v>-228134062.09</v>
      </c>
    </row>
    <row r="51" spans="1:3" x14ac:dyDescent="0.2">
      <c r="A51" s="56">
        <v>8220</v>
      </c>
      <c r="B51" s="151" t="s">
        <v>553</v>
      </c>
      <c r="C51" s="150">
        <v>16055349</v>
      </c>
    </row>
    <row r="52" spans="1:3" x14ac:dyDescent="0.2">
      <c r="A52" s="56">
        <v>8230</v>
      </c>
      <c r="B52" s="151" t="s">
        <v>552</v>
      </c>
      <c r="C52" s="150">
        <v>-242166079.84999999</v>
      </c>
    </row>
    <row r="53" spans="1:3" x14ac:dyDescent="0.2">
      <c r="A53" s="56">
        <v>8240</v>
      </c>
      <c r="B53" s="151" t="s">
        <v>551</v>
      </c>
      <c r="C53" s="150">
        <v>1577676.17</v>
      </c>
    </row>
    <row r="54" spans="1:3" x14ac:dyDescent="0.2">
      <c r="A54" s="56">
        <v>8250</v>
      </c>
      <c r="B54" s="151" t="s">
        <v>550</v>
      </c>
      <c r="C54" s="150">
        <v>0</v>
      </c>
    </row>
    <row r="55" spans="1:3" x14ac:dyDescent="0.2">
      <c r="A55" s="56">
        <v>8260</v>
      </c>
      <c r="B55" s="151" t="s">
        <v>549</v>
      </c>
      <c r="C55" s="150">
        <v>197650.39</v>
      </c>
    </row>
    <row r="56" spans="1:3" x14ac:dyDescent="0.2">
      <c r="A56" s="56">
        <v>8270</v>
      </c>
      <c r="B56" s="151" t="s">
        <v>548</v>
      </c>
      <c r="C56" s="150">
        <v>452469466.38</v>
      </c>
    </row>
    <row r="58" spans="1:3" x14ac:dyDescent="0.2">
      <c r="B58" s="19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.31496062992125984" footer="0.31496062992125984"/>
  <pageSetup scale="49"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Notas a los Edos Financieros</vt:lpstr>
      <vt:lpstr>NACT</vt:lpstr>
      <vt:lpstr>NESF</vt:lpstr>
      <vt:lpstr>NVHP</vt:lpstr>
      <vt:lpstr>NEFE</vt:lpstr>
      <vt:lpstr>Conciliacion_Ig</vt:lpstr>
      <vt:lpstr>Conciliacion_Eg</vt:lpstr>
      <vt:lpstr>Memoria</vt:lpstr>
      <vt:lpstr>NEFE!Área_de_impresión</vt:lpstr>
      <vt:lpstr>NESF!Área_de_impresión</vt:lpstr>
      <vt:lpstr>NVHP!Área_de_impresión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2026-01-29T22:56:43Z</cp:lastPrinted>
  <dcterms:created xsi:type="dcterms:W3CDTF">2026-01-29T22:35:25Z</dcterms:created>
  <dcterms:modified xsi:type="dcterms:W3CDTF">2026-01-29T22:56:48Z</dcterms:modified>
</cp:coreProperties>
</file>