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396DACD7-2FA4-44A0-AC6A-4AD9FBF81948}" xr6:coauthVersionLast="47" xr6:coauthVersionMax="47" xr10:uidLastSave="{00000000-0000-0000-0000-000000000000}"/>
  <workbookProtection lockStructure="1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76" i="59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<sst xmlns="http://schemas.openxmlformats.org/spreadsheetml/2006/main" count="854" uniqueCount="598">
  <si>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</si>
  <si>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</si>
  <si>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</si>
  <si>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</si>
  <si>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</si>
  <si>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</si>
  <si>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</si>
  <si>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</si>
  <si>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</si>
  <si>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</si>
  <si>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</si>
  <si>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</si>
  <si>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</si>
  <si>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</si>
  <si>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</si>
  <si>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</si>
  <si>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</si>
  <si>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</si>
  <si>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</si>
  <si>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</si>
  <si>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</si>
  <si>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</si>
  <si>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</si>
  <si>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</si>
  <si>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</si>
  <si>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</si>
  <si>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</si>
  <si>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</si>
  <si>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</si>
  <si>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</si>
  <si>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</si>
  <si>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</si>
  <si>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</si>
  <si>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</si>
  <si>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</si>
  <si>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</si>
  <si>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</si>
  <si>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</si>
  <si>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</si>
  <si>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</si>
  <si>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</si>
  <si>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</si>
  <si>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</si>
  <si>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</si>
  <si>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</si>
  <si>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</si>
  <si>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</si>
  <si>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</si>
  <si>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</si>
  <si>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</si>
  <si>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</si>
  <si>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</si>
  <si>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</si>
  <si>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</si>
  <si>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</si>
  <si>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</si>
  <si>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</si>
  <si>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</si>
  <si>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</si>
  <si>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</si>
  <si>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</si>
  <si>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</si>
  <si>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</si>
  <si>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</si>
  <si>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</si>
  <si>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</si>
  <si>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</si>
  <si>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</si>
  <si>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</si>
  <si>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</si>
  <si>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</si>
  <si>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</si>
  <si>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</si>
  <si>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</si>
  <si>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</si>
  <si>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</si>
  <si>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</si>
  <si>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</si>
  <si>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</si>
  <si>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</si>
  <si>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</si>
  <si>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</si>
  <si>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</si>
  <si>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</si>
  <si>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</si>
  <si>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</si>
  <si>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</si>
  <si>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</si>
  <si>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</si>
  <si>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</si>
  <si>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</si>
  <si>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</si>
  <si>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</si>
  <si>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</si>
  <si>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</si>
  <si>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</si>
  <si>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</si>
  <si>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</si>
  <si>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</si>
  <si>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</si>
  <si>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</si>
  <si>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</si>
  <si>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</si>
  <si>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</si>
  <si>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</si>
  <si>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</si>
  <si>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</si>
  <si>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</si>
  <si>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</si>
  <si>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</si>
  <si>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</si>
  <si>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</si>
  <si>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</si>
  <si>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</si>
  <si>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</si>
  <si>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</si>
  <si>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</si>
  <si>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</si>
  <si>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</si>
  <si>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</si>
  <si>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</si>
  <si>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</si>
  <si>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</si>
  <si>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</si>
  <si>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</si>
  <si>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</si>
  <si>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</si>
  <si>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</si>
  <si>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</si>
  <si>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</si>
  <si>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</si>
  <si>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</si>
  <si>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</si>
  <si>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</si>
  <si>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</si>
  <si>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</si>
  <si>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</si>
  <si>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</si>
  <si>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</si>
  <si>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</si>
  <si>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</si>
  <si>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</si>
  <si>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</si>
  <si>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</si>
  <si>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</si>
  <si>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</si>
  <si>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</si>
  <si>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</si>
  <si>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</si>
  <si>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</si>
  <si>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</si>
  <si>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</si>
  <si>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</si>
  <si>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</si>
  <si>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</si>
  <si>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</si>
  <si>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</si>
  <si>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</si>
  <si>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</si>
  <si>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</si>
  <si>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</si>
  <si>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</si>
  <si>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</si>
  <si>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</si>
  <si>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</si>
  <si>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</si>
  <si>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</si>
  <si>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</si>
  <si>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</si>
  <si>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</si>
  <si>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</si>
  <si>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</si>
  <si>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</si>
  <si>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</si>
  <si>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</si>
  <si>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</si>
  <si>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</si>
  <si>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</si>
  <si>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</si>
  <si>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</si>
  <si>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</si>
  <si>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</si>
  <si>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</si>
  <si>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</si>
  <si>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</si>
  <si>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</si>
  <si>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</si>
  <si>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</si>
  <si>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</si>
  <si>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</si>
  <si>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</si>
  <si>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</si>
  <si>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</si>
  <si>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</si>
  <si>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</si>
  <si>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</si>
  <si>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</si>
  <si>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</si>
  <si>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</si>
  <si>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</si>
  <si>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</si>
  <si>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</si>
  <si>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</si>
  <si>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</si>
  <si>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</si>
  <si>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</si>
  <si>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</si>
  <si>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</si>
  <si>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</si>
  <si>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</si>
  <si>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</si>
  <si>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</si>
  <si>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</si>
  <si>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</si>
  <si>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</si>
  <si>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</si>
  <si>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</si>
  <si>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</si>
  <si>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</si>
  <si>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</si>
  <si>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</si>
  <si>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</si>
  <si>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</si>
  <si>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</si>
  <si>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</si>
  <si>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</si>
  <si>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</si>
  <si>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</si>
  <si>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</si>
  <si>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</si>
  <si>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</si>
  <si>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</si>
  <si>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</si>
  <si>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</si>
  <si>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</si>
  <si>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</si>
  <si>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</si>
  <si>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</si>
  <si>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</si>
  <si>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</si>
  <si>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</si>
  <si>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</si>
  <si>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</si>
  <si>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</si>
  <si>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</si>
  <si>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</si>
  <si>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</si>
  <si>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</si>
  <si>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</si>
  <si>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</si>
  <si>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</si>
  <si>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</si>
  <si>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</si>
  <si>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</si>
  <si>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</si>
  <si>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</si>
  <si>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</si>
  <si>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</si>
  <si>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</si>
  <si>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</si>
  <si>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</si>
  <si>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</si>
  <si>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</si>
  <si>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</si>
  <si>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</si>
  <si>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</si>
  <si>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</si>
  <si>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</si>
  <si>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</si>
  <si>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</si>
  <si>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</si>
  <si>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</si>
  <si>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</si>
  <si>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</si>
  <si>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</si>
  <si>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</si>
  <si>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</si>
  <si>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</si>
  <si>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</si>
  <si>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</si>
  <si>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</si>
  <si>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</si>
  <si>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</si>
  <si>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</si>
  <si>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</si>
  <si>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</si>
  <si>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</si>
  <si>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</si>
  <si>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</si>
  <si>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</si>
  <si>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</si>
  <si>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</si>
  <si>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</si>
  <si>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</si>
  <si>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</si>
  <si>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</si>
  <si>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</si>
  <si>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</si>
  <si>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</si>
  <si>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</si>
  <si>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</si>
  <si>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</si>
  <si>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</si>
  <si>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</si>
  <si>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</si>
  <si>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</si>
  <si>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</si>
  <si>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</si>
  <si>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</si>
  <si>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</si>
  <si>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</si>
  <si>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</si>
  <si>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</si>
  <si>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</si>
  <si>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</si>
  <si>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</si>
  <si>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</si>
  <si>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</si>
  <si>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</si>
  <si>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</si>
  <si>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</si>
  <si>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</si>
  <si>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</si>
  <si>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</si>
  <si>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</si>
  <si>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</si>
  <si>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</si>
  <si>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</si>
  <si>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</si>
  <si>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</si>
  <si>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</si>
  <si>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</si>
  <si>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</si>
  <si>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</si>
  <si>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</si>
  <si>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</si>
  <si>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</si>
  <si>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</si>
  <si>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</si>
  <si>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</si>
  <si>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</si>
  <si>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</si>
  <si>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</si>
  <si>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</si>
  <si>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</si>
  <si>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</si>
  <si>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</si>
  <si>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</si>
  <si>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</si>
  <si>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</si>
  <si>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</si>
  <si>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</si>
  <si>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</si>
  <si>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</si>
  <si>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</si>
  <si>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</si>
  <si>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</si>
  <si>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</si>
  <si>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</si>
  <si>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</si>
  <si>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</si>
  <si>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</si>
  <si>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</si>
  <si>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</si>
  <si>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</si>
  <si>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</si>
  <si>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</si>
  <si>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</si>
  <si>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</si>
  <si>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</si>
  <si>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</si>
  <si>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</si>
  <si>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</si>
  <si>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</si>
  <si>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</si>
  <si>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</si>
  <si>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</si>
  <si>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</si>
  <si>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</si>
  <si>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</si>
  <si>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</si>
  <si>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</si>
  <si>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</si>
  <si>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</si>
  <si>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</si>
  <si>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</si>
  <si>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</si>
  <si>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</si>
  <si>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</si>
  <si>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</si>
  <si>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</si>
  <si>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</si>
  <si>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</si>
  <si>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</si>
  <si>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</si>
  <si>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</si>
  <si>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</si>
  <si>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</si>
  <si>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</si>
  <si>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</si>
  <si>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</si>
  <si>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</si>
  <si>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</si>
  <si>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</si>
  <si>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</si>
  <si>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</si>
  <si>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</si>
  <si>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</si>
  <si>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</si>
  <si>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</si>
  <si>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</si>
  <si>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</si>
  <si>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</si>
  <si>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</si>
  <si>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</si>
  <si>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</si>
  <si>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</si>
  <si>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</si>
  <si>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</si>
  <si>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</si>
  <si>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</si>
  <si>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</si>
  <si>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</si>
  <si>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</si>
  <si>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</si>
  <si>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</si>
  <si>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</si>
  <si>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</si>
  <si>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</si>
  <si>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</si>
  <si>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</si>
  <si>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</si>
  <si>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</si>
  <si>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</si>
  <si>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</si>
  <si>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</si>
  <si>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</si>
  <si>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</si>
  <si>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</si>
  <si>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</si>
  <si>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</si>
  <si>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</si>
  <si>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</si>
  <si>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</si>
  <si>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</si>
  <si>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</si>
  <si>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</si>
  <si>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</si>
  <si>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</si>
  <si>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</si>
  <si>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</si>
  <si>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</si>
  <si>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</si>
  <si>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</si>
  <si>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</si>
  <si>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</si>
  <si>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</si>
  <si>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</si>
  <si>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</si>
  <si>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</si>
  <si>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</si>
  <si>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</si>
  <si>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</si>
  <si>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</si>
  <si>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</si>
  <si>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</si>
  <si>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</si>
  <si>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</si>
  <si>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</si>
  <si>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</si>
  <si>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</si>
  <si>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</si>
  <si>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</si>
  <si>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</si>
  <si>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</si>
  <si>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</si>
  <si>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</si>
  <si>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</si>
  <si>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</si>
  <si>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</si>
  <si>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</si>
  <si>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</si>
  <si>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</si>
  <si>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</si>
  <si>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</si>
  <si>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</si>
  <si>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</si>
  <si>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</si>
  <si>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</si>
  <si>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</si>
  <si>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</si>
  <si>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</si>
  <si>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</si>
  <si>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</si>
  <si>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</si>
  <si>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</si>
  <si>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</si>
  <si>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</si>
  <si>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</si>
  <si>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</si>
  <si>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</si>
  <si>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</si>
  <si>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</si>
  <si>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</si>
  <si>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</si>
  <si>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</si>
  <si>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</si>
  <si>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</si>
  <si>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</si>
  <si>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</si>
  <si>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</si>
  <si>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</si>
  <si>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</si>
  <si>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</si>
  <si>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</si>
  <si>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</si>
  <si>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</si>
  <si>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</si>
  <si>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</si>
  <si>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</si>
  <si>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</si>
  <si>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</si>
  <si>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</si>
  <si>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</si>
  <si>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</si>
  <si>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</si>
  <si>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</si>
  <si>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</si>
  <si>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</si>
  <si>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</si>
  <si>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</si>
  <si>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</si>
  <si>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</si>
  <si>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</si>
  <si>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</si>
  <si>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</si>
  <si>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</si>
  <si>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</si>
  <si>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</si>
  <si>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</si>
  <si>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</si>
  <si>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</si>
  <si>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</si>
  <si>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</si>
  <si>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</si>
  <si>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</si>
  <si>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</si>
  <si>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</si>
  <si>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</si>
  <si>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</si>
  <si>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</si>
  <si>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</si>
  <si>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</si>
  <si>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</si>
  <si>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</si>
  <si>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</si>
  <si>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</si>
  <si>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</si>
  <si>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</si>
  <si>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</si>
  <si>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</si>
  <si>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</si>
  <si>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</si>
  <si>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</si>
  <si>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</si>
  <si>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</si>
  <si>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</si>
  <si>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</si>
  <si>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</si>
  <si>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</si>
  <si>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</si>
  <si>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</si>
  <si>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</si>
  <si>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</si>
  <si>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</si>
  <si>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</si>
  <si>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</si>
  <si>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</si>
  <si>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</si>
  <si>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</si>
  <si>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</si>
  <si>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</si>
  <si>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</si>
  <si>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</si>
  <si>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</si>
  <si>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</si>
  <si>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</si>
  <si>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</si>
  <si>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</si>
  <si>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</si>
  <si>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</si>
  <si>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</si>
  <si>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</si>
  <si>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</si>
  <si>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</si>
  <si>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</si>
  <si>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DE DEPORTE DEL ESTADO DE GUANAJUATO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</si>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</sst>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0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center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49</xdr:row>
      <xdr:rowOff>66675</xdr:rowOff>
    </xdr:from>
    <xdr:to>
      <xdr:col>2</xdr:col>
      <xdr:colOff>106680</xdr:colOff>
      <xdr:row>55</xdr:row>
      <xdr:rowOff>128270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3E93D1-4526-B82C-E787-F16DC3DF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7353300"/>
          <a:ext cx="5612130" cy="918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219</xdr:row>
      <xdr:rowOff>76200</xdr:rowOff>
    </xdr:from>
    <xdr:to>
      <xdr:col>2</xdr:col>
      <xdr:colOff>573405</xdr:colOff>
      <xdr:row>225</xdr:row>
      <xdr:rowOff>137795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C237F3-F40F-C6DF-8D76-4F9611642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33747075"/>
          <a:ext cx="5612130" cy="918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2505075</xdr:colOff>
      <xdr:row>177</xdr:row>
      <xdr:rowOff>85725</xdr:rowOff>
    </xdr:from>
    <xdr:to>
      <xdr:col>4</xdr:col>
      <xdr:colOff>935355</xdr:colOff>
      <xdr:row>184</xdr:row>
      <xdr:rowOff>4445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836CCB-6B87-1F6A-AABE-2093F9F22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25755600"/>
          <a:ext cx="5612130" cy="918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35</xdr:row>
      <xdr:rowOff>38100</xdr:rowOff>
    </xdr:from>
    <xdr:to>
      <xdr:col>4</xdr:col>
      <xdr:colOff>306705</xdr:colOff>
      <xdr:row>41</xdr:row>
      <xdr:rowOff>99695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A84809-095A-897F-05C4-C9AA3A092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5419725"/>
          <a:ext cx="5612130" cy="9188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148</xdr:row>
      <xdr:rowOff>133350</xdr:rowOff>
    </xdr:from>
    <xdr:to>
      <xdr:col>3</xdr:col>
      <xdr:colOff>706755</xdr:colOff>
      <xdr:row>155</xdr:row>
      <xdr:rowOff>52070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4D2B44-9AE6-0350-0481-238F29724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21659850"/>
          <a:ext cx="5612130" cy="9188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31</xdr:row>
      <xdr:rowOff>57150</xdr:rowOff>
    </xdr:from>
    <xdr:to>
      <xdr:col>2</xdr:col>
      <xdr:colOff>1211580</xdr:colOff>
      <xdr:row>37</xdr:row>
      <xdr:rowOff>118745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EB9A00-F331-A250-1F33-56AB5FBD4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4962525"/>
          <a:ext cx="5612130" cy="9188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2</xdr:col>
      <xdr:colOff>878205</xdr:colOff>
      <xdr:row>54</xdr:row>
      <xdr:rowOff>61595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C5237-77DF-C4A0-BE1C-95374A9CA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7324725"/>
          <a:ext cx="5612130" cy="9188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2124808</xdr:colOff>
      <xdr:row>67</xdr:row>
      <xdr:rowOff>109903</xdr:rowOff>
    </xdr:from>
    <xdr:to>
      <xdr:col>5</xdr:col>
      <xdr:colOff>586154</xdr:colOff>
      <xdr:row>74</xdr:row>
      <xdr:rowOff>2979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536E92-5629-035E-D8A9-F379F0ED6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6443" y="10221057"/>
          <a:ext cx="7339134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33" activePane="bottomLeft" state="frozen"/>
      <selection activeCell="A14" sqref="A14:B14"/>
      <selection pane="bottomLeft" activeCell="G53" sqref="G5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95" t="s">
        <v>495</v>
      </c>
      <c r="D1" s="96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97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98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view="pageLayout" topLeftCell="A209" zoomScaleNormal="100" zoomScaleSheetLayoutView="80" workbookViewId="0">
      <selection activeCell="B246" sqref="B24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9" t="s">
        <v>276</v>
      </c>
      <c r="E8" s="130" t="s">
        <v>591</v>
      </c>
    </row>
    <row r="9" spans="1:5" x14ac:dyDescent="0.2">
      <c r="A9" s="100">
        <v>4000</v>
      </c>
      <c r="B9" s="99" t="s">
        <v>551</v>
      </c>
      <c r="C9" s="135">
        <f>SUM(C10+C57+C69)</f>
        <v>317405684.54999995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223</v>
      </c>
      <c r="C10" s="135">
        <f>SUM(C11+C21+C27+C30+C36+C39+C48)</f>
        <v>41442675.939999998</v>
      </c>
      <c r="D10" s="77"/>
      <c r="E10" s="39"/>
    </row>
    <row r="11" spans="1:5" x14ac:dyDescent="0.2">
      <c r="A11" s="100">
        <v>4110</v>
      </c>
      <c r="B11" s="99" t="s">
        <v>224</v>
      </c>
      <c r="C11" s="135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36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36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36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36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36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36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36">
        <v>0</v>
      </c>
      <c r="D18" s="77"/>
      <c r="E18" s="39"/>
    </row>
    <row r="19" spans="1:5" ht="22.5" x14ac:dyDescent="0.2">
      <c r="A19" s="40">
        <v>4118</v>
      </c>
      <c r="B19" s="42" t="s">
        <v>409</v>
      </c>
      <c r="C19" s="136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36">
        <v>0</v>
      </c>
      <c r="D20" s="77"/>
      <c r="E20" s="39"/>
    </row>
    <row r="21" spans="1:5" x14ac:dyDescent="0.2">
      <c r="A21" s="100">
        <v>4120</v>
      </c>
      <c r="B21" s="99" t="s">
        <v>233</v>
      </c>
      <c r="C21" s="135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36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36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36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36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36">
        <v>0</v>
      </c>
      <c r="D26" s="77"/>
      <c r="E26" s="39"/>
    </row>
    <row r="27" spans="1:5" x14ac:dyDescent="0.2">
      <c r="A27" s="100">
        <v>4130</v>
      </c>
      <c r="B27" s="99" t="s">
        <v>238</v>
      </c>
      <c r="C27" s="135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36">
        <v>0</v>
      </c>
      <c r="D28" s="77"/>
      <c r="E28" s="39"/>
    </row>
    <row r="29" spans="1:5" ht="22.5" x14ac:dyDescent="0.2">
      <c r="A29" s="40">
        <v>4132</v>
      </c>
      <c r="B29" s="42" t="s">
        <v>411</v>
      </c>
      <c r="C29" s="136">
        <v>0</v>
      </c>
      <c r="D29" s="77"/>
      <c r="E29" s="39"/>
    </row>
    <row r="30" spans="1:5" x14ac:dyDescent="0.2">
      <c r="A30" s="100">
        <v>4140</v>
      </c>
      <c r="B30" s="99" t="s">
        <v>240</v>
      </c>
      <c r="C30" s="135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36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36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36">
        <v>0</v>
      </c>
      <c r="D33" s="77"/>
      <c r="E33" s="39"/>
    </row>
    <row r="34" spans="1:5" ht="22.5" x14ac:dyDescent="0.2">
      <c r="A34" s="40">
        <v>4145</v>
      </c>
      <c r="B34" s="42" t="s">
        <v>412</v>
      </c>
      <c r="C34" s="136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36">
        <v>0</v>
      </c>
      <c r="D35" s="77"/>
      <c r="E35" s="39"/>
    </row>
    <row r="36" spans="1:5" x14ac:dyDescent="0.2">
      <c r="A36" s="100">
        <v>4150</v>
      </c>
      <c r="B36" s="99" t="s">
        <v>413</v>
      </c>
      <c r="C36" s="135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36">
        <v>0</v>
      </c>
      <c r="D37" s="77"/>
      <c r="E37" s="39"/>
    </row>
    <row r="38" spans="1:5" ht="22.5" x14ac:dyDescent="0.2">
      <c r="A38" s="40">
        <v>4154</v>
      </c>
      <c r="B38" s="42" t="s">
        <v>414</v>
      </c>
      <c r="C38" s="136">
        <v>0</v>
      </c>
      <c r="D38" s="77"/>
      <c r="E38" s="39"/>
    </row>
    <row r="39" spans="1:5" x14ac:dyDescent="0.2">
      <c r="A39" s="100">
        <v>4160</v>
      </c>
      <c r="B39" s="99" t="s">
        <v>415</v>
      </c>
      <c r="C39" s="135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36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36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36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36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36">
        <v>0</v>
      </c>
      <c r="D44" s="77"/>
      <c r="E44" s="39"/>
    </row>
    <row r="45" spans="1:5" ht="22.5" x14ac:dyDescent="0.2">
      <c r="A45" s="40">
        <v>4166</v>
      </c>
      <c r="B45" s="42" t="s">
        <v>416</v>
      </c>
      <c r="C45" s="136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36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36">
        <v>0</v>
      </c>
      <c r="D47" s="77"/>
      <c r="E47" s="39"/>
    </row>
    <row r="48" spans="1:5" x14ac:dyDescent="0.2">
      <c r="A48" s="100">
        <v>4170</v>
      </c>
      <c r="B48" s="99" t="s">
        <v>493</v>
      </c>
      <c r="C48" s="135">
        <f>SUM(C49:C56)</f>
        <v>41442675.939999998</v>
      </c>
      <c r="D48" s="77"/>
      <c r="E48" s="39"/>
    </row>
    <row r="49" spans="1:5" x14ac:dyDescent="0.2">
      <c r="A49" s="40">
        <v>4171</v>
      </c>
      <c r="B49" s="41" t="s">
        <v>417</v>
      </c>
      <c r="C49" s="136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36">
        <v>0</v>
      </c>
      <c r="D50" s="77"/>
      <c r="E50" s="39"/>
    </row>
    <row r="51" spans="1:5" ht="22.5" x14ac:dyDescent="0.2">
      <c r="A51" s="40">
        <v>4173</v>
      </c>
      <c r="B51" s="42" t="s">
        <v>419</v>
      </c>
      <c r="C51" s="136">
        <v>41442675.939999998</v>
      </c>
      <c r="D51" s="77"/>
      <c r="E51" s="39"/>
    </row>
    <row r="52" spans="1:5" ht="22.5" x14ac:dyDescent="0.2">
      <c r="A52" s="40">
        <v>4174</v>
      </c>
      <c r="B52" s="42" t="s">
        <v>420</v>
      </c>
      <c r="C52" s="136">
        <v>0</v>
      </c>
      <c r="D52" s="77"/>
      <c r="E52" s="39"/>
    </row>
    <row r="53" spans="1:5" ht="22.5" x14ac:dyDescent="0.2">
      <c r="A53" s="40">
        <v>4175</v>
      </c>
      <c r="B53" s="42" t="s">
        <v>421</v>
      </c>
      <c r="C53" s="136">
        <v>0</v>
      </c>
      <c r="D53" s="77"/>
      <c r="E53" s="39"/>
    </row>
    <row r="54" spans="1:5" ht="22.5" x14ac:dyDescent="0.2">
      <c r="A54" s="40">
        <v>4176</v>
      </c>
      <c r="B54" s="42" t="s">
        <v>422</v>
      </c>
      <c r="C54" s="136">
        <v>0</v>
      </c>
      <c r="D54" s="77"/>
      <c r="E54" s="39"/>
    </row>
    <row r="55" spans="1:5" ht="22.5" x14ac:dyDescent="0.2">
      <c r="A55" s="40">
        <v>4177</v>
      </c>
      <c r="B55" s="42" t="s">
        <v>423</v>
      </c>
      <c r="C55" s="136">
        <v>0</v>
      </c>
      <c r="D55" s="77"/>
      <c r="E55" s="39"/>
    </row>
    <row r="56" spans="1:5" ht="22.5" x14ac:dyDescent="0.2">
      <c r="A56" s="40">
        <v>4178</v>
      </c>
      <c r="B56" s="42" t="s">
        <v>424</v>
      </c>
      <c r="C56" s="136">
        <v>0</v>
      </c>
      <c r="D56" s="77"/>
      <c r="E56" s="39"/>
    </row>
    <row r="57" spans="1:5" ht="33.75" x14ac:dyDescent="0.2">
      <c r="A57" s="100">
        <v>4200</v>
      </c>
      <c r="B57" s="101" t="s">
        <v>425</v>
      </c>
      <c r="C57" s="135">
        <f>+C58+C64</f>
        <v>275924885.26999998</v>
      </c>
      <c r="D57" s="77"/>
      <c r="E57" s="39"/>
    </row>
    <row r="58" spans="1:5" ht="22.5" x14ac:dyDescent="0.2">
      <c r="A58" s="100">
        <v>4210</v>
      </c>
      <c r="B58" s="101" t="s">
        <v>426</v>
      </c>
      <c r="C58" s="135">
        <f>SUM(C59:C63)</f>
        <v>2009800</v>
      </c>
      <c r="D58" s="77"/>
      <c r="E58" s="39"/>
    </row>
    <row r="59" spans="1:5" x14ac:dyDescent="0.2">
      <c r="A59" s="40">
        <v>4211</v>
      </c>
      <c r="B59" s="41" t="s">
        <v>252</v>
      </c>
      <c r="C59" s="136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36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36">
        <v>2009800</v>
      </c>
      <c r="D61" s="77"/>
      <c r="E61" s="39"/>
    </row>
    <row r="62" spans="1:5" x14ac:dyDescent="0.2">
      <c r="A62" s="40">
        <v>4214</v>
      </c>
      <c r="B62" s="41" t="s">
        <v>427</v>
      </c>
      <c r="C62" s="136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36">
        <v>0</v>
      </c>
      <c r="D63" s="77"/>
      <c r="E63" s="39"/>
    </row>
    <row r="64" spans="1:5" x14ac:dyDescent="0.2">
      <c r="A64" s="100">
        <v>4220</v>
      </c>
      <c r="B64" s="99" t="s">
        <v>255</v>
      </c>
      <c r="C64" s="135">
        <f>SUM(C65:C68)</f>
        <v>273915085.26999998</v>
      </c>
      <c r="D64" s="77"/>
      <c r="E64" s="39"/>
    </row>
    <row r="65" spans="1:5" x14ac:dyDescent="0.2">
      <c r="A65" s="40">
        <v>4221</v>
      </c>
      <c r="B65" s="41" t="s">
        <v>256</v>
      </c>
      <c r="C65" s="136">
        <v>273915085.26999998</v>
      </c>
      <c r="D65" s="77"/>
      <c r="E65" s="39"/>
    </row>
    <row r="66" spans="1:5" x14ac:dyDescent="0.2">
      <c r="A66" s="40">
        <v>4223</v>
      </c>
      <c r="B66" s="41" t="s">
        <v>257</v>
      </c>
      <c r="C66" s="136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36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36">
        <v>0</v>
      </c>
      <c r="D68" s="77"/>
      <c r="E68" s="39"/>
    </row>
    <row r="69" spans="1:5" x14ac:dyDescent="0.2">
      <c r="A69" s="102">
        <v>4300</v>
      </c>
      <c r="B69" s="99" t="s">
        <v>260</v>
      </c>
      <c r="C69" s="135">
        <f>C70+C73+C79+C81+C83</f>
        <v>38123.339999999997</v>
      </c>
      <c r="D69" s="41"/>
      <c r="E69" s="41"/>
    </row>
    <row r="70" spans="1:5" x14ac:dyDescent="0.2">
      <c r="A70" s="102">
        <v>4310</v>
      </c>
      <c r="B70" s="99" t="s">
        <v>261</v>
      </c>
      <c r="C70" s="135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36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36">
        <v>0</v>
      </c>
      <c r="D72" s="41"/>
      <c r="E72" s="41"/>
    </row>
    <row r="73" spans="1:5" x14ac:dyDescent="0.2">
      <c r="A73" s="102">
        <v>4320</v>
      </c>
      <c r="B73" s="99" t="s">
        <v>263</v>
      </c>
      <c r="C73" s="135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36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36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36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36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36">
        <v>0</v>
      </c>
      <c r="D78" s="41"/>
      <c r="E78" s="41"/>
    </row>
    <row r="79" spans="1:5" x14ac:dyDescent="0.2">
      <c r="A79" s="102">
        <v>4330</v>
      </c>
      <c r="B79" s="99" t="s">
        <v>269</v>
      </c>
      <c r="C79" s="135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36">
        <v>0</v>
      </c>
      <c r="D80" s="41"/>
      <c r="E80" s="41"/>
    </row>
    <row r="81" spans="1:5" x14ac:dyDescent="0.2">
      <c r="A81" s="102">
        <v>4340</v>
      </c>
      <c r="B81" s="99" t="s">
        <v>270</v>
      </c>
      <c r="C81" s="135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36">
        <v>0</v>
      </c>
      <c r="D82" s="41"/>
      <c r="E82" s="41"/>
    </row>
    <row r="83" spans="1:5" x14ac:dyDescent="0.2">
      <c r="A83" s="102">
        <v>4390</v>
      </c>
      <c r="B83" s="99" t="s">
        <v>271</v>
      </c>
      <c r="C83" s="135">
        <f>SUM(C84:C90)</f>
        <v>38123.339999999997</v>
      </c>
      <c r="D83" s="41"/>
      <c r="E83" s="41"/>
    </row>
    <row r="84" spans="1:5" x14ac:dyDescent="0.2">
      <c r="A84" s="43">
        <v>4392</v>
      </c>
      <c r="B84" s="41" t="s">
        <v>272</v>
      </c>
      <c r="C84" s="136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36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36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36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36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36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36">
        <v>38123.339999999997</v>
      </c>
      <c r="D90" s="41"/>
      <c r="E90" s="41"/>
    </row>
    <row r="91" spans="1:5" x14ac:dyDescent="0.2">
      <c r="A91" s="39"/>
      <c r="B91" s="39"/>
      <c r="C91" s="131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2">
        <v>5000</v>
      </c>
      <c r="B94" s="99" t="s">
        <v>277</v>
      </c>
      <c r="C94" s="135">
        <f>C95+C123+C156+C166+C181+C210</f>
        <v>271357320.54999995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278</v>
      </c>
      <c r="C95" s="135">
        <f>C96+C103+C113</f>
        <v>133896094.97</v>
      </c>
      <c r="D95" s="103">
        <f>C95/$C$94</f>
        <v>0.49343092973726677</v>
      </c>
      <c r="E95" s="41"/>
    </row>
    <row r="96" spans="1:5" x14ac:dyDescent="0.2">
      <c r="A96" s="102">
        <v>5110</v>
      </c>
      <c r="B96" s="99" t="s">
        <v>279</v>
      </c>
      <c r="C96" s="135">
        <f>SUM(C97:C102)</f>
        <v>54666764.519999988</v>
      </c>
      <c r="D96" s="103">
        <f t="shared" ref="D96:D159" si="0">C96/$C$94</f>
        <v>0.20145675233378182</v>
      </c>
      <c r="E96" s="41"/>
    </row>
    <row r="97" spans="1:5" x14ac:dyDescent="0.2">
      <c r="A97" s="43">
        <v>5111</v>
      </c>
      <c r="B97" s="41" t="s">
        <v>280</v>
      </c>
      <c r="C97" s="136">
        <v>9209911.1899999995</v>
      </c>
      <c r="D97" s="44">
        <f t="shared" si="0"/>
        <v>3.394016115479366E-2</v>
      </c>
      <c r="E97" s="41"/>
    </row>
    <row r="98" spans="1:5" x14ac:dyDescent="0.2">
      <c r="A98" s="43">
        <v>5112</v>
      </c>
      <c r="B98" s="41" t="s">
        <v>281</v>
      </c>
      <c r="C98" s="136">
        <v>19250290.469999999</v>
      </c>
      <c r="D98" s="44">
        <f t="shared" si="0"/>
        <v>7.0940744959386362E-2</v>
      </c>
      <c r="E98" s="41"/>
    </row>
    <row r="99" spans="1:5" x14ac:dyDescent="0.2">
      <c r="A99" s="43">
        <v>5113</v>
      </c>
      <c r="B99" s="41" t="s">
        <v>282</v>
      </c>
      <c r="C99" s="136">
        <v>7329463.4000000004</v>
      </c>
      <c r="D99" s="44">
        <f t="shared" si="0"/>
        <v>2.7010376521791616E-2</v>
      </c>
      <c r="E99" s="41"/>
    </row>
    <row r="100" spans="1:5" x14ac:dyDescent="0.2">
      <c r="A100" s="43">
        <v>5114</v>
      </c>
      <c r="B100" s="41" t="s">
        <v>283</v>
      </c>
      <c r="C100" s="136">
        <v>3604200.12</v>
      </c>
      <c r="D100" s="44">
        <f t="shared" si="0"/>
        <v>1.3282118620182554E-2</v>
      </c>
      <c r="E100" s="41"/>
    </row>
    <row r="101" spans="1:5" x14ac:dyDescent="0.2">
      <c r="A101" s="43">
        <v>5115</v>
      </c>
      <c r="B101" s="41" t="s">
        <v>284</v>
      </c>
      <c r="C101" s="136">
        <v>15229467.619999999</v>
      </c>
      <c r="D101" s="44">
        <f t="shared" si="0"/>
        <v>5.6123297463035779E-2</v>
      </c>
      <c r="E101" s="41"/>
    </row>
    <row r="102" spans="1:5" x14ac:dyDescent="0.2">
      <c r="A102" s="43">
        <v>5116</v>
      </c>
      <c r="B102" s="41" t="s">
        <v>285</v>
      </c>
      <c r="C102" s="136">
        <v>43431.72</v>
      </c>
      <c r="D102" s="44">
        <f t="shared" si="0"/>
        <v>1.6005361459189868E-4</v>
      </c>
      <c r="E102" s="41"/>
    </row>
    <row r="103" spans="1:5" x14ac:dyDescent="0.2">
      <c r="A103" s="102">
        <v>5120</v>
      </c>
      <c r="B103" s="99" t="s">
        <v>286</v>
      </c>
      <c r="C103" s="135">
        <f>SUM(C104:C112)</f>
        <v>10109477.719999999</v>
      </c>
      <c r="D103" s="103">
        <f t="shared" si="0"/>
        <v>3.7255223848428443E-2</v>
      </c>
      <c r="E103" s="41"/>
    </row>
    <row r="104" spans="1:5" x14ac:dyDescent="0.2">
      <c r="A104" s="43">
        <v>5121</v>
      </c>
      <c r="B104" s="41" t="s">
        <v>287</v>
      </c>
      <c r="C104" s="136">
        <v>1641271.89</v>
      </c>
      <c r="D104" s="44">
        <f t="shared" si="0"/>
        <v>6.0483788927211983E-3</v>
      </c>
      <c r="E104" s="41"/>
    </row>
    <row r="105" spans="1:5" x14ac:dyDescent="0.2">
      <c r="A105" s="43">
        <v>5122</v>
      </c>
      <c r="B105" s="41" t="s">
        <v>288</v>
      </c>
      <c r="C105" s="136">
        <v>115803.71</v>
      </c>
      <c r="D105" s="44">
        <f t="shared" si="0"/>
        <v>4.267572725338072E-4</v>
      </c>
      <c r="E105" s="41"/>
    </row>
    <row r="106" spans="1:5" x14ac:dyDescent="0.2">
      <c r="A106" s="43">
        <v>5123</v>
      </c>
      <c r="B106" s="41" t="s">
        <v>289</v>
      </c>
      <c r="C106" s="136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36">
        <v>1120774.97</v>
      </c>
      <c r="D107" s="44">
        <f t="shared" si="0"/>
        <v>4.1302551474504531E-3</v>
      </c>
      <c r="E107" s="41"/>
    </row>
    <row r="108" spans="1:5" x14ac:dyDescent="0.2">
      <c r="A108" s="43">
        <v>5125</v>
      </c>
      <c r="B108" s="41" t="s">
        <v>291</v>
      </c>
      <c r="C108" s="136">
        <v>174468.8</v>
      </c>
      <c r="D108" s="44">
        <f t="shared" si="0"/>
        <v>6.4294856555326498E-4</v>
      </c>
      <c r="E108" s="41"/>
    </row>
    <row r="109" spans="1:5" x14ac:dyDescent="0.2">
      <c r="A109" s="43">
        <v>5126</v>
      </c>
      <c r="B109" s="41" t="s">
        <v>292</v>
      </c>
      <c r="C109" s="136">
        <v>2970236.46</v>
      </c>
      <c r="D109" s="44">
        <f t="shared" si="0"/>
        <v>1.0945849752568985E-2</v>
      </c>
      <c r="E109" s="41"/>
    </row>
    <row r="110" spans="1:5" x14ac:dyDescent="0.2">
      <c r="A110" s="43">
        <v>5127</v>
      </c>
      <c r="B110" s="41" t="s">
        <v>293</v>
      </c>
      <c r="C110" s="136">
        <v>3747724.02</v>
      </c>
      <c r="D110" s="44">
        <f t="shared" si="0"/>
        <v>1.3811029724217258E-2</v>
      </c>
      <c r="E110" s="41"/>
    </row>
    <row r="111" spans="1:5" x14ac:dyDescent="0.2">
      <c r="A111" s="43">
        <v>5128</v>
      </c>
      <c r="B111" s="41" t="s">
        <v>294</v>
      </c>
      <c r="C111" s="136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36">
        <v>339197.87</v>
      </c>
      <c r="D112" s="44">
        <f t="shared" si="0"/>
        <v>1.2500044933834752E-3</v>
      </c>
      <c r="E112" s="41"/>
    </row>
    <row r="113" spans="1:5" x14ac:dyDescent="0.2">
      <c r="A113" s="102">
        <v>5130</v>
      </c>
      <c r="B113" s="99" t="s">
        <v>296</v>
      </c>
      <c r="C113" s="135">
        <f>SUM(C114:C122)</f>
        <v>69119852.730000004</v>
      </c>
      <c r="D113" s="103">
        <f t="shared" si="0"/>
        <v>0.25471895355505647</v>
      </c>
      <c r="E113" s="41"/>
    </row>
    <row r="114" spans="1:5" x14ac:dyDescent="0.2">
      <c r="A114" s="43">
        <v>5131</v>
      </c>
      <c r="B114" s="41" t="s">
        <v>297</v>
      </c>
      <c r="C114" s="136">
        <v>8514638.2699999996</v>
      </c>
      <c r="D114" s="44">
        <f t="shared" si="0"/>
        <v>3.1377956757319553E-2</v>
      </c>
      <c r="E114" s="41"/>
    </row>
    <row r="115" spans="1:5" x14ac:dyDescent="0.2">
      <c r="A115" s="43">
        <v>5132</v>
      </c>
      <c r="B115" s="41" t="s">
        <v>298</v>
      </c>
      <c r="C115" s="136">
        <v>1206093.1200000001</v>
      </c>
      <c r="D115" s="44">
        <f t="shared" si="0"/>
        <v>4.4446677080811131E-3</v>
      </c>
      <c r="E115" s="41"/>
    </row>
    <row r="116" spans="1:5" x14ac:dyDescent="0.2">
      <c r="A116" s="43">
        <v>5133</v>
      </c>
      <c r="B116" s="41" t="s">
        <v>299</v>
      </c>
      <c r="C116" s="136">
        <v>9182254.3200000003</v>
      </c>
      <c r="D116" s="44">
        <f t="shared" si="0"/>
        <v>3.3838240668757229E-2</v>
      </c>
      <c r="E116" s="41"/>
    </row>
    <row r="117" spans="1:5" x14ac:dyDescent="0.2">
      <c r="A117" s="43">
        <v>5134</v>
      </c>
      <c r="B117" s="41" t="s">
        <v>300</v>
      </c>
      <c r="C117" s="136">
        <v>375037.46</v>
      </c>
      <c r="D117" s="44">
        <f t="shared" si="0"/>
        <v>1.3820797583048662E-3</v>
      </c>
      <c r="E117" s="41"/>
    </row>
    <row r="118" spans="1:5" x14ac:dyDescent="0.2">
      <c r="A118" s="43">
        <v>5135</v>
      </c>
      <c r="B118" s="41" t="s">
        <v>301</v>
      </c>
      <c r="C118" s="136">
        <v>14470435.85</v>
      </c>
      <c r="D118" s="44">
        <f t="shared" si="0"/>
        <v>5.3326130360775346E-2</v>
      </c>
      <c r="E118" s="41"/>
    </row>
    <row r="119" spans="1:5" x14ac:dyDescent="0.2">
      <c r="A119" s="43">
        <v>5136</v>
      </c>
      <c r="B119" s="41" t="s">
        <v>302</v>
      </c>
      <c r="C119" s="136">
        <v>27604728.219999999</v>
      </c>
      <c r="D119" s="44">
        <f t="shared" si="0"/>
        <v>0.10172833430124317</v>
      </c>
      <c r="E119" s="41"/>
    </row>
    <row r="120" spans="1:5" x14ac:dyDescent="0.2">
      <c r="A120" s="43">
        <v>5137</v>
      </c>
      <c r="B120" s="41" t="s">
        <v>303</v>
      </c>
      <c r="C120" s="136">
        <v>1737715.46</v>
      </c>
      <c r="D120" s="44">
        <f t="shared" si="0"/>
        <v>6.4037906052356189E-3</v>
      </c>
      <c r="E120" s="41"/>
    </row>
    <row r="121" spans="1:5" x14ac:dyDescent="0.2">
      <c r="A121" s="43">
        <v>5138</v>
      </c>
      <c r="B121" s="41" t="s">
        <v>304</v>
      </c>
      <c r="C121" s="136">
        <v>4378217.4000000004</v>
      </c>
      <c r="D121" s="44">
        <f t="shared" si="0"/>
        <v>1.613450999267689E-2</v>
      </c>
      <c r="E121" s="41"/>
    </row>
    <row r="122" spans="1:5" x14ac:dyDescent="0.2">
      <c r="A122" s="43">
        <v>5139</v>
      </c>
      <c r="B122" s="41" t="s">
        <v>305</v>
      </c>
      <c r="C122" s="136">
        <v>1650732.63</v>
      </c>
      <c r="D122" s="44">
        <f t="shared" si="0"/>
        <v>6.0832434026626457E-3</v>
      </c>
      <c r="E122" s="41"/>
    </row>
    <row r="123" spans="1:5" x14ac:dyDescent="0.2">
      <c r="A123" s="102">
        <v>5200</v>
      </c>
      <c r="B123" s="99" t="s">
        <v>306</v>
      </c>
      <c r="C123" s="135">
        <f>C124+C127+C130+C133+C138+C142+C145+C147+C153</f>
        <v>137460245.19</v>
      </c>
      <c r="D123" s="103">
        <f t="shared" si="0"/>
        <v>0.50656545735117453</v>
      </c>
      <c r="E123" s="41"/>
    </row>
    <row r="124" spans="1:5" x14ac:dyDescent="0.2">
      <c r="A124" s="102">
        <v>5210</v>
      </c>
      <c r="B124" s="99" t="s">
        <v>307</v>
      </c>
      <c r="C124" s="135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36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36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310</v>
      </c>
      <c r="C127" s="135">
        <f>SUM(C128:C129)</f>
        <v>16594992.08</v>
      </c>
      <c r="D127" s="103">
        <f t="shared" si="0"/>
        <v>6.1155498021444488E-2</v>
      </c>
      <c r="E127" s="41"/>
    </row>
    <row r="128" spans="1:5" x14ac:dyDescent="0.2">
      <c r="A128" s="43">
        <v>5221</v>
      </c>
      <c r="B128" s="41" t="s">
        <v>311</v>
      </c>
      <c r="C128" s="136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36">
        <v>16594992.08</v>
      </c>
      <c r="D129" s="44">
        <f t="shared" si="0"/>
        <v>6.1155498021444488E-2</v>
      </c>
      <c r="E129" s="41"/>
    </row>
    <row r="130" spans="1:5" x14ac:dyDescent="0.2">
      <c r="A130" s="102">
        <v>5230</v>
      </c>
      <c r="B130" s="99" t="s">
        <v>257</v>
      </c>
      <c r="C130" s="135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36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36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258</v>
      </c>
      <c r="C133" s="135">
        <f>SUM(C134:C137)</f>
        <v>120490478.51000001</v>
      </c>
      <c r="D133" s="103">
        <f t="shared" si="0"/>
        <v>0.44402884825728733</v>
      </c>
      <c r="E133" s="41"/>
    </row>
    <row r="134" spans="1:5" x14ac:dyDescent="0.2">
      <c r="A134" s="43">
        <v>5241</v>
      </c>
      <c r="B134" s="41" t="s">
        <v>315</v>
      </c>
      <c r="C134" s="136">
        <v>30240023.93</v>
      </c>
      <c r="D134" s="44">
        <f t="shared" si="0"/>
        <v>0.11143986780495944</v>
      </c>
      <c r="E134" s="41"/>
    </row>
    <row r="135" spans="1:5" x14ac:dyDescent="0.2">
      <c r="A135" s="43">
        <v>5242</v>
      </c>
      <c r="B135" s="41" t="s">
        <v>316</v>
      </c>
      <c r="C135" s="136">
        <v>31934283.02</v>
      </c>
      <c r="D135" s="44">
        <f t="shared" si="0"/>
        <v>0.11768351395596799</v>
      </c>
      <c r="E135" s="41"/>
    </row>
    <row r="136" spans="1:5" x14ac:dyDescent="0.2">
      <c r="A136" s="43">
        <v>5243</v>
      </c>
      <c r="B136" s="41" t="s">
        <v>317</v>
      </c>
      <c r="C136" s="136">
        <v>58316171.560000002</v>
      </c>
      <c r="D136" s="44">
        <f t="shared" si="0"/>
        <v>0.21490546649635989</v>
      </c>
      <c r="E136" s="41"/>
    </row>
    <row r="137" spans="1:5" x14ac:dyDescent="0.2">
      <c r="A137" s="43">
        <v>5244</v>
      </c>
      <c r="B137" s="41" t="s">
        <v>318</v>
      </c>
      <c r="C137" s="136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259</v>
      </c>
      <c r="C138" s="135">
        <f>SUM(C139:C141)</f>
        <v>374774.6</v>
      </c>
      <c r="D138" s="103">
        <f t="shared" si="0"/>
        <v>1.3811110724427443E-3</v>
      </c>
      <c r="E138" s="41"/>
    </row>
    <row r="139" spans="1:5" x14ac:dyDescent="0.2">
      <c r="A139" s="43">
        <v>5251</v>
      </c>
      <c r="B139" s="41" t="s">
        <v>319</v>
      </c>
      <c r="C139" s="136">
        <v>374774.6</v>
      </c>
      <c r="D139" s="44">
        <f t="shared" si="0"/>
        <v>1.3811110724427443E-3</v>
      </c>
      <c r="E139" s="41"/>
    </row>
    <row r="140" spans="1:5" x14ac:dyDescent="0.2">
      <c r="A140" s="43">
        <v>5252</v>
      </c>
      <c r="B140" s="41" t="s">
        <v>320</v>
      </c>
      <c r="C140" s="136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36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322</v>
      </c>
      <c r="C142" s="135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36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36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325</v>
      </c>
      <c r="C145" s="135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36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327</v>
      </c>
      <c r="C147" s="135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36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36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36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36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36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333</v>
      </c>
      <c r="C153" s="135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36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36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336</v>
      </c>
      <c r="C156" s="135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252</v>
      </c>
      <c r="C157" s="135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36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36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253</v>
      </c>
      <c r="C160" s="135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36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36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254</v>
      </c>
      <c r="C163" s="135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36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36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343</v>
      </c>
      <c r="C166" s="135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344</v>
      </c>
      <c r="C167" s="135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36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36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347</v>
      </c>
      <c r="C170" s="135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36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36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350</v>
      </c>
      <c r="C173" s="135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36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36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353</v>
      </c>
      <c r="C176" s="135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36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354</v>
      </c>
      <c r="C178" s="135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36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36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357</v>
      </c>
      <c r="C181" s="135">
        <f>C182+C191+C194+C200</f>
        <v>980.39</v>
      </c>
      <c r="D181" s="103">
        <f t="shared" si="1"/>
        <v>3.6129115588733659E-6</v>
      </c>
      <c r="E181" s="41"/>
    </row>
    <row r="182" spans="1:5" x14ac:dyDescent="0.2">
      <c r="A182" s="102">
        <v>5510</v>
      </c>
      <c r="B182" s="99" t="s">
        <v>358</v>
      </c>
      <c r="C182" s="135">
        <f>SUM(C183:C190)</f>
        <v>0</v>
      </c>
      <c r="D182" s="103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36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36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36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36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36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36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36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36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35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36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36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368</v>
      </c>
      <c r="C194" s="135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36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36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36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36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36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374</v>
      </c>
      <c r="C200" s="135">
        <f>SUM(C201:C209)</f>
        <v>980.39</v>
      </c>
      <c r="D200" s="103">
        <f t="shared" si="1"/>
        <v>3.6129115588733659E-6</v>
      </c>
      <c r="E200" s="41"/>
    </row>
    <row r="201" spans="1:5" x14ac:dyDescent="0.2">
      <c r="A201" s="43">
        <v>5591</v>
      </c>
      <c r="B201" s="41" t="s">
        <v>375</v>
      </c>
      <c r="C201" s="136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36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36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36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36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36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36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36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36">
        <v>980.39</v>
      </c>
      <c r="D209" s="44">
        <f t="shared" si="1"/>
        <v>3.6129115588733659E-6</v>
      </c>
      <c r="E209" s="41"/>
    </row>
    <row r="210" spans="1:5" x14ac:dyDescent="0.2">
      <c r="A210" s="102">
        <v>5600</v>
      </c>
      <c r="B210" s="99" t="s">
        <v>39</v>
      </c>
      <c r="C210" s="135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382</v>
      </c>
      <c r="C211" s="135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36">
        <v>0</v>
      </c>
      <c r="D212" s="44">
        <f t="shared" si="1"/>
        <v>0</v>
      </c>
      <c r="E212" s="41"/>
    </row>
    <row r="213" spans="1:5" x14ac:dyDescent="0.2">
      <c r="C213" s="13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rowBreaks count="2" manualBreakCount="2">
    <brk id="82" max="16383" man="1"/>
    <brk id="1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view="pageLayout" topLeftCell="B157" zoomScaleNormal="60" workbookViewId="0">
      <selection activeCell="B176" sqref="B17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38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38">
        <v>0</v>
      </c>
    </row>
    <row r="11" spans="1:8" x14ac:dyDescent="0.2">
      <c r="A11" s="16">
        <v>1121</v>
      </c>
      <c r="B11" s="14" t="s">
        <v>119</v>
      </c>
      <c r="C11" s="138">
        <v>63867596.82</v>
      </c>
    </row>
    <row r="12" spans="1:8" x14ac:dyDescent="0.2">
      <c r="C12" s="132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38">
        <v>0</v>
      </c>
      <c r="D15" s="138">
        <v>0</v>
      </c>
      <c r="E15" s="138">
        <v>0</v>
      </c>
      <c r="F15" s="138">
        <v>0</v>
      </c>
      <c r="G15" s="138">
        <v>585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</row>
    <row r="17" spans="1:8" x14ac:dyDescent="0.2">
      <c r="C17" s="132"/>
      <c r="D17" s="132"/>
      <c r="E17" s="132"/>
      <c r="F17" s="132"/>
      <c r="G17" s="132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38">
        <v>369246.14</v>
      </c>
      <c r="D20" s="138">
        <v>369246.14</v>
      </c>
      <c r="E20" s="138">
        <v>0</v>
      </c>
      <c r="F20" s="138">
        <v>0</v>
      </c>
      <c r="G20" s="138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38">
        <v>127800</v>
      </c>
      <c r="D21" s="138">
        <v>127800</v>
      </c>
      <c r="E21" s="138">
        <v>0</v>
      </c>
      <c r="F21" s="138">
        <v>0</v>
      </c>
      <c r="G21" s="138">
        <v>0</v>
      </c>
    </row>
    <row r="22" spans="1:8" x14ac:dyDescent="0.2">
      <c r="A22" s="16">
        <v>1126</v>
      </c>
      <c r="B22" s="14" t="s">
        <v>482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</row>
    <row r="23" spans="1:8" x14ac:dyDescent="0.2">
      <c r="A23" s="16">
        <v>1129</v>
      </c>
      <c r="B23" s="14" t="s">
        <v>483</v>
      </c>
      <c r="C23" s="138">
        <v>0</v>
      </c>
      <c r="D23" s="138">
        <v>0</v>
      </c>
      <c r="E23" s="138">
        <v>0</v>
      </c>
      <c r="F23" s="138">
        <v>0</v>
      </c>
      <c r="G23" s="138">
        <v>0</v>
      </c>
    </row>
    <row r="24" spans="1:8" x14ac:dyDescent="0.2">
      <c r="A24" s="16">
        <v>1131</v>
      </c>
      <c r="B24" s="14" t="s">
        <v>130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</row>
    <row r="25" spans="1:8" x14ac:dyDescent="0.2">
      <c r="A25" s="16">
        <v>1132</v>
      </c>
      <c r="B25" s="14" t="s">
        <v>131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</row>
    <row r="26" spans="1:8" x14ac:dyDescent="0.2">
      <c r="A26" s="16">
        <v>1133</v>
      </c>
      <c r="B26" s="14" t="s">
        <v>132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</row>
    <row r="27" spans="1:8" x14ac:dyDescent="0.2">
      <c r="A27" s="16">
        <v>1134</v>
      </c>
      <c r="B27" s="14" t="s">
        <v>133</v>
      </c>
      <c r="C27" s="138">
        <v>815414.76</v>
      </c>
      <c r="D27" s="138">
        <v>815414.76</v>
      </c>
      <c r="E27" s="138">
        <v>0</v>
      </c>
      <c r="F27" s="138">
        <v>0</v>
      </c>
      <c r="G27" s="138">
        <v>0</v>
      </c>
    </row>
    <row r="28" spans="1:8" x14ac:dyDescent="0.2">
      <c r="A28" s="16">
        <v>1139</v>
      </c>
      <c r="B28" s="14" t="s">
        <v>134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38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38">
        <v>0</v>
      </c>
    </row>
    <row r="34" spans="1:8" x14ac:dyDescent="0.2">
      <c r="A34" s="16">
        <v>1142</v>
      </c>
      <c r="B34" s="14" t="s">
        <v>138</v>
      </c>
      <c r="C34" s="138">
        <v>0</v>
      </c>
    </row>
    <row r="35" spans="1:8" x14ac:dyDescent="0.2">
      <c r="A35" s="16">
        <v>1143</v>
      </c>
      <c r="B35" s="14" t="s">
        <v>139</v>
      </c>
      <c r="C35" s="138">
        <v>0</v>
      </c>
    </row>
    <row r="36" spans="1:8" x14ac:dyDescent="0.2">
      <c r="A36" s="16">
        <v>1144</v>
      </c>
      <c r="B36" s="14" t="s">
        <v>140</v>
      </c>
      <c r="C36" s="138">
        <v>0</v>
      </c>
    </row>
    <row r="37" spans="1:8" x14ac:dyDescent="0.2">
      <c r="A37" s="16">
        <v>1145</v>
      </c>
      <c r="B37" s="14" t="s">
        <v>141</v>
      </c>
      <c r="C37" s="13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38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3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38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38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38">
        <v>0</v>
      </c>
    </row>
    <row r="52" spans="1:10" x14ac:dyDescent="0.2">
      <c r="A52" s="16">
        <v>1214</v>
      </c>
      <c r="B52" s="14" t="s">
        <v>147</v>
      </c>
      <c r="C52" s="138">
        <v>0</v>
      </c>
    </row>
    <row r="53" spans="1:10" x14ac:dyDescent="0.2">
      <c r="C53" s="132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38">
        <f>SUM(C57:C63)</f>
        <v>720388815.07999992</v>
      </c>
      <c r="D56" s="138">
        <f>SUM(D57:D63)</f>
        <v>0</v>
      </c>
      <c r="E56" s="138">
        <f>SUM(E57:E63)</f>
        <v>102242487.67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38">
        <v>748800</v>
      </c>
      <c r="D57" s="139"/>
      <c r="E57" s="139"/>
    </row>
    <row r="58" spans="1:10" x14ac:dyDescent="0.2">
      <c r="A58" s="16">
        <v>1232</v>
      </c>
      <c r="B58" s="14" t="s">
        <v>151</v>
      </c>
      <c r="C58" s="138">
        <v>0</v>
      </c>
      <c r="D58" s="138">
        <v>0</v>
      </c>
      <c r="E58" s="138">
        <v>0</v>
      </c>
    </row>
    <row r="59" spans="1:10" x14ac:dyDescent="0.2">
      <c r="A59" s="16">
        <v>1233</v>
      </c>
      <c r="B59" s="14" t="s">
        <v>152</v>
      </c>
      <c r="C59" s="138">
        <v>299756500.74000001</v>
      </c>
      <c r="D59" s="138">
        <v>0</v>
      </c>
      <c r="E59" s="138">
        <v>102242487.67</v>
      </c>
    </row>
    <row r="60" spans="1:10" x14ac:dyDescent="0.2">
      <c r="A60" s="16">
        <v>1234</v>
      </c>
      <c r="B60" s="14" t="s">
        <v>153</v>
      </c>
      <c r="C60" s="138">
        <v>0</v>
      </c>
      <c r="D60" s="138">
        <v>0</v>
      </c>
      <c r="E60" s="138">
        <v>0</v>
      </c>
    </row>
    <row r="61" spans="1:10" x14ac:dyDescent="0.2">
      <c r="A61" s="16">
        <v>1235</v>
      </c>
      <c r="B61" s="14" t="s">
        <v>154</v>
      </c>
      <c r="C61" s="138">
        <v>0</v>
      </c>
      <c r="D61" s="138">
        <v>0</v>
      </c>
      <c r="E61" s="138">
        <v>0</v>
      </c>
    </row>
    <row r="62" spans="1:10" x14ac:dyDescent="0.2">
      <c r="A62" s="16">
        <v>1236</v>
      </c>
      <c r="B62" s="14" t="s">
        <v>155</v>
      </c>
      <c r="C62" s="138">
        <v>419883514.33999997</v>
      </c>
      <c r="D62" s="138">
        <v>0</v>
      </c>
      <c r="E62" s="138">
        <v>0</v>
      </c>
    </row>
    <row r="63" spans="1:10" x14ac:dyDescent="0.2">
      <c r="A63" s="16">
        <v>1239</v>
      </c>
      <c r="B63" s="14" t="s">
        <v>156</v>
      </c>
      <c r="C63" s="138">
        <v>0</v>
      </c>
      <c r="D63" s="138">
        <v>0</v>
      </c>
      <c r="E63" s="138">
        <v>0</v>
      </c>
    </row>
    <row r="64" spans="1:10" x14ac:dyDescent="0.2">
      <c r="A64" s="16">
        <v>1240</v>
      </c>
      <c r="B64" s="14" t="s">
        <v>157</v>
      </c>
      <c r="C64" s="138">
        <f>SUM(C65:C72)</f>
        <v>70541376.519999996</v>
      </c>
      <c r="D64" s="138">
        <f t="shared" ref="D64:E64" si="0">SUM(D65:D72)</f>
        <v>0</v>
      </c>
      <c r="E64" s="138">
        <f t="shared" si="0"/>
        <v>55015244.329999998</v>
      </c>
    </row>
    <row r="65" spans="1:9" x14ac:dyDescent="0.2">
      <c r="A65" s="16">
        <v>1241</v>
      </c>
      <c r="B65" s="14" t="s">
        <v>158</v>
      </c>
      <c r="C65" s="138">
        <v>14930495.4</v>
      </c>
      <c r="D65" s="138">
        <v>0</v>
      </c>
      <c r="E65" s="138">
        <v>10926104.49</v>
      </c>
    </row>
    <row r="66" spans="1:9" x14ac:dyDescent="0.2">
      <c r="A66" s="16">
        <v>1242</v>
      </c>
      <c r="B66" s="14" t="s">
        <v>159</v>
      </c>
      <c r="C66" s="138">
        <v>29647292.23</v>
      </c>
      <c r="D66" s="138">
        <v>0</v>
      </c>
      <c r="E66" s="138">
        <v>22911832.190000001</v>
      </c>
    </row>
    <row r="67" spans="1:9" x14ac:dyDescent="0.2">
      <c r="A67" s="16">
        <v>1243</v>
      </c>
      <c r="B67" s="14" t="s">
        <v>160</v>
      </c>
      <c r="C67" s="138">
        <v>5763671.4800000004</v>
      </c>
      <c r="D67" s="138">
        <v>0</v>
      </c>
      <c r="E67" s="138">
        <v>5320844</v>
      </c>
    </row>
    <row r="68" spans="1:9" x14ac:dyDescent="0.2">
      <c r="A68" s="16">
        <v>1244</v>
      </c>
      <c r="B68" s="14" t="s">
        <v>161</v>
      </c>
      <c r="C68" s="138">
        <v>13408755.1</v>
      </c>
      <c r="D68" s="138">
        <v>0</v>
      </c>
      <c r="E68" s="138">
        <v>11399414.1</v>
      </c>
    </row>
    <row r="69" spans="1:9" x14ac:dyDescent="0.2">
      <c r="A69" s="16">
        <v>1245</v>
      </c>
      <c r="B69" s="14" t="s">
        <v>162</v>
      </c>
      <c r="C69" s="138">
        <v>0</v>
      </c>
      <c r="D69" s="138">
        <v>0</v>
      </c>
      <c r="E69" s="138">
        <v>0</v>
      </c>
    </row>
    <row r="70" spans="1:9" x14ac:dyDescent="0.2">
      <c r="A70" s="16">
        <v>1246</v>
      </c>
      <c r="B70" s="14" t="s">
        <v>163</v>
      </c>
      <c r="C70" s="138">
        <v>6791162.3099999996</v>
      </c>
      <c r="D70" s="138">
        <v>0</v>
      </c>
      <c r="E70" s="138">
        <v>4457049.55</v>
      </c>
    </row>
    <row r="71" spans="1:9" x14ac:dyDescent="0.2">
      <c r="A71" s="16">
        <v>1247</v>
      </c>
      <c r="B71" s="14" t="s">
        <v>164</v>
      </c>
      <c r="C71" s="138">
        <v>0</v>
      </c>
      <c r="D71" s="138">
        <v>0</v>
      </c>
      <c r="E71" s="138">
        <v>0</v>
      </c>
    </row>
    <row r="72" spans="1:9" x14ac:dyDescent="0.2">
      <c r="A72" s="16">
        <v>1248</v>
      </c>
      <c r="B72" s="14" t="s">
        <v>165</v>
      </c>
      <c r="C72" s="138">
        <v>0</v>
      </c>
      <c r="D72" s="138">
        <v>0</v>
      </c>
      <c r="E72" s="13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38">
        <f>SUM(C77:C81)</f>
        <v>0</v>
      </c>
      <c r="D76" s="138">
        <f>SUM(D77:D81)</f>
        <v>0</v>
      </c>
      <c r="E76" s="138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38">
        <v>0</v>
      </c>
      <c r="D77" s="138">
        <v>0</v>
      </c>
      <c r="E77" s="138">
        <v>0</v>
      </c>
    </row>
    <row r="78" spans="1:9" x14ac:dyDescent="0.2">
      <c r="A78" s="16">
        <v>1252</v>
      </c>
      <c r="B78" s="14" t="s">
        <v>169</v>
      </c>
      <c r="C78" s="138">
        <v>0</v>
      </c>
      <c r="D78" s="138">
        <v>0</v>
      </c>
      <c r="E78" s="138">
        <v>0</v>
      </c>
    </row>
    <row r="79" spans="1:9" x14ac:dyDescent="0.2">
      <c r="A79" s="16">
        <v>1253</v>
      </c>
      <c r="B79" s="14" t="s">
        <v>170</v>
      </c>
      <c r="C79" s="138">
        <v>0</v>
      </c>
      <c r="D79" s="138">
        <v>0</v>
      </c>
      <c r="E79" s="138">
        <v>0</v>
      </c>
    </row>
    <row r="80" spans="1:9" x14ac:dyDescent="0.2">
      <c r="A80" s="16">
        <v>1254</v>
      </c>
      <c r="B80" s="14" t="s">
        <v>171</v>
      </c>
      <c r="C80" s="138">
        <v>0</v>
      </c>
      <c r="D80" s="138">
        <v>0</v>
      </c>
      <c r="E80" s="138">
        <v>0</v>
      </c>
    </row>
    <row r="81" spans="1:8" x14ac:dyDescent="0.2">
      <c r="A81" s="16">
        <v>1259</v>
      </c>
      <c r="B81" s="14" t="s">
        <v>172</v>
      </c>
      <c r="C81" s="138">
        <v>0</v>
      </c>
      <c r="D81" s="138">
        <v>0</v>
      </c>
      <c r="E81" s="138">
        <v>0</v>
      </c>
    </row>
    <row r="82" spans="1:8" x14ac:dyDescent="0.2">
      <c r="A82" s="16">
        <v>1270</v>
      </c>
      <c r="B82" s="14" t="s">
        <v>173</v>
      </c>
      <c r="C82" s="138">
        <f>SUM(C83:C88)</f>
        <v>27240.57</v>
      </c>
      <c r="D82" s="139"/>
      <c r="E82" s="139"/>
    </row>
    <row r="83" spans="1:8" x14ac:dyDescent="0.2">
      <c r="A83" s="16">
        <v>1271</v>
      </c>
      <c r="B83" s="14" t="s">
        <v>174</v>
      </c>
      <c r="C83" s="138">
        <v>0</v>
      </c>
      <c r="D83" s="139"/>
      <c r="E83" s="139"/>
    </row>
    <row r="84" spans="1:8" x14ac:dyDescent="0.2">
      <c r="A84" s="16">
        <v>1272</v>
      </c>
      <c r="B84" s="14" t="s">
        <v>175</v>
      </c>
      <c r="C84" s="138">
        <v>0</v>
      </c>
      <c r="D84" s="139"/>
      <c r="E84" s="139"/>
    </row>
    <row r="85" spans="1:8" x14ac:dyDescent="0.2">
      <c r="A85" s="16">
        <v>1273</v>
      </c>
      <c r="B85" s="14" t="s">
        <v>176</v>
      </c>
      <c r="C85" s="138">
        <v>27240.57</v>
      </c>
      <c r="D85" s="139"/>
      <c r="E85" s="139"/>
    </row>
    <row r="86" spans="1:8" x14ac:dyDescent="0.2">
      <c r="A86" s="16">
        <v>1274</v>
      </c>
      <c r="B86" s="14" t="s">
        <v>177</v>
      </c>
      <c r="C86" s="138">
        <v>0</v>
      </c>
      <c r="D86" s="139"/>
      <c r="E86" s="139"/>
    </row>
    <row r="87" spans="1:8" x14ac:dyDescent="0.2">
      <c r="A87" s="16">
        <v>1275</v>
      </c>
      <c r="B87" s="14" t="s">
        <v>178</v>
      </c>
      <c r="C87" s="138">
        <v>0</v>
      </c>
      <c r="D87" s="139"/>
      <c r="E87" s="139"/>
    </row>
    <row r="88" spans="1:8" x14ac:dyDescent="0.2">
      <c r="A88" s="16">
        <v>1279</v>
      </c>
      <c r="B88" s="14" t="s">
        <v>179</v>
      </c>
      <c r="C88" s="138">
        <v>0</v>
      </c>
      <c r="D88" s="139"/>
      <c r="E88" s="139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38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38">
        <v>0</v>
      </c>
    </row>
    <row r="94" spans="1:8" x14ac:dyDescent="0.2">
      <c r="A94" s="16">
        <v>1162</v>
      </c>
      <c r="B94" s="14" t="s">
        <v>183</v>
      </c>
      <c r="C94" s="138">
        <v>0</v>
      </c>
    </row>
    <row r="95" spans="1:8" x14ac:dyDescent="0.2">
      <c r="C95" s="132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38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38">
        <v>0</v>
      </c>
    </row>
    <row r="100" spans="1:8" x14ac:dyDescent="0.2">
      <c r="A100" s="16">
        <v>1192</v>
      </c>
      <c r="B100" s="14" t="s">
        <v>486</v>
      </c>
      <c r="C100" s="138">
        <v>0</v>
      </c>
    </row>
    <row r="101" spans="1:8" x14ac:dyDescent="0.2">
      <c r="A101" s="16">
        <v>1193</v>
      </c>
      <c r="B101" s="14" t="s">
        <v>487</v>
      </c>
      <c r="C101" s="138">
        <v>0</v>
      </c>
    </row>
    <row r="102" spans="1:8" x14ac:dyDescent="0.2">
      <c r="A102" s="16">
        <v>1194</v>
      </c>
      <c r="B102" s="14" t="s">
        <v>488</v>
      </c>
      <c r="C102" s="138">
        <v>0</v>
      </c>
    </row>
    <row r="103" spans="1:8" x14ac:dyDescent="0.2">
      <c r="A103" s="16">
        <v>1290</v>
      </c>
      <c r="B103" s="14" t="s">
        <v>184</v>
      </c>
      <c r="C103" s="138">
        <f>SUM(C104:C106)</f>
        <v>0</v>
      </c>
    </row>
    <row r="104" spans="1:8" x14ac:dyDescent="0.2">
      <c r="A104" s="16">
        <v>1291</v>
      </c>
      <c r="B104" s="14" t="s">
        <v>185</v>
      </c>
      <c r="C104" s="138">
        <v>0</v>
      </c>
    </row>
    <row r="105" spans="1:8" x14ac:dyDescent="0.2">
      <c r="A105" s="16">
        <v>1292</v>
      </c>
      <c r="B105" s="14" t="s">
        <v>186</v>
      </c>
      <c r="C105" s="138">
        <v>0</v>
      </c>
    </row>
    <row r="106" spans="1:8" x14ac:dyDescent="0.2">
      <c r="A106" s="16">
        <v>1293</v>
      </c>
      <c r="B106" s="14" t="s">
        <v>187</v>
      </c>
      <c r="C106" s="138">
        <v>0</v>
      </c>
    </row>
    <row r="107" spans="1:8" x14ac:dyDescent="0.2">
      <c r="C107" s="132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38">
        <f>SUM(C111:C119)</f>
        <v>1764069.91</v>
      </c>
      <c r="D110" s="138">
        <f>SUM(D111:D119)</f>
        <v>1764069.91</v>
      </c>
      <c r="E110" s="138">
        <f>SUM(E111:E119)</f>
        <v>0</v>
      </c>
      <c r="F110" s="138">
        <f>SUM(F111:F119)</f>
        <v>0</v>
      </c>
      <c r="G110" s="138">
        <f>SUM(G111:G119)</f>
        <v>0</v>
      </c>
      <c r="H110" s="138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38">
        <v>0</v>
      </c>
      <c r="D111" s="138">
        <f>C111</f>
        <v>0</v>
      </c>
      <c r="E111" s="138">
        <v>0</v>
      </c>
      <c r="F111" s="138">
        <v>0</v>
      </c>
      <c r="G111" s="138">
        <v>0</v>
      </c>
      <c r="H111" s="138"/>
    </row>
    <row r="112" spans="1:8" x14ac:dyDescent="0.2">
      <c r="A112" s="16">
        <v>2112</v>
      </c>
      <c r="B112" s="14" t="s">
        <v>191</v>
      </c>
      <c r="C112" s="138">
        <v>0</v>
      </c>
      <c r="D112" s="138">
        <f t="shared" ref="D112:D119" si="1">C112</f>
        <v>0</v>
      </c>
      <c r="E112" s="138">
        <v>0</v>
      </c>
      <c r="F112" s="138">
        <v>0</v>
      </c>
      <c r="G112" s="138">
        <v>0</v>
      </c>
      <c r="H112" s="138"/>
    </row>
    <row r="113" spans="1:8" x14ac:dyDescent="0.2">
      <c r="A113" s="16">
        <v>2113</v>
      </c>
      <c r="B113" s="14" t="s">
        <v>192</v>
      </c>
      <c r="C113" s="138">
        <v>0</v>
      </c>
      <c r="D113" s="138">
        <f t="shared" si="1"/>
        <v>0</v>
      </c>
      <c r="E113" s="138">
        <v>0</v>
      </c>
      <c r="F113" s="138">
        <v>0</v>
      </c>
      <c r="G113" s="138">
        <v>0</v>
      </c>
      <c r="H113" s="138"/>
    </row>
    <row r="114" spans="1:8" x14ac:dyDescent="0.2">
      <c r="A114" s="16">
        <v>2114</v>
      </c>
      <c r="B114" s="14" t="s">
        <v>193</v>
      </c>
      <c r="C114" s="138">
        <v>0</v>
      </c>
      <c r="D114" s="138">
        <f t="shared" si="1"/>
        <v>0</v>
      </c>
      <c r="E114" s="138">
        <v>0</v>
      </c>
      <c r="F114" s="138">
        <v>0</v>
      </c>
      <c r="G114" s="138">
        <v>0</v>
      </c>
      <c r="H114" s="138"/>
    </row>
    <row r="115" spans="1:8" x14ac:dyDescent="0.2">
      <c r="A115" s="16">
        <v>2115</v>
      </c>
      <c r="B115" s="14" t="s">
        <v>194</v>
      </c>
      <c r="C115" s="138">
        <v>0</v>
      </c>
      <c r="D115" s="138">
        <f t="shared" si="1"/>
        <v>0</v>
      </c>
      <c r="E115" s="138">
        <v>0</v>
      </c>
      <c r="F115" s="138">
        <v>0</v>
      </c>
      <c r="G115" s="138">
        <v>0</v>
      </c>
      <c r="H115" s="138"/>
    </row>
    <row r="116" spans="1:8" x14ac:dyDescent="0.2">
      <c r="A116" s="16">
        <v>2116</v>
      </c>
      <c r="B116" s="14" t="s">
        <v>195</v>
      </c>
      <c r="C116" s="138">
        <v>0</v>
      </c>
      <c r="D116" s="138">
        <f t="shared" si="1"/>
        <v>0</v>
      </c>
      <c r="E116" s="138">
        <v>0</v>
      </c>
      <c r="F116" s="138">
        <v>0</v>
      </c>
      <c r="G116" s="138">
        <v>0</v>
      </c>
      <c r="H116" s="138"/>
    </row>
    <row r="117" spans="1:8" x14ac:dyDescent="0.2">
      <c r="A117" s="16">
        <v>2117</v>
      </c>
      <c r="B117" s="14" t="s">
        <v>196</v>
      </c>
      <c r="C117" s="138">
        <v>956424.7</v>
      </c>
      <c r="D117" s="138">
        <f t="shared" si="1"/>
        <v>956424.7</v>
      </c>
      <c r="E117" s="138">
        <v>0</v>
      </c>
      <c r="F117" s="138">
        <v>0</v>
      </c>
      <c r="G117" s="138">
        <v>0</v>
      </c>
      <c r="H117" s="138"/>
    </row>
    <row r="118" spans="1:8" x14ac:dyDescent="0.2">
      <c r="A118" s="16">
        <v>2118</v>
      </c>
      <c r="B118" s="14" t="s">
        <v>197</v>
      </c>
      <c r="C118" s="138">
        <v>0</v>
      </c>
      <c r="D118" s="138">
        <f t="shared" si="1"/>
        <v>0</v>
      </c>
      <c r="E118" s="138">
        <v>0</v>
      </c>
      <c r="F118" s="138">
        <v>0</v>
      </c>
      <c r="G118" s="138">
        <v>0</v>
      </c>
      <c r="H118" s="138"/>
    </row>
    <row r="119" spans="1:8" x14ac:dyDescent="0.2">
      <c r="A119" s="16">
        <v>2119</v>
      </c>
      <c r="B119" s="14" t="s">
        <v>198</v>
      </c>
      <c r="C119" s="138">
        <v>807645.21</v>
      </c>
      <c r="D119" s="138">
        <f t="shared" si="1"/>
        <v>807645.21</v>
      </c>
      <c r="E119" s="138">
        <v>0</v>
      </c>
      <c r="F119" s="138">
        <v>0</v>
      </c>
      <c r="G119" s="138">
        <v>0</v>
      </c>
      <c r="H119" s="138"/>
    </row>
    <row r="120" spans="1:8" x14ac:dyDescent="0.2">
      <c r="A120" s="16">
        <v>2120</v>
      </c>
      <c r="B120" s="14" t="s">
        <v>199</v>
      </c>
      <c r="C120" s="138">
        <f>SUM(C121:C123)</f>
        <v>0</v>
      </c>
      <c r="D120" s="138">
        <f t="shared" ref="D120:G120" si="2">SUM(D121:D123)</f>
        <v>0</v>
      </c>
      <c r="E120" s="138">
        <f t="shared" si="2"/>
        <v>0</v>
      </c>
      <c r="F120" s="138">
        <f t="shared" si="2"/>
        <v>0</v>
      </c>
      <c r="G120" s="138">
        <f t="shared" si="2"/>
        <v>0</v>
      </c>
      <c r="H120" s="138"/>
    </row>
    <row r="121" spans="1:8" x14ac:dyDescent="0.2">
      <c r="A121" s="16">
        <v>2121</v>
      </c>
      <c r="B121" s="14" t="s">
        <v>200</v>
      </c>
      <c r="C121" s="138">
        <v>0</v>
      </c>
      <c r="D121" s="138">
        <f>C121</f>
        <v>0</v>
      </c>
      <c r="E121" s="138">
        <v>0</v>
      </c>
      <c r="F121" s="138">
        <v>0</v>
      </c>
      <c r="G121" s="138">
        <v>0</v>
      </c>
      <c r="H121" s="138"/>
    </row>
    <row r="122" spans="1:8" x14ac:dyDescent="0.2">
      <c r="A122" s="16">
        <v>2122</v>
      </c>
      <c r="B122" s="14" t="s">
        <v>201</v>
      </c>
      <c r="C122" s="138">
        <v>0</v>
      </c>
      <c r="D122" s="138">
        <f t="shared" ref="D122:D123" si="3">C122</f>
        <v>0</v>
      </c>
      <c r="E122" s="138">
        <v>0</v>
      </c>
      <c r="F122" s="138">
        <v>0</v>
      </c>
      <c r="G122" s="138">
        <v>0</v>
      </c>
      <c r="H122" s="138"/>
    </row>
    <row r="123" spans="1:8" x14ac:dyDescent="0.2">
      <c r="A123" s="16">
        <v>2129</v>
      </c>
      <c r="B123" s="14" t="s">
        <v>202</v>
      </c>
      <c r="C123" s="138">
        <v>0</v>
      </c>
      <c r="D123" s="138">
        <f t="shared" si="3"/>
        <v>0</v>
      </c>
      <c r="E123" s="138">
        <v>0</v>
      </c>
      <c r="F123" s="138">
        <v>0</v>
      </c>
      <c r="G123" s="138">
        <v>0</v>
      </c>
      <c r="H123" s="138"/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38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38">
        <v>0</v>
      </c>
    </row>
    <row r="129" spans="1:8" x14ac:dyDescent="0.2">
      <c r="A129" s="16">
        <v>2162</v>
      </c>
      <c r="B129" s="14" t="s">
        <v>205</v>
      </c>
      <c r="C129" s="138">
        <v>0</v>
      </c>
    </row>
    <row r="130" spans="1:8" x14ac:dyDescent="0.2">
      <c r="A130" s="16">
        <v>2163</v>
      </c>
      <c r="B130" s="14" t="s">
        <v>206</v>
      </c>
      <c r="C130" s="138">
        <v>0</v>
      </c>
    </row>
    <row r="131" spans="1:8" x14ac:dyDescent="0.2">
      <c r="A131" s="16">
        <v>2164</v>
      </c>
      <c r="B131" s="14" t="s">
        <v>207</v>
      </c>
      <c r="C131" s="138">
        <v>0</v>
      </c>
    </row>
    <row r="132" spans="1:8" x14ac:dyDescent="0.2">
      <c r="A132" s="16">
        <v>2165</v>
      </c>
      <c r="B132" s="14" t="s">
        <v>208</v>
      </c>
      <c r="C132" s="138">
        <v>0</v>
      </c>
    </row>
    <row r="133" spans="1:8" x14ac:dyDescent="0.2">
      <c r="A133" s="16">
        <v>2166</v>
      </c>
      <c r="B133" s="14" t="s">
        <v>209</v>
      </c>
      <c r="C133" s="138">
        <v>0</v>
      </c>
    </row>
    <row r="134" spans="1:8" x14ac:dyDescent="0.2">
      <c r="A134" s="16">
        <v>2250</v>
      </c>
      <c r="B134" s="14" t="s">
        <v>210</v>
      </c>
      <c r="C134" s="138">
        <f>SUM(C135:C140)</f>
        <v>0</v>
      </c>
    </row>
    <row r="135" spans="1:8" x14ac:dyDescent="0.2">
      <c r="A135" s="16">
        <v>2251</v>
      </c>
      <c r="B135" s="14" t="s">
        <v>211</v>
      </c>
      <c r="C135" s="138">
        <v>0</v>
      </c>
    </row>
    <row r="136" spans="1:8" x14ac:dyDescent="0.2">
      <c r="A136" s="16">
        <v>2252</v>
      </c>
      <c r="B136" s="14" t="s">
        <v>212</v>
      </c>
      <c r="C136" s="138">
        <v>0</v>
      </c>
    </row>
    <row r="137" spans="1:8" x14ac:dyDescent="0.2">
      <c r="A137" s="16">
        <v>2253</v>
      </c>
      <c r="B137" s="14" t="s">
        <v>213</v>
      </c>
      <c r="C137" s="138">
        <v>0</v>
      </c>
    </row>
    <row r="138" spans="1:8" x14ac:dyDescent="0.2">
      <c r="A138" s="16">
        <v>2254</v>
      </c>
      <c r="B138" s="14" t="s">
        <v>214</v>
      </c>
      <c r="C138" s="138">
        <v>0</v>
      </c>
    </row>
    <row r="139" spans="1:8" x14ac:dyDescent="0.2">
      <c r="A139" s="16">
        <v>2255</v>
      </c>
      <c r="B139" s="14" t="s">
        <v>215</v>
      </c>
      <c r="C139" s="138">
        <v>0</v>
      </c>
    </row>
    <row r="140" spans="1:8" x14ac:dyDescent="0.2">
      <c r="A140" s="16">
        <v>2256</v>
      </c>
      <c r="B140" s="14" t="s">
        <v>216</v>
      </c>
      <c r="C140" s="138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38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38">
        <v>0</v>
      </c>
    </row>
    <row r="146" spans="1:5" x14ac:dyDescent="0.2">
      <c r="A146" s="16">
        <v>2152</v>
      </c>
      <c r="B146" s="14" t="s">
        <v>563</v>
      </c>
      <c r="C146" s="138">
        <v>0</v>
      </c>
    </row>
    <row r="147" spans="1:5" x14ac:dyDescent="0.2">
      <c r="A147" s="16">
        <v>2159</v>
      </c>
      <c r="B147" s="14" t="s">
        <v>217</v>
      </c>
      <c r="C147" s="138">
        <v>0</v>
      </c>
    </row>
    <row r="148" spans="1:5" x14ac:dyDescent="0.2">
      <c r="A148" s="16">
        <v>2240</v>
      </c>
      <c r="B148" s="14" t="s">
        <v>219</v>
      </c>
      <c r="C148" s="138">
        <f>SUM(C149:C151)</f>
        <v>0</v>
      </c>
    </row>
    <row r="149" spans="1:5" x14ac:dyDescent="0.2">
      <c r="A149" s="16">
        <v>2241</v>
      </c>
      <c r="B149" s="14" t="s">
        <v>220</v>
      </c>
      <c r="C149" s="138">
        <v>0</v>
      </c>
    </row>
    <row r="150" spans="1:5" x14ac:dyDescent="0.2">
      <c r="A150" s="16">
        <v>2242</v>
      </c>
      <c r="B150" s="14" t="s">
        <v>221</v>
      </c>
      <c r="C150" s="138">
        <v>0</v>
      </c>
    </row>
    <row r="151" spans="1:5" x14ac:dyDescent="0.2">
      <c r="A151" s="16">
        <v>2249</v>
      </c>
      <c r="B151" s="14" t="s">
        <v>222</v>
      </c>
      <c r="C151" s="138">
        <v>0</v>
      </c>
    </row>
    <row r="153" spans="1:5" x14ac:dyDescent="0.2">
      <c r="A153" s="104" t="s">
        <v>564</v>
      </c>
      <c r="B153" s="104"/>
      <c r="C153" s="104"/>
      <c r="D153" s="104"/>
      <c r="E153" s="104"/>
    </row>
    <row r="154" spans="1:5" x14ac:dyDescent="0.2">
      <c r="A154" s="105" t="s">
        <v>86</v>
      </c>
      <c r="B154" s="105" t="s">
        <v>83</v>
      </c>
      <c r="C154" s="105" t="s">
        <v>84</v>
      </c>
      <c r="D154" s="106" t="s">
        <v>87</v>
      </c>
      <c r="E154" s="106" t="s">
        <v>127</v>
      </c>
    </row>
    <row r="155" spans="1:5" x14ac:dyDescent="0.2">
      <c r="A155" s="107">
        <v>2170</v>
      </c>
      <c r="B155" s="108" t="s">
        <v>565</v>
      </c>
      <c r="C155" s="137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566</v>
      </c>
      <c r="C156" s="137">
        <v>0</v>
      </c>
      <c r="D156" s="108"/>
      <c r="E156" s="108"/>
    </row>
    <row r="157" spans="1:5" x14ac:dyDescent="0.2">
      <c r="A157" s="107">
        <v>2172</v>
      </c>
      <c r="B157" s="108" t="s">
        <v>567</v>
      </c>
      <c r="C157" s="137">
        <v>0</v>
      </c>
      <c r="D157" s="108"/>
      <c r="E157" s="108"/>
    </row>
    <row r="158" spans="1:5" x14ac:dyDescent="0.2">
      <c r="A158" s="107">
        <v>2179</v>
      </c>
      <c r="B158" s="108" t="s">
        <v>568</v>
      </c>
      <c r="C158" s="137">
        <v>0</v>
      </c>
      <c r="D158" s="108"/>
      <c r="E158" s="108"/>
    </row>
    <row r="159" spans="1:5" x14ac:dyDescent="0.2">
      <c r="A159" s="107">
        <v>2260</v>
      </c>
      <c r="B159" s="108" t="s">
        <v>569</v>
      </c>
      <c r="C159" s="137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570</v>
      </c>
      <c r="C160" s="137">
        <v>0</v>
      </c>
      <c r="D160" s="108"/>
    </row>
    <row r="161" spans="1:5" x14ac:dyDescent="0.2">
      <c r="A161" s="107">
        <v>2262</v>
      </c>
      <c r="B161" s="108" t="s">
        <v>571</v>
      </c>
      <c r="C161" s="137">
        <v>0</v>
      </c>
      <c r="D161" s="108"/>
      <c r="E161" s="108"/>
    </row>
    <row r="162" spans="1:5" x14ac:dyDescent="0.2">
      <c r="A162" s="107">
        <v>2263</v>
      </c>
      <c r="B162" s="108" t="s">
        <v>572</v>
      </c>
      <c r="C162" s="137">
        <v>0</v>
      </c>
      <c r="D162" s="108"/>
      <c r="E162" s="108"/>
    </row>
    <row r="163" spans="1:5" x14ac:dyDescent="0.2">
      <c r="A163" s="107">
        <v>2269</v>
      </c>
      <c r="B163" s="108" t="s">
        <v>573</v>
      </c>
      <c r="C163" s="137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574</v>
      </c>
      <c r="B165" s="104"/>
      <c r="C165" s="104"/>
      <c r="D165" s="104"/>
      <c r="E165" s="104"/>
    </row>
    <row r="166" spans="1:5" x14ac:dyDescent="0.2">
      <c r="A166" s="105" t="s">
        <v>86</v>
      </c>
      <c r="B166" s="105" t="s">
        <v>83</v>
      </c>
      <c r="C166" s="105" t="s">
        <v>84</v>
      </c>
      <c r="D166" s="106" t="s">
        <v>87</v>
      </c>
      <c r="E166" s="106" t="s">
        <v>127</v>
      </c>
    </row>
    <row r="167" spans="1:5" x14ac:dyDescent="0.2">
      <c r="A167" s="107">
        <v>2190</v>
      </c>
      <c r="B167" s="108" t="s">
        <v>575</v>
      </c>
      <c r="C167" s="137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576</v>
      </c>
      <c r="C168" s="137">
        <v>0</v>
      </c>
      <c r="D168" s="108"/>
      <c r="E168" s="108"/>
    </row>
    <row r="169" spans="1:5" x14ac:dyDescent="0.2">
      <c r="A169" s="107">
        <v>2192</v>
      </c>
      <c r="B169" s="108" t="s">
        <v>577</v>
      </c>
      <c r="C169" s="137">
        <v>0</v>
      </c>
      <c r="D169" s="108"/>
    </row>
    <row r="170" spans="1:5" x14ac:dyDescent="0.2">
      <c r="A170" s="107">
        <v>2199</v>
      </c>
      <c r="B170" s="108" t="s">
        <v>218</v>
      </c>
      <c r="C170" s="137">
        <v>0</v>
      </c>
      <c r="D170" s="108"/>
      <c r="E170" s="108"/>
    </row>
    <row r="171" spans="1:5" x14ac:dyDescent="0.2">
      <c r="A171" s="108"/>
      <c r="B171" s="108"/>
      <c r="C171" s="133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518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3" fitToHeight="3" orientation="landscape" r:id="rId1"/>
  <rowBreaks count="1" manualBreakCount="1">
    <brk id="9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topLeftCell="A7" workbookViewId="0">
      <selection activeCell="G42" sqref="G42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829803520.29999995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1248690.17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46048364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-142181447.59999999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view="pageLayout" topLeftCell="A126" zoomScaleNormal="100" zoomScaleSheetLayoutView="100" workbookViewId="0">
      <selection activeCell="B150" sqref="B150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7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28"/>
    </row>
    <row r="9" spans="1:5" x14ac:dyDescent="0.2">
      <c r="A9" s="26">
        <v>1111</v>
      </c>
      <c r="B9" s="22" t="s">
        <v>401</v>
      </c>
      <c r="C9" s="27">
        <v>930998.7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36872440.189999998</v>
      </c>
      <c r="D10" s="27">
        <v>52507351.710000001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40">
        <f>SUM(C9:C15)</f>
        <v>37803438.890000001</v>
      </c>
      <c r="D16" s="140">
        <f>SUM(D9:D15)</f>
        <v>52507351.710000001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40">
        <f>SUM(C22:C28)</f>
        <v>33828683.799999997</v>
      </c>
      <c r="D21" s="140">
        <f>SUM(D22:D28)</f>
        <v>51751688.170000002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33828683.799999997</v>
      </c>
      <c r="D27" s="27">
        <v>51751688.170000002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40">
        <f>SUM(C30:C37)</f>
        <v>3090562.94</v>
      </c>
      <c r="D29" s="140">
        <f>SUM(D30:D37)</f>
        <v>2713143.41</v>
      </c>
    </row>
    <row r="30" spans="1:5" x14ac:dyDescent="0.2">
      <c r="A30" s="26">
        <v>1241</v>
      </c>
      <c r="B30" s="22" t="s">
        <v>158</v>
      </c>
      <c r="C30" s="27">
        <v>768087.24</v>
      </c>
      <c r="D30" s="27">
        <v>2213948.4900000002</v>
      </c>
    </row>
    <row r="31" spans="1:5" x14ac:dyDescent="0.2">
      <c r="A31" s="26">
        <v>1242</v>
      </c>
      <c r="B31" s="22" t="s">
        <v>159</v>
      </c>
      <c r="C31" s="27">
        <v>121899.74</v>
      </c>
      <c r="D31" s="27">
        <v>258566.16</v>
      </c>
    </row>
    <row r="32" spans="1:5" x14ac:dyDescent="0.2">
      <c r="A32" s="26">
        <v>1243</v>
      </c>
      <c r="B32" s="22" t="s">
        <v>160</v>
      </c>
      <c r="C32" s="27">
        <v>220932.56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1974841</v>
      </c>
      <c r="D33" s="27">
        <v>0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4802.3999999999996</v>
      </c>
      <c r="D35" s="27">
        <v>240628.76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167</v>
      </c>
      <c r="C38" s="141">
        <f>SUM(C39:C43)</f>
        <v>0</v>
      </c>
      <c r="D38" s="141">
        <f>SUM(D39:D43)</f>
        <v>0</v>
      </c>
    </row>
    <row r="39" spans="1:5" x14ac:dyDescent="0.2">
      <c r="A39" s="111">
        <v>1251</v>
      </c>
      <c r="B39" s="112" t="s">
        <v>168</v>
      </c>
      <c r="C39" s="142">
        <v>0</v>
      </c>
      <c r="D39" s="142">
        <v>0</v>
      </c>
    </row>
    <row r="40" spans="1:5" x14ac:dyDescent="0.2">
      <c r="A40" s="111">
        <v>1252</v>
      </c>
      <c r="B40" s="112" t="s">
        <v>169</v>
      </c>
      <c r="C40" s="142">
        <v>0</v>
      </c>
      <c r="D40" s="142">
        <v>0</v>
      </c>
    </row>
    <row r="41" spans="1:5" x14ac:dyDescent="0.2">
      <c r="A41" s="111">
        <v>1253</v>
      </c>
      <c r="B41" s="112" t="s">
        <v>170</v>
      </c>
      <c r="C41" s="142">
        <v>0</v>
      </c>
      <c r="D41" s="142">
        <v>0</v>
      </c>
    </row>
    <row r="42" spans="1:5" x14ac:dyDescent="0.2">
      <c r="A42" s="111">
        <v>1254</v>
      </c>
      <c r="B42" s="112" t="s">
        <v>171</v>
      </c>
      <c r="C42" s="142">
        <v>0</v>
      </c>
      <c r="D42" s="142">
        <v>0</v>
      </c>
    </row>
    <row r="43" spans="1:5" x14ac:dyDescent="0.2">
      <c r="A43" s="111">
        <v>1259</v>
      </c>
      <c r="B43" s="112" t="s">
        <v>172</v>
      </c>
      <c r="C43" s="142">
        <v>0</v>
      </c>
      <c r="D43" s="142">
        <v>0</v>
      </c>
    </row>
    <row r="44" spans="1:5" x14ac:dyDescent="0.2">
      <c r="B44" s="81" t="s">
        <v>520</v>
      </c>
      <c r="C44" s="140">
        <f>C21+C29+C38</f>
        <v>36919246.739999995</v>
      </c>
      <c r="D44" s="140">
        <f>D21+D29+D38</f>
        <v>54464831.579999998</v>
      </c>
    </row>
    <row r="46" spans="1:5" x14ac:dyDescent="0.2">
      <c r="A46" s="24" t="s">
        <v>586</v>
      </c>
      <c r="B46" s="24"/>
      <c r="C46" s="24"/>
      <c r="D46" s="24"/>
      <c r="E46" s="127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28"/>
    </row>
    <row r="48" spans="1:5" x14ac:dyDescent="0.2">
      <c r="A48" s="33">
        <v>3210</v>
      </c>
      <c r="B48" s="34" t="s">
        <v>521</v>
      </c>
      <c r="C48" s="140">
        <v>46048364</v>
      </c>
      <c r="D48" s="140">
        <v>19025304.5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510</v>
      </c>
      <c r="C49" s="140">
        <f>C54+C66+C94+C97+C50</f>
        <v>980.39</v>
      </c>
      <c r="D49" s="140">
        <f>D54+D66+D94+D97+D50</f>
        <v>19238695.950000003</v>
      </c>
    </row>
    <row r="50" spans="1:4" x14ac:dyDescent="0.2">
      <c r="A50" s="87">
        <v>5100</v>
      </c>
      <c r="B50" s="88" t="s">
        <v>278</v>
      </c>
      <c r="C50" s="143">
        <f>SUM(C53+C51)</f>
        <v>0</v>
      </c>
      <c r="D50" s="143">
        <f>SUM(D53+D51)</f>
        <v>10828.89</v>
      </c>
    </row>
    <row r="51" spans="1:4" x14ac:dyDescent="0.2">
      <c r="A51" s="114">
        <v>5120</v>
      </c>
      <c r="B51" s="125" t="s">
        <v>145</v>
      </c>
      <c r="C51" s="144">
        <f>C52</f>
        <v>0</v>
      </c>
      <c r="D51" s="144">
        <f>D52</f>
        <v>0</v>
      </c>
    </row>
    <row r="52" spans="1:4" x14ac:dyDescent="0.2">
      <c r="A52" s="107">
        <v>5120</v>
      </c>
      <c r="B52" s="126" t="s">
        <v>145</v>
      </c>
      <c r="C52" s="137">
        <v>0</v>
      </c>
      <c r="D52" s="137">
        <v>0</v>
      </c>
    </row>
    <row r="53" spans="1:4" x14ac:dyDescent="0.2">
      <c r="A53" s="89">
        <v>5130</v>
      </c>
      <c r="B53" s="90" t="s">
        <v>539</v>
      </c>
      <c r="C53" s="145">
        <v>0</v>
      </c>
      <c r="D53" s="145">
        <v>10828.89</v>
      </c>
    </row>
    <row r="54" spans="1:4" x14ac:dyDescent="0.2">
      <c r="A54" s="33">
        <v>5400</v>
      </c>
      <c r="B54" s="34" t="s">
        <v>343</v>
      </c>
      <c r="C54" s="140">
        <f>C55+C57+C59+C61+C63</f>
        <v>0</v>
      </c>
      <c r="D54" s="140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40">
        <f>C67+C76+C79+C85</f>
        <v>980.39</v>
      </c>
      <c r="D66" s="140">
        <f>D67+D76+D79+D85</f>
        <v>19227867.060000002</v>
      </c>
    </row>
    <row r="67" spans="1:4" x14ac:dyDescent="0.2">
      <c r="A67" s="26">
        <v>5510</v>
      </c>
      <c r="B67" s="22" t="s">
        <v>358</v>
      </c>
      <c r="C67" s="27">
        <f>SUM(C68:C75)</f>
        <v>0</v>
      </c>
      <c r="D67" s="27">
        <f>SUM(D68:D75)</f>
        <v>19227827.810000002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15748993.130000001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0</v>
      </c>
      <c r="D72" s="27">
        <v>3478834.68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980.39</v>
      </c>
      <c r="D85" s="27">
        <f>SUM(D86:D93)</f>
        <v>39.25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980.39</v>
      </c>
      <c r="D93" s="27">
        <v>39.25</v>
      </c>
    </row>
    <row r="94" spans="1:4" x14ac:dyDescent="0.2">
      <c r="A94" s="33">
        <v>5600</v>
      </c>
      <c r="B94" s="34" t="s">
        <v>39</v>
      </c>
      <c r="C94" s="140">
        <f>C95</f>
        <v>0</v>
      </c>
      <c r="D94" s="140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522</v>
      </c>
      <c r="C97" s="140">
        <f>SUM(C98:C102)</f>
        <v>0</v>
      </c>
      <c r="D97" s="140">
        <f>SUM(D98:D102)</f>
        <v>0</v>
      </c>
    </row>
    <row r="98" spans="1:4" x14ac:dyDescent="0.2">
      <c r="A98" s="26">
        <v>2111</v>
      </c>
      <c r="B98" s="22" t="s">
        <v>523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525</v>
      </c>
      <c r="C100" s="27">
        <v>0</v>
      </c>
      <c r="D100" s="27">
        <v>0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89"/>
      <c r="B103" s="93" t="s">
        <v>540</v>
      </c>
      <c r="C103" s="143">
        <f>+C104</f>
        <v>27240.57</v>
      </c>
      <c r="D103" s="143">
        <f>+D104</f>
        <v>10828.89</v>
      </c>
    </row>
    <row r="104" spans="1:4" x14ac:dyDescent="0.2">
      <c r="A104" s="87">
        <v>1270</v>
      </c>
      <c r="B104" s="88" t="s">
        <v>173</v>
      </c>
      <c r="C104" s="146">
        <f>+C105</f>
        <v>27240.57</v>
      </c>
      <c r="D104" s="146">
        <f>+D105</f>
        <v>10828.89</v>
      </c>
    </row>
    <row r="105" spans="1:4" x14ac:dyDescent="0.2">
      <c r="A105" s="89">
        <v>1273</v>
      </c>
      <c r="B105" s="90" t="s">
        <v>541</v>
      </c>
      <c r="C105" s="147">
        <v>27240.57</v>
      </c>
      <c r="D105" s="147">
        <v>10828.89</v>
      </c>
    </row>
    <row r="106" spans="1:4" x14ac:dyDescent="0.2">
      <c r="A106" s="89"/>
      <c r="B106" s="93" t="s">
        <v>542</v>
      </c>
      <c r="C106" s="143">
        <f>+C107+C129</f>
        <v>21.32</v>
      </c>
      <c r="D106" s="143">
        <f>+D107+D129</f>
        <v>31.1</v>
      </c>
    </row>
    <row r="107" spans="1:4" x14ac:dyDescent="0.2">
      <c r="A107" s="87">
        <v>4300</v>
      </c>
      <c r="B107" s="91" t="s">
        <v>590</v>
      </c>
      <c r="C107" s="146">
        <f>C121+C108+C111+C117+C119</f>
        <v>21.32</v>
      </c>
      <c r="D107" s="148">
        <f>D121+D108+D111+D117+D119</f>
        <v>31.1</v>
      </c>
    </row>
    <row r="108" spans="1:4" x14ac:dyDescent="0.2">
      <c r="A108" s="87">
        <v>4310</v>
      </c>
      <c r="B108" s="91" t="s">
        <v>261</v>
      </c>
      <c r="C108" s="146">
        <f>SUM(C109:C110)</f>
        <v>0</v>
      </c>
      <c r="D108" s="146">
        <f>SUM(D109:D110)</f>
        <v>0</v>
      </c>
    </row>
    <row r="109" spans="1:4" x14ac:dyDescent="0.2">
      <c r="A109" s="89">
        <v>4311</v>
      </c>
      <c r="B109" s="92" t="s">
        <v>430</v>
      </c>
      <c r="C109" s="147">
        <v>0</v>
      </c>
      <c r="D109" s="149">
        <v>0</v>
      </c>
    </row>
    <row r="110" spans="1:4" x14ac:dyDescent="0.2">
      <c r="A110" s="89">
        <v>4319</v>
      </c>
      <c r="B110" s="92" t="s">
        <v>262</v>
      </c>
      <c r="C110" s="147">
        <v>0</v>
      </c>
      <c r="D110" s="149">
        <v>0</v>
      </c>
    </row>
    <row r="111" spans="1:4" x14ac:dyDescent="0.2">
      <c r="A111" s="87">
        <v>4320</v>
      </c>
      <c r="B111" s="91" t="s">
        <v>263</v>
      </c>
      <c r="C111" s="146">
        <f>SUM(C112:C116)</f>
        <v>0</v>
      </c>
      <c r="D111" s="146">
        <f>SUM(D112:D116)</f>
        <v>0</v>
      </c>
    </row>
    <row r="112" spans="1:4" x14ac:dyDescent="0.2">
      <c r="A112" s="89">
        <v>4321</v>
      </c>
      <c r="B112" s="92" t="s">
        <v>264</v>
      </c>
      <c r="C112" s="147">
        <v>0</v>
      </c>
      <c r="D112" s="149">
        <v>0</v>
      </c>
    </row>
    <row r="113" spans="1:4" x14ac:dyDescent="0.2">
      <c r="A113" s="89">
        <v>4322</v>
      </c>
      <c r="B113" s="92" t="s">
        <v>265</v>
      </c>
      <c r="C113" s="147">
        <v>0</v>
      </c>
      <c r="D113" s="149">
        <v>0</v>
      </c>
    </row>
    <row r="114" spans="1:4" x14ac:dyDescent="0.2">
      <c r="A114" s="89">
        <v>4323</v>
      </c>
      <c r="B114" s="92" t="s">
        <v>266</v>
      </c>
      <c r="C114" s="147">
        <v>0</v>
      </c>
      <c r="D114" s="149">
        <v>0</v>
      </c>
    </row>
    <row r="115" spans="1:4" x14ac:dyDescent="0.2">
      <c r="A115" s="89">
        <v>4324</v>
      </c>
      <c r="B115" s="92" t="s">
        <v>267</v>
      </c>
      <c r="C115" s="147">
        <v>0</v>
      </c>
      <c r="D115" s="149">
        <v>0</v>
      </c>
    </row>
    <row r="116" spans="1:4" x14ac:dyDescent="0.2">
      <c r="A116" s="89">
        <v>4325</v>
      </c>
      <c r="B116" s="92" t="s">
        <v>268</v>
      </c>
      <c r="C116" s="147">
        <v>0</v>
      </c>
      <c r="D116" s="149">
        <v>0</v>
      </c>
    </row>
    <row r="117" spans="1:4" x14ac:dyDescent="0.2">
      <c r="A117" s="87">
        <v>4330</v>
      </c>
      <c r="B117" s="91" t="s">
        <v>269</v>
      </c>
      <c r="C117" s="146">
        <f>C118</f>
        <v>0</v>
      </c>
      <c r="D117" s="146">
        <f>D118</f>
        <v>0</v>
      </c>
    </row>
    <row r="118" spans="1:4" x14ac:dyDescent="0.2">
      <c r="A118" s="89">
        <v>4331</v>
      </c>
      <c r="B118" s="92" t="s">
        <v>269</v>
      </c>
      <c r="C118" s="147">
        <v>0</v>
      </c>
      <c r="D118" s="149">
        <v>0</v>
      </c>
    </row>
    <row r="119" spans="1:4" x14ac:dyDescent="0.2">
      <c r="A119" s="87">
        <v>4340</v>
      </c>
      <c r="B119" s="91" t="s">
        <v>270</v>
      </c>
      <c r="C119" s="146">
        <f>C120</f>
        <v>0</v>
      </c>
      <c r="D119" s="146">
        <f>D120</f>
        <v>0</v>
      </c>
    </row>
    <row r="120" spans="1:4" x14ac:dyDescent="0.2">
      <c r="A120" s="89">
        <v>4341</v>
      </c>
      <c r="B120" s="92" t="s">
        <v>270</v>
      </c>
      <c r="C120" s="147">
        <v>0</v>
      </c>
      <c r="D120" s="149">
        <v>0</v>
      </c>
    </row>
    <row r="121" spans="1:4" x14ac:dyDescent="0.2">
      <c r="A121" s="114">
        <v>4390</v>
      </c>
      <c r="B121" s="115" t="s">
        <v>271</v>
      </c>
      <c r="C121" s="150">
        <f>SUM(C122:C128)</f>
        <v>21.32</v>
      </c>
      <c r="D121" s="150">
        <f>SUM(D122:D128)</f>
        <v>31.1</v>
      </c>
    </row>
    <row r="122" spans="1:4" x14ac:dyDescent="0.2">
      <c r="A122" s="78">
        <v>4392</v>
      </c>
      <c r="B122" s="113" t="s">
        <v>272</v>
      </c>
      <c r="C122" s="151">
        <v>0</v>
      </c>
      <c r="D122" s="151">
        <v>0</v>
      </c>
    </row>
    <row r="123" spans="1:4" x14ac:dyDescent="0.2">
      <c r="A123" s="78">
        <v>4393</v>
      </c>
      <c r="B123" s="113" t="s">
        <v>431</v>
      </c>
      <c r="C123" s="151">
        <v>0</v>
      </c>
      <c r="D123" s="151">
        <v>0</v>
      </c>
    </row>
    <row r="124" spans="1:4" x14ac:dyDescent="0.2">
      <c r="A124" s="78">
        <v>4394</v>
      </c>
      <c r="B124" s="113" t="s">
        <v>273</v>
      </c>
      <c r="C124" s="151">
        <v>0</v>
      </c>
      <c r="D124" s="151">
        <v>0</v>
      </c>
    </row>
    <row r="125" spans="1:4" x14ac:dyDescent="0.2">
      <c r="A125" s="78">
        <v>4395</v>
      </c>
      <c r="B125" s="113" t="s">
        <v>274</v>
      </c>
      <c r="C125" s="151">
        <v>0</v>
      </c>
      <c r="D125" s="151">
        <v>0</v>
      </c>
    </row>
    <row r="126" spans="1:4" x14ac:dyDescent="0.2">
      <c r="A126" s="78">
        <v>4396</v>
      </c>
      <c r="B126" s="113" t="s">
        <v>275</v>
      </c>
      <c r="C126" s="151">
        <v>0</v>
      </c>
      <c r="D126" s="151">
        <v>0</v>
      </c>
    </row>
    <row r="127" spans="1:4" x14ac:dyDescent="0.2">
      <c r="A127" s="78">
        <v>4397</v>
      </c>
      <c r="B127" s="113" t="s">
        <v>432</v>
      </c>
      <c r="C127" s="151">
        <v>0</v>
      </c>
      <c r="D127" s="151">
        <v>0</v>
      </c>
    </row>
    <row r="128" spans="1:4" x14ac:dyDescent="0.2">
      <c r="A128" s="89">
        <v>4399</v>
      </c>
      <c r="B128" s="92" t="s">
        <v>271</v>
      </c>
      <c r="C128" s="147">
        <v>21.32</v>
      </c>
      <c r="D128" s="147">
        <v>31.1</v>
      </c>
    </row>
    <row r="129" spans="1:4" x14ac:dyDescent="0.2">
      <c r="A129" s="33">
        <v>1120</v>
      </c>
      <c r="B129" s="84" t="s">
        <v>528</v>
      </c>
      <c r="C129" s="140">
        <f>SUM(C130:C138)</f>
        <v>0</v>
      </c>
      <c r="D129" s="140">
        <f>SUM(D130:D138)</f>
        <v>0</v>
      </c>
    </row>
    <row r="130" spans="1:4" x14ac:dyDescent="0.2">
      <c r="A130" s="26">
        <v>1124</v>
      </c>
      <c r="B130" s="85" t="s">
        <v>529</v>
      </c>
      <c r="C130" s="152">
        <v>0</v>
      </c>
      <c r="D130" s="27">
        <v>0</v>
      </c>
    </row>
    <row r="131" spans="1:4" x14ac:dyDescent="0.2">
      <c r="A131" s="26">
        <v>1124</v>
      </c>
      <c r="B131" s="85" t="s">
        <v>530</v>
      </c>
      <c r="C131" s="152">
        <v>0</v>
      </c>
      <c r="D131" s="27">
        <v>0</v>
      </c>
    </row>
    <row r="132" spans="1:4" x14ac:dyDescent="0.2">
      <c r="A132" s="26">
        <v>1124</v>
      </c>
      <c r="B132" s="85" t="s">
        <v>531</v>
      </c>
      <c r="C132" s="152">
        <v>0</v>
      </c>
      <c r="D132" s="27">
        <v>0</v>
      </c>
    </row>
    <row r="133" spans="1:4" x14ac:dyDescent="0.2">
      <c r="A133" s="26">
        <v>1124</v>
      </c>
      <c r="B133" s="85" t="s">
        <v>532</v>
      </c>
      <c r="C133" s="152">
        <v>0</v>
      </c>
      <c r="D133" s="27">
        <v>0</v>
      </c>
    </row>
    <row r="134" spans="1:4" x14ac:dyDescent="0.2">
      <c r="A134" s="26">
        <v>1124</v>
      </c>
      <c r="B134" s="85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535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536</v>
      </c>
      <c r="C137" s="152">
        <v>0</v>
      </c>
      <c r="D137" s="27">
        <v>0</v>
      </c>
    </row>
    <row r="138" spans="1:4" x14ac:dyDescent="0.2">
      <c r="A138" s="26">
        <v>1122</v>
      </c>
      <c r="B138" s="85" t="s">
        <v>537</v>
      </c>
      <c r="C138" s="27">
        <v>0</v>
      </c>
      <c r="D138" s="27">
        <v>0</v>
      </c>
    </row>
    <row r="139" spans="1:4" x14ac:dyDescent="0.2">
      <c r="A139" s="26"/>
      <c r="B139" s="86" t="s">
        <v>538</v>
      </c>
      <c r="C139" s="140">
        <f>C48+C49-C103-C106</f>
        <v>46022082.5</v>
      </c>
      <c r="D139" s="140">
        <f>D48+D49-D103-D106</f>
        <v>38253140.460000001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6" orientation="portrait" r:id="rId1"/>
  <rowBreaks count="1" manualBreakCount="1">
    <brk id="9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4"/>
  <sheetViews>
    <sheetView showGridLines="0" topLeftCell="A7" workbookViewId="0">
      <selection activeCell="B33" sqref="B33"/>
    </sheetView>
  </sheetViews>
  <sheetFormatPr baseColWidth="10" defaultColWidth="11.42578125" defaultRowHeight="11.25" x14ac:dyDescent="0.2"/>
  <cols>
    <col min="1" max="1" width="3.42578125" style="30" customWidth="1"/>
    <col min="2" max="2" width="69.42578125" style="30" customWidth="1"/>
    <col min="3" max="3" width="22.85546875" style="30" customWidth="1"/>
    <col min="4" max="16384" width="11.42578125" style="30"/>
  </cols>
  <sheetData>
    <row r="1" spans="1:3" s="29" customFormat="1" ht="18" customHeight="1" x14ac:dyDescent="0.25">
      <c r="A1" s="175" t="s">
        <v>596</v>
      </c>
      <c r="B1" s="176"/>
      <c r="C1" s="177"/>
    </row>
    <row r="2" spans="1:3" s="29" customFormat="1" ht="18" customHeight="1" x14ac:dyDescent="0.25">
      <c r="A2" s="178" t="s">
        <v>506</v>
      </c>
      <c r="B2" s="179"/>
      <c r="C2" s="180"/>
    </row>
    <row r="3" spans="1:3" s="29" customFormat="1" ht="18" customHeight="1" x14ac:dyDescent="0.25">
      <c r="A3" s="178" t="s">
        <v>597</v>
      </c>
      <c r="B3" s="179"/>
      <c r="C3" s="180"/>
    </row>
    <row r="4" spans="1:3" s="31" customFormat="1" ht="18" customHeight="1" x14ac:dyDescent="0.2">
      <c r="A4" s="181" t="s">
        <v>507</v>
      </c>
      <c r="B4" s="182"/>
      <c r="C4" s="183"/>
    </row>
    <row r="5" spans="1:3" s="31" customFormat="1" ht="18" customHeight="1" x14ac:dyDescent="0.2">
      <c r="A5" s="184" t="s">
        <v>406</v>
      </c>
      <c r="B5" s="185"/>
      <c r="C5" s="120">
        <v>2025</v>
      </c>
    </row>
    <row r="6" spans="1:3" x14ac:dyDescent="0.2">
      <c r="A6" s="45" t="s">
        <v>435</v>
      </c>
      <c r="B6" s="45"/>
      <c r="C6" s="153">
        <v>317405663.23000002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54">
        <f>SUM(C9:C14)</f>
        <v>21.32</v>
      </c>
    </row>
    <row r="9" spans="1:3" x14ac:dyDescent="0.2">
      <c r="A9" s="61" t="s">
        <v>437</v>
      </c>
      <c r="B9" s="60" t="s">
        <v>261</v>
      </c>
      <c r="C9" s="155">
        <v>0</v>
      </c>
    </row>
    <row r="10" spans="1:3" x14ac:dyDescent="0.2">
      <c r="A10" s="48" t="s">
        <v>438</v>
      </c>
      <c r="B10" s="49" t="s">
        <v>447</v>
      </c>
      <c r="C10" s="155">
        <v>0</v>
      </c>
    </row>
    <row r="11" spans="1:3" x14ac:dyDescent="0.2">
      <c r="A11" s="48" t="s">
        <v>439</v>
      </c>
      <c r="B11" s="49" t="s">
        <v>269</v>
      </c>
      <c r="C11" s="155">
        <v>0</v>
      </c>
    </row>
    <row r="12" spans="1:3" x14ac:dyDescent="0.2">
      <c r="A12" s="48" t="s">
        <v>440</v>
      </c>
      <c r="B12" s="49" t="s">
        <v>270</v>
      </c>
      <c r="C12" s="155">
        <v>0</v>
      </c>
    </row>
    <row r="13" spans="1:3" x14ac:dyDescent="0.2">
      <c r="A13" s="48" t="s">
        <v>441</v>
      </c>
      <c r="B13" s="49" t="s">
        <v>271</v>
      </c>
      <c r="C13" s="155">
        <v>0</v>
      </c>
    </row>
    <row r="14" spans="1:3" x14ac:dyDescent="0.2">
      <c r="A14" s="50" t="s">
        <v>442</v>
      </c>
      <c r="B14" s="51" t="s">
        <v>443</v>
      </c>
      <c r="C14" s="155">
        <v>21.32</v>
      </c>
    </row>
    <row r="15" spans="1:3" x14ac:dyDescent="0.2">
      <c r="A15" s="46"/>
      <c r="B15" s="52"/>
      <c r="C15" s="53"/>
    </row>
    <row r="16" spans="1:3" x14ac:dyDescent="0.2">
      <c r="A16" s="54" t="s">
        <v>592</v>
      </c>
      <c r="B16" s="47"/>
      <c r="C16" s="154">
        <f>SUM(C17:C19)</f>
        <v>0</v>
      </c>
    </row>
    <row r="17" spans="1:3" x14ac:dyDescent="0.2">
      <c r="A17" s="55">
        <v>3.1</v>
      </c>
      <c r="B17" s="49" t="s">
        <v>446</v>
      </c>
      <c r="C17" s="155">
        <v>0</v>
      </c>
    </row>
    <row r="18" spans="1:3" x14ac:dyDescent="0.2">
      <c r="A18" s="56">
        <v>3.2</v>
      </c>
      <c r="B18" s="49" t="s">
        <v>444</v>
      </c>
      <c r="C18" s="155">
        <v>0</v>
      </c>
    </row>
    <row r="19" spans="1:3" x14ac:dyDescent="0.2">
      <c r="A19" s="56">
        <v>3.3</v>
      </c>
      <c r="B19" s="51" t="s">
        <v>445</v>
      </c>
      <c r="C19" s="156">
        <v>0</v>
      </c>
    </row>
    <row r="20" spans="1:3" x14ac:dyDescent="0.2">
      <c r="A20" s="46"/>
      <c r="B20" s="57"/>
      <c r="C20" s="58"/>
    </row>
    <row r="21" spans="1:3" x14ac:dyDescent="0.2">
      <c r="A21" s="59" t="s">
        <v>543</v>
      </c>
      <c r="B21" s="59"/>
      <c r="C21" s="153">
        <f>C6+C8-C16</f>
        <v>317405684.55000001</v>
      </c>
    </row>
    <row r="23" spans="1:3" ht="15" customHeight="1" x14ac:dyDescent="0.2">
      <c r="A23" s="174" t="s">
        <v>518</v>
      </c>
      <c r="B23" s="174"/>
      <c r="C23" s="174"/>
    </row>
    <row r="24" spans="1:3" x14ac:dyDescent="0.2">
      <c r="A24" s="174"/>
      <c r="B24" s="174"/>
      <c r="C24" s="174"/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.3" footer="0.3"/>
  <pageSetup scale="94" fitToHeight="0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3"/>
  <sheetViews>
    <sheetView showGridLines="0" topLeftCell="A25" workbookViewId="0">
      <selection activeCell="B49" sqref="B49"/>
    </sheetView>
  </sheetViews>
  <sheetFormatPr baseColWidth="10" defaultColWidth="11.42578125" defaultRowHeight="11.25" x14ac:dyDescent="0.2"/>
  <cols>
    <col min="1" max="1" width="3.5703125" style="30" customWidth="1"/>
    <col min="2" max="2" width="71" style="30" customWidth="1"/>
    <col min="3" max="3" width="20.42578125" style="30" customWidth="1"/>
    <col min="4" max="16384" width="11.42578125" style="30"/>
  </cols>
  <sheetData>
    <row r="1" spans="1:3" s="32" customFormat="1" ht="18.95" customHeight="1" x14ac:dyDescent="0.25">
      <c r="A1" s="186" t="s">
        <v>596</v>
      </c>
      <c r="B1" s="187"/>
      <c r="C1" s="188"/>
    </row>
    <row r="2" spans="1:3" s="32" customFormat="1" ht="18.95" customHeight="1" x14ac:dyDescent="0.25">
      <c r="A2" s="189" t="s">
        <v>508</v>
      </c>
      <c r="B2" s="190"/>
      <c r="C2" s="191"/>
    </row>
    <row r="3" spans="1:3" s="32" customFormat="1" ht="18.95" customHeight="1" x14ac:dyDescent="0.25">
      <c r="A3" s="189" t="s">
        <v>597</v>
      </c>
      <c r="B3" s="190"/>
      <c r="C3" s="191"/>
    </row>
    <row r="4" spans="1:3" x14ac:dyDescent="0.2">
      <c r="A4" s="181" t="s">
        <v>507</v>
      </c>
      <c r="B4" s="182"/>
      <c r="C4" s="183"/>
    </row>
    <row r="5" spans="1:3" ht="22.35" customHeight="1" x14ac:dyDescent="0.2">
      <c r="A5" s="192" t="s">
        <v>406</v>
      </c>
      <c r="B5" s="193"/>
      <c r="C5" s="120">
        <v>2025</v>
      </c>
    </row>
    <row r="6" spans="1:3" x14ac:dyDescent="0.2">
      <c r="A6" s="69" t="s">
        <v>448</v>
      </c>
      <c r="B6" s="45"/>
      <c r="C6" s="157">
        <v>308302827.47000003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54">
        <f>SUM(C9:C29)</f>
        <v>36946487.309999995</v>
      </c>
    </row>
    <row r="9" spans="1:3" x14ac:dyDescent="0.2">
      <c r="A9" s="79">
        <v>2.1</v>
      </c>
      <c r="B9" s="70" t="s">
        <v>289</v>
      </c>
      <c r="C9" s="158">
        <v>0</v>
      </c>
    </row>
    <row r="10" spans="1:3" x14ac:dyDescent="0.2">
      <c r="A10" s="79">
        <v>2.2000000000000002</v>
      </c>
      <c r="B10" s="70" t="s">
        <v>286</v>
      </c>
      <c r="C10" s="158">
        <v>0</v>
      </c>
    </row>
    <row r="11" spans="1:3" x14ac:dyDescent="0.2">
      <c r="A11" s="75">
        <v>2.2999999999999998</v>
      </c>
      <c r="B11" s="62" t="s">
        <v>158</v>
      </c>
      <c r="C11" s="158">
        <v>768087.24</v>
      </c>
    </row>
    <row r="12" spans="1:3" x14ac:dyDescent="0.2">
      <c r="A12" s="75">
        <v>2.4</v>
      </c>
      <c r="B12" s="62" t="s">
        <v>159</v>
      </c>
      <c r="C12" s="158">
        <v>121899.74</v>
      </c>
    </row>
    <row r="13" spans="1:3" x14ac:dyDescent="0.2">
      <c r="A13" s="75">
        <v>2.5</v>
      </c>
      <c r="B13" s="62" t="s">
        <v>160</v>
      </c>
      <c r="C13" s="158">
        <v>220932.56</v>
      </c>
    </row>
    <row r="14" spans="1:3" x14ac:dyDescent="0.2">
      <c r="A14" s="75">
        <v>2.6</v>
      </c>
      <c r="B14" s="62" t="s">
        <v>161</v>
      </c>
      <c r="C14" s="158">
        <v>1974841</v>
      </c>
    </row>
    <row r="15" spans="1:3" x14ac:dyDescent="0.2">
      <c r="A15" s="75">
        <v>2.7</v>
      </c>
      <c r="B15" s="62" t="s">
        <v>162</v>
      </c>
      <c r="C15" s="158">
        <v>0</v>
      </c>
    </row>
    <row r="16" spans="1:3" x14ac:dyDescent="0.2">
      <c r="A16" s="75">
        <v>2.8</v>
      </c>
      <c r="B16" s="62" t="s">
        <v>163</v>
      </c>
      <c r="C16" s="158">
        <v>4802.3999999999996</v>
      </c>
    </row>
    <row r="17" spans="1:3" x14ac:dyDescent="0.2">
      <c r="A17" s="75">
        <v>2.9</v>
      </c>
      <c r="B17" s="62" t="s">
        <v>165</v>
      </c>
      <c r="C17" s="158">
        <v>0</v>
      </c>
    </row>
    <row r="18" spans="1:3" x14ac:dyDescent="0.2">
      <c r="A18" s="75" t="s">
        <v>450</v>
      </c>
      <c r="B18" s="62" t="s">
        <v>451</v>
      </c>
      <c r="C18" s="158">
        <v>0</v>
      </c>
    </row>
    <row r="19" spans="1:3" x14ac:dyDescent="0.2">
      <c r="A19" s="75" t="s">
        <v>476</v>
      </c>
      <c r="B19" s="62" t="s">
        <v>167</v>
      </c>
      <c r="C19" s="158">
        <v>0</v>
      </c>
    </row>
    <row r="20" spans="1:3" x14ac:dyDescent="0.2">
      <c r="A20" s="75" t="s">
        <v>477</v>
      </c>
      <c r="B20" s="62" t="s">
        <v>452</v>
      </c>
      <c r="C20" s="158">
        <v>0</v>
      </c>
    </row>
    <row r="21" spans="1:3" x14ac:dyDescent="0.2">
      <c r="A21" s="75" t="s">
        <v>478</v>
      </c>
      <c r="B21" s="62" t="s">
        <v>453</v>
      </c>
      <c r="C21" s="158">
        <v>33828683.799999997</v>
      </c>
    </row>
    <row r="22" spans="1:3" x14ac:dyDescent="0.2">
      <c r="A22" s="75" t="s">
        <v>479</v>
      </c>
      <c r="B22" s="62" t="s">
        <v>454</v>
      </c>
      <c r="C22" s="158">
        <v>0</v>
      </c>
    </row>
    <row r="23" spans="1:3" x14ac:dyDescent="0.2">
      <c r="A23" s="75" t="s">
        <v>455</v>
      </c>
      <c r="B23" s="62" t="s">
        <v>456</v>
      </c>
      <c r="C23" s="158">
        <v>0</v>
      </c>
    </row>
    <row r="24" spans="1:3" x14ac:dyDescent="0.2">
      <c r="A24" s="75" t="s">
        <v>457</v>
      </c>
      <c r="B24" s="62" t="s">
        <v>458</v>
      </c>
      <c r="C24" s="158">
        <v>0</v>
      </c>
    </row>
    <row r="25" spans="1:3" x14ac:dyDescent="0.2">
      <c r="A25" s="75" t="s">
        <v>459</v>
      </c>
      <c r="B25" s="62" t="s">
        <v>460</v>
      </c>
      <c r="C25" s="158">
        <v>0</v>
      </c>
    </row>
    <row r="26" spans="1:3" x14ac:dyDescent="0.2">
      <c r="A26" s="75" t="s">
        <v>461</v>
      </c>
      <c r="B26" s="62" t="s">
        <v>462</v>
      </c>
      <c r="C26" s="158">
        <v>0</v>
      </c>
    </row>
    <row r="27" spans="1:3" x14ac:dyDescent="0.2">
      <c r="A27" s="75" t="s">
        <v>463</v>
      </c>
      <c r="B27" s="62" t="s">
        <v>464</v>
      </c>
      <c r="C27" s="158">
        <v>0</v>
      </c>
    </row>
    <row r="28" spans="1:3" x14ac:dyDescent="0.2">
      <c r="A28" s="75" t="s">
        <v>465</v>
      </c>
      <c r="B28" s="62" t="s">
        <v>466</v>
      </c>
      <c r="C28" s="158">
        <v>0</v>
      </c>
    </row>
    <row r="29" spans="1:3" x14ac:dyDescent="0.2">
      <c r="A29" s="75" t="s">
        <v>467</v>
      </c>
      <c r="B29" s="70" t="s">
        <v>468</v>
      </c>
      <c r="C29" s="158">
        <v>27240.57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159">
        <f>SUM(C32:C38)</f>
        <v>980.39</v>
      </c>
    </row>
    <row r="32" spans="1:3" x14ac:dyDescent="0.2">
      <c r="A32" s="75" t="s">
        <v>470</v>
      </c>
      <c r="B32" s="62" t="s">
        <v>358</v>
      </c>
      <c r="C32" s="158">
        <v>0</v>
      </c>
    </row>
    <row r="33" spans="1:3" x14ac:dyDescent="0.2">
      <c r="A33" s="75" t="s">
        <v>471</v>
      </c>
      <c r="B33" s="62" t="s">
        <v>40</v>
      </c>
      <c r="C33" s="158">
        <v>0</v>
      </c>
    </row>
    <row r="34" spans="1:3" x14ac:dyDescent="0.2">
      <c r="A34" s="75" t="s">
        <v>472</v>
      </c>
      <c r="B34" s="62" t="s">
        <v>368</v>
      </c>
      <c r="C34" s="158">
        <v>0</v>
      </c>
    </row>
    <row r="35" spans="1:3" x14ac:dyDescent="0.2">
      <c r="A35" s="75" t="s">
        <v>473</v>
      </c>
      <c r="B35" s="62" t="s">
        <v>374</v>
      </c>
      <c r="C35" s="158">
        <v>980.39</v>
      </c>
    </row>
    <row r="36" spans="1:3" x14ac:dyDescent="0.2">
      <c r="A36" s="75" t="s">
        <v>474</v>
      </c>
      <c r="B36" s="62" t="s">
        <v>382</v>
      </c>
      <c r="C36" s="158">
        <v>0</v>
      </c>
    </row>
    <row r="37" spans="1:3" x14ac:dyDescent="0.2">
      <c r="A37" s="75" t="s">
        <v>545</v>
      </c>
      <c r="B37" s="62" t="s">
        <v>593</v>
      </c>
      <c r="C37" s="158">
        <v>0</v>
      </c>
    </row>
    <row r="38" spans="1:3" x14ac:dyDescent="0.2">
      <c r="A38" s="75" t="s">
        <v>546</v>
      </c>
      <c r="B38" s="70" t="s">
        <v>475</v>
      </c>
      <c r="C38" s="160">
        <v>0</v>
      </c>
    </row>
    <row r="39" spans="1:3" x14ac:dyDescent="0.2">
      <c r="A39" s="63"/>
      <c r="B39" s="66"/>
      <c r="C39" s="67"/>
    </row>
    <row r="40" spans="1:3" x14ac:dyDescent="0.2">
      <c r="A40" s="68" t="s">
        <v>544</v>
      </c>
      <c r="B40" s="45"/>
      <c r="C40" s="153">
        <f>C6-C8+C31</f>
        <v>271357320.55000001</v>
      </c>
    </row>
    <row r="42" spans="1:3" ht="15" customHeight="1" x14ac:dyDescent="0.2">
      <c r="A42" s="174" t="s">
        <v>518</v>
      </c>
      <c r="B42" s="174"/>
      <c r="C42" s="174"/>
    </row>
    <row r="43" spans="1:3" x14ac:dyDescent="0.2">
      <c r="A43" s="174"/>
      <c r="B43" s="174"/>
      <c r="C43" s="174"/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.3" footer="0.3"/>
  <pageSetup scale="9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50" zoomScale="78" workbookViewId="0">
      <selection activeCell="B67" sqref="B6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5"/>
      <c r="C1" s="195"/>
      <c r="D1" s="195"/>
      <c r="E1" s="195"/>
      <c r="F1" s="195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5"/>
      <c r="C2" s="195"/>
      <c r="D2" s="195"/>
      <c r="E2" s="195"/>
      <c r="F2" s="195"/>
      <c r="G2" s="20" t="s">
        <v>499</v>
      </c>
      <c r="H2" s="21" t="s">
        <v>501</v>
      </c>
    </row>
    <row r="3" spans="1:10" ht="18.95" customHeight="1" x14ac:dyDescent="0.2">
      <c r="A3" s="196" t="s">
        <v>597</v>
      </c>
      <c r="B3" s="197"/>
      <c r="C3" s="197"/>
      <c r="D3" s="197"/>
      <c r="E3" s="197"/>
      <c r="F3" s="197"/>
      <c r="G3" s="20" t="s">
        <v>500</v>
      </c>
      <c r="H3" s="21">
        <v>3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19"/>
      <c r="H4" s="119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4"/>
      <c r="D36" s="134"/>
      <c r="E36" s="134"/>
      <c r="F36" s="134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547</v>
      </c>
      <c r="C39" s="194"/>
      <c r="D39" s="27"/>
      <c r="E39" s="27"/>
      <c r="F39" s="27"/>
    </row>
    <row r="40" spans="1:6" x14ac:dyDescent="0.2">
      <c r="B40" s="116" t="s">
        <v>406</v>
      </c>
      <c r="C40" s="121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55">
        <v>228134062.09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55">
        <v>-141289522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55">
        <v>230561123.13999999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55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55">
        <v>-317405663.23000002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4" t="s">
        <v>548</v>
      </c>
      <c r="C48" s="194"/>
    </row>
    <row r="49" spans="1:3" x14ac:dyDescent="0.2">
      <c r="B49" s="122" t="s">
        <v>406</v>
      </c>
      <c r="C49" s="121">
        <f>H1</f>
        <v>2025</v>
      </c>
    </row>
    <row r="50" spans="1:3" x14ac:dyDescent="0.2">
      <c r="A50" s="22">
        <v>8210</v>
      </c>
      <c r="B50" s="94" t="s">
        <v>47</v>
      </c>
      <c r="C50" s="161">
        <v>-228134062.09</v>
      </c>
    </row>
    <row r="51" spans="1:3" x14ac:dyDescent="0.2">
      <c r="A51" s="22">
        <v>8220</v>
      </c>
      <c r="B51" s="94" t="s">
        <v>46</v>
      </c>
      <c r="C51" s="161">
        <v>144968147.94</v>
      </c>
    </row>
    <row r="52" spans="1:3" x14ac:dyDescent="0.2">
      <c r="A52" s="22">
        <v>8230</v>
      </c>
      <c r="B52" s="94" t="s">
        <v>594</v>
      </c>
      <c r="C52" s="161">
        <v>-230561123.13999999</v>
      </c>
    </row>
    <row r="53" spans="1:3" x14ac:dyDescent="0.2">
      <c r="A53" s="22">
        <v>8240</v>
      </c>
      <c r="B53" s="94" t="s">
        <v>45</v>
      </c>
      <c r="C53" s="161">
        <v>5424209.8200000003</v>
      </c>
    </row>
    <row r="54" spans="1:3" x14ac:dyDescent="0.2">
      <c r="A54" s="22">
        <v>8250</v>
      </c>
      <c r="B54" s="94" t="s">
        <v>44</v>
      </c>
      <c r="C54" s="161">
        <v>0</v>
      </c>
    </row>
    <row r="55" spans="1:3" x14ac:dyDescent="0.2">
      <c r="A55" s="22">
        <v>8260</v>
      </c>
      <c r="B55" s="94" t="s">
        <v>43</v>
      </c>
      <c r="C55" s="161">
        <v>0</v>
      </c>
    </row>
    <row r="56" spans="1:3" x14ac:dyDescent="0.2">
      <c r="A56" s="22">
        <v>8270</v>
      </c>
      <c r="B56" s="94" t="s">
        <v>42</v>
      </c>
      <c r="C56" s="161">
        <v>308302827.47000003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2025-10-21T18:16:49Z</cp:lastPrinted>
  <dcterms:created xsi:type="dcterms:W3CDTF">2012-12-11T20:36:24Z</dcterms:created>
  <dcterms:modified xsi:type="dcterms:W3CDTF">2025-10-21T18:25:12Z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