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showInkAnnotation="0" defaultThemeVersion="124226"/>
  <mc:AlternateContent xmlns:mc="http://schemas.openxmlformats.org/markup-compatibility/2006">
    <mc:Choice Requires="x15">
      <x15ac:absPath xmlns:x15ac="http://schemas.microsoft.com/office/spreadsheetml/2010/11/ac" url="C:\Users\Usuario\Google Drive\CAP V CONTABILIDAD\2017\INFORMACION TRIMESTRAL\segundo trimestre\ejercicio presupuestario\"/>
    </mc:Choice>
  </mc:AlternateContent>
  <bookViews>
    <workbookView xWindow="0" yWindow="0" windowWidth="21570" windowHeight="7485" tabRatio="821" firstSheet="10" activeTab="22"/>
  </bookViews>
  <sheets>
    <sheet name="ESF" sheetId="1" r:id="rId1"/>
    <sheet name="EA" sheetId="5" r:id="rId2"/>
    <sheet name="EVHP" sheetId="7" r:id="rId3"/>
    <sheet name="ECSF" sheetId="2" r:id="rId4"/>
    <sheet name="EFE" sheetId="10" r:id="rId5"/>
    <sheet name="EAA" sheetId="8" r:id="rId6"/>
    <sheet name="EADP" sheetId="9" r:id="rId7"/>
    <sheet name="PT_ESF_ECSF" sheetId="3" state="hidden" r:id="rId8"/>
    <sheet name="PC" sheetId="26" r:id="rId9"/>
    <sheet name="NOTAS" sheetId="25" r:id="rId10"/>
    <sheet name="EAI" sheetId="52" r:id="rId11"/>
    <sheet name="CAdmon" sheetId="53" r:id="rId12"/>
    <sheet name="COG" sheetId="54" r:id="rId13"/>
    <sheet name="CTG" sheetId="14" r:id="rId14"/>
    <sheet name="CFG" sheetId="16" r:id="rId15"/>
    <sheet name="EN" sheetId="27" r:id="rId16"/>
    <sheet name="ID" sheetId="28" r:id="rId17"/>
    <sheet name="IPF" sheetId="29" r:id="rId18"/>
    <sheet name="CProg" sheetId="19" r:id="rId19"/>
    <sheet name="PyPI" sheetId="62" r:id="rId20"/>
    <sheet name="IR" sheetId="63" r:id="rId21"/>
    <sheet name="Esq Bur" sheetId="32" r:id="rId22"/>
    <sheet name="Rel Cta Banc" sheetId="30" r:id="rId23"/>
    <sheet name="Apoyos" sheetId="59" r:id="rId24"/>
    <sheet name="gtofed" sheetId="36" r:id="rId25"/>
    <sheet name="BMuebles" sheetId="58" r:id="rId26"/>
    <sheet name="BInmu" sheetId="57" r:id="rId27"/>
    <sheet name="Hoja2" sheetId="37" r:id="rId28"/>
  </sheets>
  <externalReferences>
    <externalReference r:id="rId29"/>
    <externalReference r:id="rId30"/>
    <externalReference r:id="rId31"/>
  </externalReferences>
  <definedNames>
    <definedName name="_xlnm._FilterDatabase" localSheetId="19" hidden="1">PyPI!$B$7:$Q$73</definedName>
    <definedName name="Abr">#REF!</definedName>
    <definedName name="_xlnm.Print_Area" localSheetId="1">EA!$B$1:$M$65</definedName>
    <definedName name="_xlnm.Print_Area" localSheetId="5">EAA!$B$1:$J$44</definedName>
    <definedName name="_xlnm.Print_Area" localSheetId="6">EADP!$B$1:$K$51</definedName>
    <definedName name="_xlnm.Print_Area" localSheetId="3">ECSF!$B$1:$L$62</definedName>
    <definedName name="_xlnm.Print_Area" localSheetId="4">EFE!$B$1:$R$57</definedName>
    <definedName name="_xlnm.Print_Area" localSheetId="15">EN!$B$1:$I$40</definedName>
    <definedName name="_xlnm.Print_Area" localSheetId="0">ESF!$B$1:$M$73</definedName>
    <definedName name="_xlnm.Print_Area" localSheetId="2">EVHP!$B$1:$J$46</definedName>
    <definedName name="_xlnm.Print_Area" localSheetId="16">ID!$B$1:$E$43</definedName>
    <definedName name="_xlnm.Print_Area" localSheetId="17">IPF!$B$1:$G$45</definedName>
    <definedName name="_xlnm.Print_Area" localSheetId="20">IR!$A$1:$Y$56</definedName>
    <definedName name="_xlnm.Print_Area" localSheetId="9">NOTAS!$A$2:$L$1010</definedName>
    <definedName name="_xlnm.Print_Area" localSheetId="22">'Rel Cta Banc'!$B$1:$D$36</definedName>
    <definedName name="Ene">#REF!</definedName>
    <definedName name="Feb">#REF!</definedName>
    <definedName name="Jul">#REF!</definedName>
    <definedName name="Jun">#REF!</definedName>
    <definedName name="Mar">#REF!</definedName>
    <definedName name="May">#REF!</definedName>
    <definedName name="_xlnm.Print_Titles" localSheetId="23">Apoyos!$1:$2</definedName>
    <definedName name="_xlnm.Print_Titles" localSheetId="20">IR!$1:$9</definedName>
    <definedName name="_xlnm.Print_Titles" localSheetId="19">PyPI!$1:$9</definedName>
  </definedNames>
  <calcPr calcId="162913"/>
</workbook>
</file>

<file path=xl/calcChain.xml><?xml version="1.0" encoding="utf-8"?>
<calcChain xmlns="http://schemas.openxmlformats.org/spreadsheetml/2006/main">
  <c r="N59" i="1" l="1"/>
  <c r="N58" i="1"/>
  <c r="I178" i="59" l="1"/>
  <c r="H41" i="63" l="1"/>
  <c r="G41" i="63"/>
  <c r="E41" i="63"/>
  <c r="W22" i="63"/>
  <c r="Y22" i="63" s="1"/>
  <c r="V22" i="63"/>
  <c r="U22" i="63"/>
  <c r="T22" i="63"/>
  <c r="S22" i="63"/>
  <c r="W21" i="63"/>
  <c r="V21" i="63"/>
  <c r="U21" i="63"/>
  <c r="T21" i="63"/>
  <c r="S21" i="63"/>
  <c r="W20" i="63"/>
  <c r="V20" i="63"/>
  <c r="U20" i="63"/>
  <c r="T20" i="63"/>
  <c r="S20" i="63"/>
  <c r="W19" i="63"/>
  <c r="V19" i="63"/>
  <c r="U19" i="63"/>
  <c r="T19" i="63"/>
  <c r="S19" i="63"/>
  <c r="W18" i="63"/>
  <c r="V18" i="63"/>
  <c r="U18" i="63"/>
  <c r="T18" i="63"/>
  <c r="S18" i="63"/>
  <c r="W17" i="63"/>
  <c r="V17" i="63"/>
  <c r="U17" i="63"/>
  <c r="T17" i="63"/>
  <c r="S17" i="63"/>
  <c r="W16" i="63"/>
  <c r="V16" i="63"/>
  <c r="U16" i="63"/>
  <c r="T16" i="63"/>
  <c r="S16" i="63"/>
  <c r="W15" i="63"/>
  <c r="V15" i="63"/>
  <c r="U15" i="63"/>
  <c r="T15" i="63"/>
  <c r="S15" i="63"/>
  <c r="W14" i="63"/>
  <c r="Y14" i="63" s="1"/>
  <c r="V14" i="63"/>
  <c r="U14" i="63"/>
  <c r="T14" i="63"/>
  <c r="S14" i="63"/>
  <c r="W13" i="63"/>
  <c r="V13" i="63"/>
  <c r="U13" i="63"/>
  <c r="T13" i="63"/>
  <c r="S13" i="63"/>
  <c r="W12" i="63"/>
  <c r="V12" i="63"/>
  <c r="U12" i="63"/>
  <c r="T12" i="63"/>
  <c r="S12" i="63"/>
  <c r="W11" i="63"/>
  <c r="X11" i="63" s="1"/>
  <c r="V11" i="63"/>
  <c r="Y11" i="63" s="1"/>
  <c r="U11" i="63"/>
  <c r="T11" i="63"/>
  <c r="S11" i="63"/>
  <c r="W10" i="63"/>
  <c r="X10" i="63" s="1"/>
  <c r="V10" i="63"/>
  <c r="U10" i="63"/>
  <c r="T10" i="63"/>
  <c r="S10" i="63"/>
  <c r="O73" i="62"/>
  <c r="N73" i="62"/>
  <c r="M73" i="62"/>
  <c r="L73" i="62"/>
  <c r="K73" i="62"/>
  <c r="J73" i="62"/>
  <c r="I73" i="62"/>
  <c r="H73" i="62"/>
  <c r="Q71" i="62"/>
  <c r="P71" i="62"/>
  <c r="Q70" i="62"/>
  <c r="P70" i="62"/>
  <c r="Q69" i="62"/>
  <c r="P69" i="62"/>
  <c r="Q68" i="62"/>
  <c r="P68" i="62"/>
  <c r="Q67" i="62"/>
  <c r="P67" i="62"/>
  <c r="Q64" i="62"/>
  <c r="P64" i="62"/>
  <c r="Q61" i="62"/>
  <c r="P61" i="62"/>
  <c r="Q60" i="62"/>
  <c r="P60" i="62"/>
  <c r="Q59" i="62"/>
  <c r="P59" i="62"/>
  <c r="Q58" i="62"/>
  <c r="P58" i="62"/>
  <c r="Q56" i="62"/>
  <c r="P56" i="62"/>
  <c r="Q55" i="62"/>
  <c r="P55" i="62"/>
  <c r="Q53" i="62"/>
  <c r="P53" i="62"/>
  <c r="Q52" i="62"/>
  <c r="P52" i="62"/>
  <c r="Q50" i="62"/>
  <c r="P50" i="62"/>
  <c r="Q49" i="62"/>
  <c r="P49" i="62"/>
  <c r="Q46" i="62"/>
  <c r="P46" i="62"/>
  <c r="Q45" i="62"/>
  <c r="P45" i="62"/>
  <c r="Q44" i="62"/>
  <c r="P44" i="62"/>
  <c r="Q43" i="62"/>
  <c r="P43" i="62"/>
  <c r="Q42" i="62"/>
  <c r="P42" i="62"/>
  <c r="Q41" i="62"/>
  <c r="P41" i="62"/>
  <c r="Q40" i="62"/>
  <c r="P40" i="62"/>
  <c r="Q39" i="62"/>
  <c r="P39" i="62"/>
  <c r="Q38" i="62"/>
  <c r="P38" i="62"/>
  <c r="Q37" i="62"/>
  <c r="P37" i="62"/>
  <c r="Q36" i="62"/>
  <c r="P36" i="62"/>
  <c r="Q33" i="62"/>
  <c r="P33" i="62"/>
  <c r="Q32" i="62"/>
  <c r="P32" i="62"/>
  <c r="Q31" i="62"/>
  <c r="P31" i="62"/>
  <c r="Q30" i="62"/>
  <c r="P30" i="62"/>
  <c r="Q29" i="62"/>
  <c r="P29" i="62"/>
  <c r="Q28" i="62"/>
  <c r="P28" i="62"/>
  <c r="Q27" i="62"/>
  <c r="P27" i="62"/>
  <c r="Q26" i="62"/>
  <c r="P26" i="62"/>
  <c r="Q25" i="62"/>
  <c r="P25" i="62"/>
  <c r="Q24" i="62"/>
  <c r="P24" i="62"/>
  <c r="Q23" i="62"/>
  <c r="P23" i="62"/>
  <c r="Q22" i="62"/>
  <c r="P22" i="62"/>
  <c r="Q21" i="62"/>
  <c r="P21" i="62"/>
  <c r="Q20" i="62"/>
  <c r="P20" i="62"/>
  <c r="Q19" i="62"/>
  <c r="P19" i="62"/>
  <c r="Q18" i="62"/>
  <c r="P18" i="62"/>
  <c r="Q17" i="62"/>
  <c r="P17" i="62"/>
  <c r="Q16" i="62"/>
  <c r="P16" i="62"/>
  <c r="Q15" i="62"/>
  <c r="P15" i="62"/>
  <c r="Q14" i="62"/>
  <c r="P14" i="62"/>
  <c r="Q13" i="62"/>
  <c r="P13" i="62"/>
  <c r="Q12" i="62"/>
  <c r="P12" i="62"/>
  <c r="Y21" i="63" l="1"/>
  <c r="Y20" i="63"/>
  <c r="Y17" i="63"/>
  <c r="X21" i="63"/>
  <c r="X17" i="63"/>
  <c r="Y12" i="63"/>
  <c r="X15" i="63"/>
  <c r="X18" i="63"/>
  <c r="Y13" i="63"/>
  <c r="X19" i="63"/>
  <c r="X22" i="63"/>
  <c r="X13" i="63"/>
  <c r="X14" i="63"/>
  <c r="Y16" i="63"/>
  <c r="Y18" i="63"/>
  <c r="Y19" i="63"/>
  <c r="Y15" i="63"/>
  <c r="Y10" i="63"/>
  <c r="X12" i="63"/>
  <c r="X16" i="63"/>
  <c r="X20" i="63"/>
  <c r="J27" i="52" l="1"/>
  <c r="C942" i="25" l="1"/>
  <c r="C925" i="25"/>
  <c r="C907" i="25"/>
  <c r="C894" i="25"/>
  <c r="C879" i="25"/>
  <c r="C863" i="25"/>
  <c r="D438" i="25" l="1"/>
  <c r="C438" i="25"/>
  <c r="C3974" i="58" l="1"/>
  <c r="C42" i="57" l="1"/>
  <c r="E438" i="25" l="1"/>
  <c r="E388" i="25"/>
  <c r="E389" i="25"/>
  <c r="E390" i="25"/>
  <c r="E391" i="25"/>
  <c r="E392" i="25"/>
  <c r="E393" i="25"/>
  <c r="E394" i="25"/>
  <c r="E395" i="25"/>
  <c r="E396" i="25"/>
  <c r="E397" i="25"/>
  <c r="E398" i="25"/>
  <c r="E399" i="25"/>
  <c r="E382" i="25"/>
  <c r="E383" i="25"/>
  <c r="E384" i="25"/>
  <c r="E385" i="25"/>
  <c r="E386" i="25"/>
  <c r="E387" i="25"/>
  <c r="E381" i="25"/>
  <c r="E380" i="25"/>
  <c r="E362" i="25"/>
  <c r="E363" i="25"/>
  <c r="E364" i="25"/>
  <c r="E365" i="25"/>
  <c r="E366" i="25"/>
  <c r="E367" i="25"/>
  <c r="E368" i="25"/>
  <c r="E369" i="25"/>
  <c r="E370" i="25"/>
  <c r="E371" i="25"/>
  <c r="E372" i="25"/>
  <c r="E373" i="25"/>
  <c r="E361" i="25"/>
  <c r="H22" i="53" l="1"/>
  <c r="D402" i="25" l="1"/>
  <c r="E402" i="25"/>
  <c r="C402" i="25"/>
  <c r="Q19" i="10" l="1"/>
  <c r="K50" i="54" l="1"/>
  <c r="J50" i="54"/>
  <c r="H50" i="54"/>
  <c r="F50" i="54"/>
  <c r="E50" i="54"/>
  <c r="D50" i="54"/>
  <c r="K45" i="54"/>
  <c r="J45" i="54"/>
  <c r="I45" i="54"/>
  <c r="H45" i="54"/>
  <c r="G45" i="54"/>
  <c r="F45" i="54"/>
  <c r="E45" i="54"/>
  <c r="D45" i="54"/>
  <c r="K43" i="54"/>
  <c r="J43" i="54"/>
  <c r="I43" i="54"/>
  <c r="H43" i="54"/>
  <c r="G43" i="54"/>
  <c r="F43" i="54"/>
  <c r="E43" i="54"/>
  <c r="D43" i="54"/>
  <c r="K38" i="54"/>
  <c r="J38" i="54"/>
  <c r="I38" i="54"/>
  <c r="H38" i="54"/>
  <c r="G38" i="54"/>
  <c r="F38" i="54"/>
  <c r="E38" i="54"/>
  <c r="D38" i="54"/>
  <c r="K34" i="54"/>
  <c r="J34" i="54"/>
  <c r="I34" i="54"/>
  <c r="H34" i="54"/>
  <c r="G34" i="54"/>
  <c r="F34" i="54"/>
  <c r="E34" i="54"/>
  <c r="D34" i="54"/>
  <c r="K24" i="54"/>
  <c r="J24" i="54"/>
  <c r="I24" i="54"/>
  <c r="H24" i="54"/>
  <c r="G24" i="54"/>
  <c r="F24" i="54"/>
  <c r="E24" i="54"/>
  <c r="D24" i="54"/>
  <c r="K15" i="54"/>
  <c r="J15" i="54"/>
  <c r="I15" i="54"/>
  <c r="H15" i="54"/>
  <c r="G15" i="54"/>
  <c r="F15" i="54"/>
  <c r="E15" i="54"/>
  <c r="D15" i="54"/>
  <c r="J22" i="53"/>
  <c r="I22" i="53"/>
  <c r="G22" i="53"/>
  <c r="F22" i="53"/>
  <c r="E22" i="53"/>
  <c r="D22" i="53"/>
  <c r="K20" i="53"/>
  <c r="K19" i="53"/>
  <c r="F19" i="53"/>
  <c r="K18" i="53"/>
  <c r="F18" i="53"/>
  <c r="K17" i="53"/>
  <c r="F17" i="53"/>
  <c r="K16" i="53"/>
  <c r="F16" i="53"/>
  <c r="K15" i="53"/>
  <c r="F15" i="53"/>
  <c r="K14" i="53"/>
  <c r="F14" i="53"/>
  <c r="K13" i="53"/>
  <c r="K22" i="53" s="1"/>
  <c r="F13" i="53"/>
  <c r="J54" i="52"/>
  <c r="G54" i="52"/>
  <c r="I53" i="52"/>
  <c r="H53" i="52"/>
  <c r="G53" i="52"/>
  <c r="F53" i="52"/>
  <c r="E53" i="52"/>
  <c r="J52" i="52"/>
  <c r="J49" i="52"/>
  <c r="G49" i="52"/>
  <c r="I48" i="52"/>
  <c r="H48" i="52"/>
  <c r="H56" i="52" s="1"/>
  <c r="G48" i="52"/>
  <c r="F48" i="52"/>
  <c r="F56" i="52" s="1"/>
  <c r="E48" i="52"/>
  <c r="J47" i="52"/>
  <c r="I34" i="52"/>
  <c r="H34" i="52"/>
  <c r="F34" i="52"/>
  <c r="E34" i="52"/>
  <c r="I27" i="52"/>
  <c r="H27" i="52"/>
  <c r="F27" i="52"/>
  <c r="E27" i="52"/>
  <c r="G27" i="52"/>
  <c r="J53" i="52" l="1"/>
  <c r="G34" i="52"/>
  <c r="F46" i="54"/>
  <c r="J46" i="54"/>
  <c r="G46" i="54"/>
  <c r="K46" i="54"/>
  <c r="D46" i="54"/>
  <c r="H46" i="54"/>
  <c r="E46" i="54"/>
  <c r="I46" i="54"/>
  <c r="J48" i="52"/>
  <c r="E56" i="52"/>
  <c r="J34" i="52"/>
  <c r="G56" i="52"/>
  <c r="I56" i="52"/>
  <c r="J56" i="52" l="1"/>
  <c r="C354" i="25"/>
  <c r="D354" i="25" l="1"/>
  <c r="D376" i="25" l="1"/>
  <c r="D182" i="25"/>
  <c r="C182" i="25"/>
  <c r="D137" i="25"/>
  <c r="C137" i="25"/>
  <c r="E376" i="25" l="1"/>
  <c r="E476" i="25" l="1"/>
  <c r="C243" i="25"/>
  <c r="I15" i="7"/>
  <c r="J48" i="1"/>
  <c r="F41" i="19" l="1"/>
  <c r="G41" i="19"/>
  <c r="H41" i="19"/>
  <c r="I41" i="19"/>
  <c r="J41" i="19"/>
  <c r="K41" i="19"/>
  <c r="L41" i="19"/>
  <c r="E41" i="19"/>
  <c r="D150" i="25" l="1"/>
  <c r="E150" i="25"/>
  <c r="C150" i="25"/>
  <c r="E498" i="25" l="1"/>
  <c r="E137" i="25" l="1"/>
  <c r="H16" i="8"/>
  <c r="L16" i="8" s="1"/>
  <c r="E47" i="16" l="1"/>
  <c r="F47" i="16"/>
  <c r="G47" i="16"/>
  <c r="H47" i="16"/>
  <c r="I47" i="16"/>
  <c r="J47" i="16"/>
  <c r="K47" i="16"/>
  <c r="D47" i="16"/>
  <c r="C451" i="25"/>
  <c r="C376" i="25"/>
  <c r="C254" i="25"/>
  <c r="I17" i="14" l="1"/>
  <c r="G17" i="14"/>
  <c r="H17" i="14"/>
  <c r="J17" i="14"/>
  <c r="D546" i="25" l="1"/>
  <c r="E546" i="25"/>
  <c r="C546" i="25"/>
  <c r="C211" i="25"/>
  <c r="C204" i="25"/>
  <c r="C197" i="25"/>
  <c r="C190" i="25"/>
  <c r="F182" i="25"/>
  <c r="E182" i="25"/>
  <c r="C162" i="25"/>
  <c r="C157" i="25"/>
  <c r="C79" i="25"/>
  <c r="C72" i="25"/>
  <c r="C61" i="25"/>
  <c r="F50" i="25"/>
  <c r="E50" i="25"/>
  <c r="D50" i="25"/>
  <c r="C50" i="25"/>
  <c r="D40" i="25"/>
  <c r="E40" i="25"/>
  <c r="C40" i="25"/>
  <c r="E27" i="25"/>
  <c r="C27" i="25"/>
  <c r="H13" i="8" l="1"/>
  <c r="F19" i="27"/>
  <c r="F29" i="29"/>
  <c r="F33" i="29" s="1"/>
  <c r="E29" i="29"/>
  <c r="E33" i="29" s="1"/>
  <c r="D29" i="29"/>
  <c r="D33" i="29" s="1"/>
  <c r="F14" i="29"/>
  <c r="E14" i="29"/>
  <c r="D14" i="29"/>
  <c r="F12" i="29"/>
  <c r="E12" i="29"/>
  <c r="D12" i="29"/>
  <c r="E34" i="28"/>
  <c r="D34" i="28"/>
  <c r="E19" i="28"/>
  <c r="D19" i="28"/>
  <c r="D36" i="28" s="1"/>
  <c r="F31" i="27"/>
  <c r="D31" i="27"/>
  <c r="H30" i="27"/>
  <c r="H29" i="27"/>
  <c r="H28" i="27"/>
  <c r="H27" i="27"/>
  <c r="H26" i="27"/>
  <c r="H25" i="27"/>
  <c r="H24" i="27"/>
  <c r="H23" i="27"/>
  <c r="D19" i="27"/>
  <c r="H18" i="27"/>
  <c r="H17" i="27"/>
  <c r="H16" i="27"/>
  <c r="H15" i="27"/>
  <c r="H14" i="27"/>
  <c r="H13" i="27"/>
  <c r="H12" i="27"/>
  <c r="H11" i="27"/>
  <c r="H10" i="27"/>
  <c r="E36" i="28" l="1"/>
  <c r="D33" i="27"/>
  <c r="D11" i="29"/>
  <c r="D17" i="29" s="1"/>
  <c r="D21" i="29" s="1"/>
  <c r="D25" i="29" s="1"/>
  <c r="F11" i="29"/>
  <c r="F17" i="29" s="1"/>
  <c r="F21" i="29" s="1"/>
  <c r="F25" i="29" s="1"/>
  <c r="E11" i="29"/>
  <c r="E17" i="29" s="1"/>
  <c r="E21" i="29" s="1"/>
  <c r="E25" i="29" s="1"/>
  <c r="F33" i="27"/>
  <c r="H31" i="27"/>
  <c r="H19" i="27"/>
  <c r="H33" i="27" l="1"/>
  <c r="E517" i="25"/>
  <c r="E469" i="25"/>
  <c r="E482" i="25" s="1"/>
  <c r="E526" i="25" l="1"/>
  <c r="E14" i="7"/>
  <c r="I16" i="8"/>
  <c r="E39" i="1"/>
  <c r="E17" i="14"/>
  <c r="F15" i="14" l="1"/>
  <c r="K15" i="14" s="1"/>
  <c r="D17" i="14"/>
  <c r="K17" i="14" l="1"/>
  <c r="F17" i="14"/>
  <c r="J27" i="2"/>
  <c r="E148" i="3" s="1"/>
  <c r="E34" i="8"/>
  <c r="H34" i="8" s="1"/>
  <c r="I34" i="8" s="1"/>
  <c r="E33" i="8"/>
  <c r="H33" i="8" s="1"/>
  <c r="I33" i="8" s="1"/>
  <c r="E32" i="8"/>
  <c r="H32" i="8" s="1"/>
  <c r="I32" i="8" s="1"/>
  <c r="H31" i="8"/>
  <c r="I31" i="8" s="1"/>
  <c r="H30" i="8"/>
  <c r="I30" i="8" s="1"/>
  <c r="H29" i="8"/>
  <c r="I29" i="8" s="1"/>
  <c r="H28" i="8"/>
  <c r="I28" i="8" s="1"/>
  <c r="E27" i="8"/>
  <c r="H27" i="8" s="1"/>
  <c r="I27" i="8" s="1"/>
  <c r="E26" i="8"/>
  <c r="H26" i="8" s="1"/>
  <c r="I26" i="8" s="1"/>
  <c r="E22" i="8"/>
  <c r="H18" i="8"/>
  <c r="I18" i="8" s="1"/>
  <c r="E19" i="8"/>
  <c r="H19" i="8" s="1"/>
  <c r="I19" i="8" s="1"/>
  <c r="E20" i="8"/>
  <c r="H20" i="8" s="1"/>
  <c r="I20" i="8" s="1"/>
  <c r="E21" i="8"/>
  <c r="H21" i="8" s="1"/>
  <c r="I21" i="8" s="1"/>
  <c r="Q35" i="10"/>
  <c r="Q34" i="10" s="1"/>
  <c r="P35" i="10"/>
  <c r="P34" i="10" s="1"/>
  <c r="Q29" i="10"/>
  <c r="Q28" i="10" s="1"/>
  <c r="P29" i="10"/>
  <c r="P28" i="10" s="1"/>
  <c r="I27" i="10"/>
  <c r="H27" i="10"/>
  <c r="P19" i="10"/>
  <c r="Q14" i="10"/>
  <c r="P14" i="10"/>
  <c r="I14" i="10"/>
  <c r="H14" i="10"/>
  <c r="J33" i="9"/>
  <c r="I33" i="9"/>
  <c r="J28" i="9"/>
  <c r="I28" i="9"/>
  <c r="I39" i="9" s="1"/>
  <c r="J19" i="9"/>
  <c r="I19" i="9"/>
  <c r="J14" i="9"/>
  <c r="I14" i="9"/>
  <c r="I25" i="9" s="1"/>
  <c r="G24" i="8"/>
  <c r="F24" i="8"/>
  <c r="G14" i="8"/>
  <c r="F14" i="8"/>
  <c r="I36" i="7"/>
  <c r="I35" i="7"/>
  <c r="H32" i="7"/>
  <c r="E32" i="7"/>
  <c r="I30" i="7"/>
  <c r="I29" i="7"/>
  <c r="I28" i="7"/>
  <c r="H27" i="7"/>
  <c r="G27" i="7"/>
  <c r="F27" i="7"/>
  <c r="E27" i="7"/>
  <c r="I23" i="7"/>
  <c r="I22" i="7"/>
  <c r="H19" i="7"/>
  <c r="F19" i="7"/>
  <c r="E19" i="7"/>
  <c r="I17" i="7"/>
  <c r="I16" i="7"/>
  <c r="H14" i="7"/>
  <c r="G14" i="7"/>
  <c r="F14" i="7"/>
  <c r="I12" i="7"/>
  <c r="K49" i="5"/>
  <c r="J49" i="5"/>
  <c r="K41" i="5"/>
  <c r="J41" i="5"/>
  <c r="K34" i="5"/>
  <c r="J34" i="5"/>
  <c r="K29" i="5"/>
  <c r="J29" i="5"/>
  <c r="F27" i="5"/>
  <c r="E27" i="5"/>
  <c r="F23" i="5"/>
  <c r="E23" i="5"/>
  <c r="K18" i="5"/>
  <c r="J18" i="5"/>
  <c r="K13" i="5"/>
  <c r="J13" i="5"/>
  <c r="F13" i="5"/>
  <c r="E13" i="5"/>
  <c r="E120" i="3"/>
  <c r="J16"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J53" i="2"/>
  <c r="K53" i="2" s="1"/>
  <c r="E217" i="3" s="1"/>
  <c r="J52" i="2"/>
  <c r="E166" i="3" s="1"/>
  <c r="E161" i="3"/>
  <c r="J46" i="2"/>
  <c r="E162" i="3" s="1"/>
  <c r="J47" i="2"/>
  <c r="K47" i="2" s="1"/>
  <c r="E213" i="3" s="1"/>
  <c r="J48" i="2"/>
  <c r="J39" i="2"/>
  <c r="K39" i="2" s="1"/>
  <c r="E207" i="3" s="1"/>
  <c r="J40" i="2"/>
  <c r="K40" i="2" s="1"/>
  <c r="E208" i="3" s="1"/>
  <c r="E156" i="3"/>
  <c r="J28" i="2"/>
  <c r="K28" i="2" s="1"/>
  <c r="E199" i="3" s="1"/>
  <c r="J29" i="2"/>
  <c r="E150" i="3" s="1"/>
  <c r="J30" i="2"/>
  <c r="K30" i="2" s="1"/>
  <c r="E201" i="3" s="1"/>
  <c r="J31" i="2"/>
  <c r="K31" i="2" s="1"/>
  <c r="E202" i="3" s="1"/>
  <c r="J32" i="2"/>
  <c r="J17" i="2"/>
  <c r="K17" i="2" s="1"/>
  <c r="E190" i="3" s="1"/>
  <c r="J18" i="2"/>
  <c r="K18" i="2" s="1"/>
  <c r="E191" i="3" s="1"/>
  <c r="J19" i="2"/>
  <c r="E142" i="3" s="1"/>
  <c r="J20" i="2"/>
  <c r="K20" i="2" s="1"/>
  <c r="E193" i="3" s="1"/>
  <c r="J21" i="2"/>
  <c r="K21" i="2" s="1"/>
  <c r="E194" i="3" s="1"/>
  <c r="J22" i="2"/>
  <c r="K22" i="2" s="1"/>
  <c r="E195" i="3" s="1"/>
  <c r="J23" i="2"/>
  <c r="E146" i="3" s="1"/>
  <c r="E143" i="3"/>
  <c r="K48" i="2"/>
  <c r="E214" i="3" s="1"/>
  <c r="E164" i="3"/>
  <c r="K32" i="2"/>
  <c r="E203" i="3" s="1"/>
  <c r="E153" i="3"/>
  <c r="E27" i="2"/>
  <c r="F27" i="2" s="1"/>
  <c r="E179" i="3" s="1"/>
  <c r="E130" i="3"/>
  <c r="E29" i="2"/>
  <c r="E30" i="2"/>
  <c r="F30" i="2" s="1"/>
  <c r="E182" i="3" s="1"/>
  <c r="E31" i="2"/>
  <c r="E133" i="3" s="1"/>
  <c r="E32" i="2"/>
  <c r="E184" i="3" s="1"/>
  <c r="E33" i="2"/>
  <c r="E34" i="2"/>
  <c r="F34" i="2" s="1"/>
  <c r="E186" i="3" s="1"/>
  <c r="E26" i="2"/>
  <c r="F26" i="2" s="1"/>
  <c r="E178" i="3" s="1"/>
  <c r="E171" i="3"/>
  <c r="E172" i="3"/>
  <c r="E19" i="2"/>
  <c r="E123" i="3" s="1"/>
  <c r="E20" i="2"/>
  <c r="E124" i="3" s="1"/>
  <c r="E21" i="2"/>
  <c r="E125" i="3" s="1"/>
  <c r="E22" i="2"/>
  <c r="F22" i="2" s="1"/>
  <c r="E176" i="3" s="1"/>
  <c r="F19" i="2"/>
  <c r="K56" i="1"/>
  <c r="E105" i="3" s="1"/>
  <c r="J56" i="1"/>
  <c r="E53" i="3" s="1"/>
  <c r="K42" i="1"/>
  <c r="E95" i="3" s="1"/>
  <c r="J42" i="1"/>
  <c r="F39" i="1"/>
  <c r="E24" i="3"/>
  <c r="K36" i="1"/>
  <c r="E93" i="3" s="1"/>
  <c r="J36" i="1"/>
  <c r="K25" i="1"/>
  <c r="E86" i="3" s="1"/>
  <c r="J25" i="1"/>
  <c r="E34" i="3" s="1"/>
  <c r="F24" i="1"/>
  <c r="E66" i="3" s="1"/>
  <c r="E24" i="1"/>
  <c r="E14" i="3" s="1"/>
  <c r="E151" i="3" l="1"/>
  <c r="H22" i="8"/>
  <c r="I22" i="8" s="1"/>
  <c r="P40" i="10"/>
  <c r="E34" i="5"/>
  <c r="F12" i="8"/>
  <c r="F21" i="2"/>
  <c r="E175" i="3" s="1"/>
  <c r="E145" i="3"/>
  <c r="F34" i="5"/>
  <c r="E38" i="7"/>
  <c r="K46" i="2"/>
  <c r="E212" i="3" s="1"/>
  <c r="E43" i="3"/>
  <c r="J61" i="1"/>
  <c r="J52" i="5"/>
  <c r="E135" i="3"/>
  <c r="F33" i="2"/>
  <c r="E185" i="3" s="1"/>
  <c r="E122" i="3"/>
  <c r="E173" i="3"/>
  <c r="E126" i="3"/>
  <c r="H17" i="8"/>
  <c r="I17" i="8" s="1"/>
  <c r="E134" i="3"/>
  <c r="E163" i="3"/>
  <c r="G12" i="8"/>
  <c r="E180" i="3"/>
  <c r="E121" i="3"/>
  <c r="E132" i="3"/>
  <c r="E140" i="3"/>
  <c r="K19" i="2"/>
  <c r="E192" i="3" s="1"/>
  <c r="F25" i="7"/>
  <c r="E157" i="3"/>
  <c r="E14" i="2"/>
  <c r="E119" i="3" s="1"/>
  <c r="E167" i="3"/>
  <c r="K23" i="2"/>
  <c r="E196" i="3" s="1"/>
  <c r="E144" i="3"/>
  <c r="L18" i="8"/>
  <c r="E131" i="3"/>
  <c r="I27" i="7"/>
  <c r="H25" i="7"/>
  <c r="H38" i="7" s="1"/>
  <c r="I21" i="7"/>
  <c r="K38" i="2"/>
  <c r="E206" i="3" s="1"/>
  <c r="F32" i="7"/>
  <c r="I34" i="7"/>
  <c r="E136" i="3"/>
  <c r="K27" i="2"/>
  <c r="E198" i="3" s="1"/>
  <c r="K52" i="5"/>
  <c r="I14" i="7"/>
  <c r="J39" i="9"/>
  <c r="E129" i="3"/>
  <c r="E149" i="3"/>
  <c r="J36" i="2"/>
  <c r="E155" i="3" s="1"/>
  <c r="J50" i="2"/>
  <c r="E165" i="3" s="1"/>
  <c r="E128" i="3"/>
  <c r="E141" i="3"/>
  <c r="E152" i="3"/>
  <c r="J14" i="2"/>
  <c r="E138" i="3" s="1"/>
  <c r="E158" i="3"/>
  <c r="J25" i="9"/>
  <c r="K52" i="2"/>
  <c r="E25" i="7"/>
  <c r="Q23" i="10"/>
  <c r="P23" i="10"/>
  <c r="L21" i="8"/>
  <c r="L22" i="8"/>
  <c r="L19" i="8"/>
  <c r="L34" i="8"/>
  <c r="H48" i="10"/>
  <c r="I48" i="10"/>
  <c r="J38" i="1"/>
  <c r="F41" i="1"/>
  <c r="E77" i="3" s="1"/>
  <c r="K38" i="1"/>
  <c r="E94" i="3" s="1"/>
  <c r="E170" i="3"/>
  <c r="E14" i="8"/>
  <c r="H14" i="8" s="1"/>
  <c r="I14" i="8" s="1"/>
  <c r="Q40" i="10"/>
  <c r="E41" i="1"/>
  <c r="E183" i="3"/>
  <c r="E24" i="2"/>
  <c r="E76" i="3"/>
  <c r="E211" i="3"/>
  <c r="E41" i="3"/>
  <c r="J25" i="2"/>
  <c r="E147" i="3" s="1"/>
  <c r="K29" i="2"/>
  <c r="E200" i="3" s="1"/>
  <c r="L20" i="8"/>
  <c r="E24" i="8"/>
  <c r="H24" i="8" s="1"/>
  <c r="I24" i="8" s="1"/>
  <c r="F20" i="2"/>
  <c r="F14" i="2" s="1"/>
  <c r="E25" i="3" l="1"/>
  <c r="P43" i="10"/>
  <c r="P48" i="10" s="1"/>
  <c r="K54" i="5"/>
  <c r="I20" i="7" s="1"/>
  <c r="Q43" i="10"/>
  <c r="Q48" i="10" s="1"/>
  <c r="F38" i="7"/>
  <c r="L17" i="8"/>
  <c r="K14" i="2"/>
  <c r="E188" i="3" s="1"/>
  <c r="E127" i="3"/>
  <c r="E12" i="2"/>
  <c r="K36" i="2"/>
  <c r="E205" i="3" s="1"/>
  <c r="E189" i="3"/>
  <c r="E100" i="3"/>
  <c r="J54" i="5"/>
  <c r="G19" i="7"/>
  <c r="I19" i="7" s="1"/>
  <c r="K50" i="2"/>
  <c r="E215" i="3" s="1"/>
  <c r="E216" i="3"/>
  <c r="E12" i="8"/>
  <c r="H12" i="8" s="1"/>
  <c r="I12" i="8" s="1"/>
  <c r="K48" i="1"/>
  <c r="E99" i="3" s="1"/>
  <c r="E42" i="3"/>
  <c r="F24" i="2"/>
  <c r="F12" i="2" s="1"/>
  <c r="E181" i="3"/>
  <c r="K25" i="2"/>
  <c r="J12" i="2"/>
  <c r="E137" i="3" s="1"/>
  <c r="E174" i="3"/>
  <c r="I33" i="7" l="1"/>
  <c r="N43" i="5"/>
  <c r="E118" i="3"/>
  <c r="K12" i="2"/>
  <c r="E187" i="3" s="1"/>
  <c r="K61" i="1"/>
  <c r="K63" i="1" s="1"/>
  <c r="E177" i="3"/>
  <c r="G25" i="7"/>
  <c r="I25" i="7" s="1"/>
  <c r="E48" i="3"/>
  <c r="J63" i="1"/>
  <c r="G32" i="7"/>
  <c r="G38" i="7" s="1"/>
  <c r="I38" i="7" s="1"/>
  <c r="E197" i="3"/>
  <c r="E169" i="3"/>
  <c r="E168" i="3" l="1"/>
  <c r="K38" i="7"/>
  <c r="K25" i="7"/>
  <c r="E108" i="3"/>
  <c r="E47" i="3"/>
  <c r="I32" i="7"/>
  <c r="E160" i="3"/>
  <c r="J42" i="2"/>
  <c r="E109" i="3"/>
  <c r="E210" i="3"/>
  <c r="K42" i="2"/>
  <c r="E56" i="3"/>
  <c r="J34" i="2" l="1"/>
  <c r="E154" i="3" s="1"/>
  <c r="E159" i="3"/>
  <c r="E57" i="3"/>
  <c r="K34" i="2"/>
  <c r="E204" i="3" s="1"/>
  <c r="E209" i="3"/>
</calcChain>
</file>

<file path=xl/comments1.xml><?xml version="1.0" encoding="utf-8"?>
<comments xmlns="http://schemas.openxmlformats.org/spreadsheetml/2006/main">
  <authors>
    <author>DGCG</author>
  </authors>
  <commentList>
    <comment ref="K8"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K6" authorId="0" shapeId="0">
      <text>
        <r>
          <rPr>
            <b/>
            <sz val="9"/>
            <color indexed="81"/>
            <rFont val="Tahoma"/>
            <family val="2"/>
          </rPr>
          <t>DGCG:</t>
        </r>
        <r>
          <rPr>
            <sz val="9"/>
            <color indexed="81"/>
            <rFont val="Tahoma"/>
            <family val="2"/>
          </rPr>
          <t xml:space="preserve">
Modificado menos devengado</t>
        </r>
      </text>
    </comment>
  </commentList>
</comments>
</file>

<file path=xl/comments3.xml><?xml version="1.0" encoding="utf-8"?>
<comments xmlns="http://schemas.openxmlformats.org/spreadsheetml/2006/main">
  <authors>
    <author>DGCG</author>
  </authors>
  <commentList>
    <comment ref="K7" authorId="0" shapeId="0">
      <text>
        <r>
          <rPr>
            <b/>
            <sz val="9"/>
            <color indexed="81"/>
            <rFont val="Tahoma"/>
            <family val="2"/>
          </rPr>
          <t>DGCG:</t>
        </r>
        <r>
          <rPr>
            <sz val="9"/>
            <color indexed="81"/>
            <rFont val="Tahoma"/>
            <family val="2"/>
          </rPr>
          <t xml:space="preserve">
Modificado menos devengado</t>
        </r>
      </text>
    </comment>
  </commentList>
</comments>
</file>

<file path=xl/comments4.xml><?xml version="1.0" encoding="utf-8"?>
<comments xmlns="http://schemas.openxmlformats.org/spreadsheetml/2006/main">
  <authors>
    <author>DGCG</author>
  </authors>
  <commentList>
    <comment ref="K7" authorId="0" shapeId="0">
      <text>
        <r>
          <rPr>
            <b/>
            <sz val="9"/>
            <color indexed="81"/>
            <rFont val="Tahoma"/>
            <family val="2"/>
          </rPr>
          <t>DGCG:</t>
        </r>
        <r>
          <rPr>
            <sz val="9"/>
            <color indexed="81"/>
            <rFont val="Tahoma"/>
            <family val="2"/>
          </rPr>
          <t xml:space="preserve">
Modificado menos devengado</t>
        </r>
      </text>
    </comment>
  </commentList>
</comments>
</file>

<file path=xl/comments5.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6.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comments7.xml><?xml version="1.0" encoding="utf-8"?>
<comments xmlns="http://schemas.openxmlformats.org/spreadsheetml/2006/main">
  <authors>
    <author>DGCG</author>
  </authors>
  <commentList>
    <comment ref="C42" authorId="0" shapeId="0">
      <text>
        <r>
          <rPr>
            <b/>
            <sz val="9"/>
            <color indexed="81"/>
            <rFont val="Tahoma"/>
            <family val="2"/>
          </rPr>
          <t>DGCG:</t>
        </r>
        <r>
          <rPr>
            <sz val="9"/>
            <color indexed="81"/>
            <rFont val="Tahoma"/>
            <family val="2"/>
          </rPr>
          <t xml:space="preserve">
Debe coincidir con el ESF, Plan 1230</t>
        </r>
      </text>
    </comment>
  </commentList>
</comments>
</file>

<file path=xl/sharedStrings.xml><?xml version="1.0" encoding="utf-8"?>
<sst xmlns="http://schemas.openxmlformats.org/spreadsheetml/2006/main" count="10986" uniqueCount="6254">
  <si>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</si>
  <si>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</si>
  <si>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</si>
  <si>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</si>
  <si>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</si>
  <si>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</si>
  <si>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</si>
  <si>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</si>
  <si>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</si>
  <si>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</si>
  <si>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</si>
  <si>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</si>
  <si>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</si>
  <si>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</si>
  <si>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</si>
  <si>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</si>
  <si>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</si>
  <si>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</si>
  <si>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</si>
  <si>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</si>
  <si>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</si>
  <si>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</si>
  <si>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</si>
  <si>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</si>
  <si>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</si>
  <si>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</si>
  <si>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</si>
  <si>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</si>
  <si>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</si>
  <si>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</si>
  <si>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</si>
  <si>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</si>
  <si>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</si>
  <si>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</si>
  <si>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</si>
  <si>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</si>
  <si>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</si>
  <si>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</si>
  <si>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</si>
  <si>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</si>
  <si>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</si>
  <si>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</si>
  <si>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</si>
  <si>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</si>
  <si>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</si>
  <si>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</si>
  <si>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</si>
  <si>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</si>
  <si>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</si>
  <si>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</si>
  <si>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</si>
  <si>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</si>
  <si>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</si>
  <si>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</si>
  <si>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</si>
  <si>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</si>
  <si>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</si>
  <si>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</si>
  <si>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</si>
  <si>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</si>
  <si>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</si>
  <si>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</si>
  <si>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</si>
  <si>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</si>
  <si>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</si>
  <si>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</si>
  <si>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</si>
  <si>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</si>
  <si>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</si>
  <si>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</si>
  <si>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</si>
  <si>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</si>
  <si>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</si>
  <si>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</si>
  <si>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</si>
  <si>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</si>
  <si>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</si>
  <si>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Cargo de quien autoriza</t>
  </si>
  <si>
    <t>Exceso o Insuficiencia en la Actualización de la Hacienda Pública/Patrimonio</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</si>
  <si>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</si>
  <si>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</si>
  <si>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</si>
  <si>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</si>
  <si>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</si>
  <si>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</si>
  <si>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</si>
  <si>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</si>
  <si>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</si>
  <si>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</si>
  <si>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</si>
  <si>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</si>
  <si>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</si>
  <si>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</si>
  <si>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</si>
  <si>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</si>
  <si>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</si>
  <si>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</si>
  <si>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</si>
  <si>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</si>
  <si>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</si>
  <si>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</si>
  <si>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</si>
  <si>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</si>
  <si>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</si>
  <si>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</si>
  <si>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</si>
  <si>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</si>
  <si>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</si>
  <si>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</si>
  <si>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</si>
  <si>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</si>
  <si>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</si>
  <si>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</si>
  <si>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</si>
  <si>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</si>
  <si>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</si>
  <si>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</si>
  <si>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</si>
  <si>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</si>
  <si>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</si>
  <si>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</si>
  <si>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</si>
  <si>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</si>
  <si>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</si>
  <si>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</si>
  <si>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</si>
  <si>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</si>
  <si>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</si>
  <si>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</si>
  <si>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</si>
  <si>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</si>
  <si>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</si>
  <si>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</si>
  <si>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</si>
  <si>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</si>
  <si>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</si>
  <si>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</si>
  <si>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</si>
  <si>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</si>
  <si>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</si>
  <si>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</si>
  <si>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</si>
  <si>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Saldo Inicial</t>
  </si>
  <si>
    <t>Cargos del Periodo</t>
  </si>
  <si>
    <t>Abonos del Periodo</t>
  </si>
  <si>
    <t>Saldo Final</t>
  </si>
  <si>
    <t>Variación del Periodo</t>
  </si>
  <si>
    <t>4 =(1+2-3)</t>
  </si>
  <si>
    <t>(4-1)</t>
  </si>
  <si>
    <t xml:space="preserve">Bienes Muebles </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</si>
  <si>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</si>
  <si>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</si>
  <si>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</si>
  <si>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</si>
  <si>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</si>
  <si>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</si>
  <si>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</si>
  <si>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</si>
  <si>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</si>
  <si>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</si>
  <si>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</si>
  <si>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</si>
  <si>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</si>
  <si>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</si>
  <si>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</si>
  <si>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</si>
  <si>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</si>
  <si>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</si>
  <si>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</si>
  <si>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</si>
  <si>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</si>
  <si>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</si>
  <si>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</si>
  <si>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</si>
  <si>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</si>
  <si>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</si>
  <si>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</si>
  <si>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</si>
  <si>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</si>
  <si>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</si>
  <si>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</si>
  <si>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</si>
  <si>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</si>
  <si>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</si>
  <si>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</si>
  <si>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</si>
  <si>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</si>
  <si>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</si>
  <si>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Efectivo y Equivalente al Efectivo al Inicio del Ejericio</t>
  </si>
  <si>
    <t>Efectivo y Equivalente al Efectivo al Final del Ejericio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</si>
  <si>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</si>
  <si>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</si>
  <si>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</si>
  <si>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</si>
  <si>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</si>
  <si>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</si>
  <si>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</si>
  <si>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</si>
  <si>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</si>
  <si>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</si>
  <si>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</si>
  <si>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</si>
  <si>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</si>
  <si>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</si>
  <si>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</si>
  <si>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</si>
  <si>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</si>
  <si>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</si>
  <si>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</si>
  <si>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</si>
  <si>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</si>
  <si>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</si>
  <si>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</si>
  <si>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</si>
  <si>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</si>
  <si>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</si>
  <si>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</si>
  <si>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</si>
  <si>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</si>
  <si>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</si>
  <si>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</si>
  <si>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¹ Los ingresos excedentes se presentan para efectos de cumplimiento de la Ley General de Contabilidad Gubernamental y el importe reflejado debe ser siempre mayor a cero</t>
  </si>
  <si>
    <t>(6 = 5 - 1 )</t>
  </si>
  <si>
    <t>Egresos</t>
  </si>
  <si>
    <t>Subejercicio</t>
  </si>
  <si>
    <t>Aprobado</t>
  </si>
  <si>
    <t>Ampliaciones/ (Reducciones)</t>
  </si>
  <si>
    <t>Pagado</t>
  </si>
  <si>
    <t>3 = (1 + 2 )</t>
  </si>
  <si>
    <t>Total del Gasto</t>
  </si>
  <si>
    <t xml:space="preserve">Egresos </t>
  </si>
  <si>
    <t>Gasto Corriente</t>
  </si>
  <si>
    <t>Gasto de Capital</t>
  </si>
  <si>
    <t>Amortización de la Deuda y Disminución de Pasivos</t>
  </si>
  <si>
    <t>Otros Servicios Generales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</si>
  <si>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</si>
  <si>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</si>
  <si>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</si>
  <si>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</si>
  <si>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</si>
  <si>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</si>
  <si>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</si>
  <si>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</si>
  <si>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</si>
  <si>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</si>
  <si>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</si>
  <si>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</si>
  <si>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</si>
  <si>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</si>
  <si>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</si>
  <si>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</si>
  <si>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</si>
  <si>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</si>
  <si>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</si>
  <si>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</si>
  <si>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</si>
  <si>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</si>
  <si>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</si>
  <si>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</si>
  <si>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</si>
  <si>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</si>
  <si>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</si>
  <si>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</si>
  <si>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</si>
  <si>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</si>
  <si>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</si>
  <si>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</si>
  <si>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</si>
  <si>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</si>
  <si>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</si>
  <si>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</si>
  <si>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</si>
  <si>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</si>
  <si>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</si>
  <si>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</si>
  <si>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</si>
  <si>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</si>
  <si>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</si>
  <si>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</si>
  <si>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</si>
  <si>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</si>
  <si>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</si>
  <si>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</si>
  <si>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</si>
  <si>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</si>
  <si>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</si>
  <si>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</si>
  <si>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</si>
  <si>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</si>
  <si>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</si>
  <si>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</si>
  <si>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</si>
  <si>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</si>
  <si>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</si>
  <si>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</si>
  <si>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</si>
  <si>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Otros Orígenes de Financiamiento</t>
  </si>
  <si>
    <t>Otras Aplicaciones de Financiamiento</t>
  </si>
  <si>
    <t>Ingresos excedentes¹</t>
  </si>
  <si>
    <t>MONTO</t>
  </si>
  <si>
    <t>ESF-08 BIENES MUEBLES E INMUEBLES</t>
  </si>
  <si>
    <t>SALDO INICIAL</t>
  </si>
  <si>
    <t>SALDO FINAL</t>
  </si>
  <si>
    <t>FLUJO</t>
  </si>
  <si>
    <t>CRITERIO</t>
  </si>
  <si>
    <t>ERA-01 INGRESOS</t>
  </si>
  <si>
    <t>NOTA</t>
  </si>
  <si>
    <t>CARACTERISTICAS</t>
  </si>
  <si>
    <t>ERA-03 GASTOS</t>
  </si>
  <si>
    <t>%GASTO</t>
  </si>
  <si>
    <t>EXPLICACION</t>
  </si>
  <si>
    <t>MODIFICACION</t>
  </si>
  <si>
    <t>% SUB</t>
  </si>
  <si>
    <t>NOMBRE</t>
  </si>
  <si>
    <t>JUICIOS</t>
  </si>
  <si>
    <t>GARANTÍAS</t>
  </si>
  <si>
    <t>AVALES</t>
  </si>
  <si>
    <t>PENSIONES Y JUBILACIONES</t>
  </si>
  <si>
    <t>Conciliación entre los Ingresos Presupuestarios y Contables</t>
  </si>
  <si>
    <t>(Cifras en pesos)</t>
  </si>
  <si>
    <t>1. Ingresos Presupuestarios</t>
  </si>
  <si>
    <t>$XXX</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</si>
  <si>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</si>
  <si>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</si>
  <si>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</si>
  <si>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</si>
  <si>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</si>
  <si>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</si>
  <si>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</si>
  <si>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</si>
  <si>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</si>
  <si>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</si>
  <si>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</si>
  <si>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</si>
  <si>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</si>
  <si>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</si>
  <si>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</si>
  <si>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</si>
  <si>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</si>
  <si>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</si>
  <si>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</si>
  <si>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</si>
  <si>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</si>
  <si>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</si>
  <si>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</si>
  <si>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</si>
  <si>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</si>
  <si>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</si>
  <si>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</si>
  <si>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</si>
  <si>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</si>
  <si>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</si>
  <si>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</si>
  <si>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</si>
  <si>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</si>
  <si>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</si>
  <si>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</si>
  <si>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</si>
  <si>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</si>
  <si>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</si>
  <si>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</si>
  <si>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 xml:space="preserve">Ente Público:      </t>
  </si>
  <si>
    <t>ACTIVO</t>
  </si>
  <si>
    <t>* BIENES MUEBLES, INMUEBLES E INTAGIBLES</t>
  </si>
  <si>
    <t>ESF-01 FONDOS C/INVERSIONES FINANCIERAS</t>
  </si>
  <si>
    <t>TIPO</t>
  </si>
  <si>
    <t>MONTO PARCIAL</t>
  </si>
  <si>
    <t>* DERECHOSA RECIBIR EFECTIVO Y EQUIVALENTES Y BIENES O SERVICIOS A RECIBIR</t>
  </si>
  <si>
    <t>ESF-02 INGRESOS P/RECUPERAR</t>
  </si>
  <si>
    <t>ESF-05 INVENTARIO Y ALMACENES</t>
  </si>
  <si>
    <t>METODO</t>
  </si>
  <si>
    <t>* BIENES DISPONIBLES PARA SU TRANSFORMACIÓN O CONSUMO.</t>
  </si>
  <si>
    <t xml:space="preserve">* INVERSIONES FINANCIERAS. </t>
  </si>
  <si>
    <t>NOMBRE DE FIDEICOMIS0O</t>
  </si>
  <si>
    <t>OBJETO</t>
  </si>
  <si>
    <t>ESF-06 FIDEICOMISOS, MANDATOS Y CONTRATOS ANALOGOS</t>
  </si>
  <si>
    <t>EMPRESA/OPDES</t>
  </si>
  <si>
    <t>ESF-09 INTANGIBLES Y DIFERIDOS</t>
  </si>
  <si>
    <t>ESF-10   ESTIMACIONES Y DETERIOROS</t>
  </si>
  <si>
    <t>CARACTERÍSTICAS</t>
  </si>
  <si>
    <t>ESF-11 OTROS ACTIVOS</t>
  </si>
  <si>
    <t>90 DIAS</t>
  </si>
  <si>
    <t>180 DIAS</t>
  </si>
  <si>
    <t>365 DIAS</t>
  </si>
  <si>
    <t>NATURALEZA</t>
  </si>
  <si>
    <t>ESF-13 OTROS PASIVOS DIFERIDOS A CORTO PLAZO</t>
  </si>
  <si>
    <t>ESF-13 FONDOS Y BIENES DE TERCEROS EN GARANTÍA Y/O ADMINISTRACIÓN A CORTO PLAZO</t>
  </si>
  <si>
    <t>ESF-13 PASIVO DIFERIDO A LARGO PLAZO</t>
  </si>
  <si>
    <t>ESF-14 OTROS PASIVOS CIRCULANTES</t>
  </si>
  <si>
    <t>INGRESOS DE GESTIÓN</t>
  </si>
  <si>
    <t>I) NOTAS AL ESTADO DE SITUACIÓN FINANCIERA</t>
  </si>
  <si>
    <t>II) NOTAS AL ESTADO DE ACTIVIDADES</t>
  </si>
  <si>
    <t>III) NOTAS AL ESTADO DE VARIACIÓN A LA HACIEDA PÚBLICA</t>
  </si>
  <si>
    <t>VHP-01 PATRIMONIO CONTRIBUIDO</t>
  </si>
  <si>
    <t>VHP-02 PATRIMONIO GENERADO</t>
  </si>
  <si>
    <t>IV) NOTAS AL ESTADO DE FLUJO DE EFECTIVO</t>
  </si>
  <si>
    <t>EFE-01 FLUJO DE EFECTIVO</t>
  </si>
  <si>
    <t>EFE-02 ADQ. BIENES MUEBLES E INMUEBLES</t>
  </si>
  <si>
    <t xml:space="preserve">IV) CONCILIACIÓN DE LOS INGRESOS PRESUPUESTARIOS Y CONTABLES, ASI COMO ENTRE LOS EGRESOS </t>
  </si>
  <si>
    <t>PRESUPUESTARIOS Y LOS GASTOS</t>
  </si>
  <si>
    <t>NOTAS DE DESGLOSE</t>
  </si>
  <si>
    <t>NOTAS DE MEMORIA</t>
  </si>
  <si>
    <t>NOTAS DE MEMORIA.</t>
  </si>
  <si>
    <t>Comprometido</t>
  </si>
  <si>
    <t>Ejercido</t>
  </si>
  <si>
    <t>ESF-03 DEUDORES P/RECUPERAR</t>
  </si>
  <si>
    <t>ERA-02 OTROS INGRESOS Y BENEFICIOS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</si>
  <si>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</si>
  <si>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</si>
  <si>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</si>
  <si>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</si>
  <si>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</si>
  <si>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</si>
  <si>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</si>
  <si>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</si>
  <si>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</si>
  <si>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</si>
  <si>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</si>
  <si>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 de Intereses de Créditos Bancarios</t>
  </si>
  <si>
    <t>Total de Intereses de Otros Instrumentos de Deuda</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</si>
  <si>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</si>
  <si>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</si>
  <si>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</si>
  <si>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</si>
  <si>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</si>
  <si>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</si>
  <si>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</si>
  <si>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</si>
  <si>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</si>
  <si>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</si>
  <si>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</si>
  <si>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</si>
  <si>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Fondo, Programa o Convenio</t>
  </si>
  <si>
    <t>Datos de la Cuenta Bancaria</t>
  </si>
  <si>
    <t>Institución Bancaria</t>
  </si>
  <si>
    <t>Número de Cuenta</t>
  </si>
  <si>
    <t xml:space="preserve">Instrumentos Financieros </t>
  </si>
  <si>
    <t xml:space="preserve">Valor Razonable </t>
  </si>
  <si>
    <t>Riesgos</t>
  </si>
  <si>
    <t>RELACIÓN DE ESQUEMAS BURSÁTILES Y DE COBERTURAS FINANCIERAS</t>
  </si>
  <si>
    <t>RELACIÓN DE CUENTAS BANCARIAS PRODUCTIVAS ESPECÍFICAS</t>
  </si>
  <si>
    <t>ESTADO DE ACTIVIDADES</t>
  </si>
  <si>
    <t>ESTADO DE SITUACIÓN FINANCIERA</t>
  </si>
  <si>
    <t>ESTADO DE CAMBIOS EN LA SITUACIÓN FINANCIERA</t>
  </si>
  <si>
    <t>ESTADO ANALÍTICO DEL ACTIVO</t>
  </si>
  <si>
    <t>ESTADO ANALÍTICO DE LA DEUDA Y OTROS PASIVOS</t>
  </si>
  <si>
    <t>ESTADO DE VARIACIÓN DE LA HACIENDA PÚBLICA</t>
  </si>
  <si>
    <t>ESTADOS DE FLUJOS DE EFECTIVO</t>
  </si>
  <si>
    <t>INFORME DE PASIVOS CONTIGENTES</t>
  </si>
  <si>
    <t xml:space="preserve">NOTAS A LOS ESTADOS FINANCIEROS </t>
  </si>
  <si>
    <t>ESTADO ANALÍTICO DE INGRESOS</t>
  </si>
  <si>
    <t>ESTADO ANALÍTICO DEL EJERCICIO DEL PRESUPUESTO DE EGRESOS</t>
  </si>
  <si>
    <t>CLASIFICACIÓN ADMINISTRATIVA</t>
  </si>
  <si>
    <t>CLASIFICACIÓN ECONÓMICA (POR TIPO DE GASTO)</t>
  </si>
  <si>
    <t>CLASIFICACIÓN POR OBJETO DEL GASTO (CAPÍTULO Y CONCEPTO)</t>
  </si>
  <si>
    <t>CLASIFICACIÓN FUNCIONAL (FINALIDAD Y FUNCIÓN)</t>
  </si>
  <si>
    <t>ENDEUDAMIENTO NETO</t>
  </si>
  <si>
    <t>INTERESES DE LA DEUDA</t>
  </si>
  <si>
    <t>INDICADORES DE POSTURA FISCAL</t>
  </si>
  <si>
    <t>GASTO POR CATEGORIA PROGRAMÁTICA</t>
  </si>
  <si>
    <t>UR</t>
  </si>
  <si>
    <t>PROGRAMAS Y PROYECTOS DE INVERSIÓN</t>
  </si>
  <si>
    <t>Tipo de Programas y Proyectos</t>
  </si>
  <si>
    <t>Programa o Proyecto</t>
  </si>
  <si>
    <t>Denominación</t>
  </si>
  <si>
    <t>6 = ( 3 - 5 )</t>
  </si>
  <si>
    <t>PROGRAMA DE GOBIERNO</t>
  </si>
  <si>
    <t>CATEGORÍA PROGRAMÁTICA</t>
  </si>
  <si>
    <t>INDICADORES</t>
  </si>
  <si>
    <t>METAS</t>
  </si>
  <si>
    <t>PRESUPUESTO (PESOS)</t>
  </si>
  <si>
    <t>Eje</t>
  </si>
  <si>
    <t>Estrategia Transversal</t>
  </si>
  <si>
    <t>F</t>
  </si>
  <si>
    <t>FN</t>
  </si>
  <si>
    <t>SF</t>
  </si>
  <si>
    <t>PP</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</si>
  <si>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</si>
  <si>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</si>
  <si>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</si>
  <si>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</si>
  <si>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</si>
  <si>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</si>
  <si>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</si>
  <si>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</si>
  <si>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</si>
  <si>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</si>
  <si>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</si>
  <si>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Porcentaje de Presupuesto</t>
  </si>
  <si>
    <t>Alc. / Prog.</t>
  </si>
  <si>
    <t>Alc. / Modif.</t>
  </si>
  <si>
    <t>Dev. / Aprob.</t>
  </si>
  <si>
    <t>Dev. / Modif.</t>
  </si>
  <si>
    <t>INDICADORES PARA RESULTADOS</t>
  </si>
  <si>
    <t>% Avance Financiero</t>
  </si>
  <si>
    <t>Devengado/ Aprobado</t>
  </si>
  <si>
    <t>Devengado/ Modificado</t>
  </si>
  <si>
    <t>5/1</t>
  </si>
  <si>
    <t>5/3</t>
  </si>
  <si>
    <r>
      <t xml:space="preserve">Pagado </t>
    </r>
    <r>
      <rPr>
        <b/>
        <vertAlign val="superscript"/>
        <sz val="10"/>
        <rFont val="Arial"/>
        <family val="2"/>
      </rPr>
      <t>3</t>
    </r>
  </si>
  <si>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</si>
  <si>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</si>
  <si>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</si>
  <si>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</si>
  <si>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Cambios en la Hacienda Pública/Patrimonio Neto del Ejercicio 2016</t>
  </si>
  <si>
    <t>1114 Inversiones a 3 meses</t>
  </si>
  <si>
    <t>1121 Inversiones mayores a 3 meses hasta 12.</t>
  </si>
  <si>
    <t>* EFECTIVO Y EQUIVALENTES</t>
  </si>
  <si>
    <t>1140 INVENTARIOS</t>
  </si>
  <si>
    <t>1150 ALMACENES</t>
  </si>
  <si>
    <t>1125 DEUDORES POR ANTICIPOS</t>
  </si>
  <si>
    <t>1123 DEUDORES PENDIENTES POR RECUPERAR</t>
  </si>
  <si>
    <t>1124 INGRESOS POR RECUPERAR CP</t>
  </si>
  <si>
    <t>1122 CUENTAS POR COBRAR CP</t>
  </si>
  <si>
    <t>1211 INVERSIONES A LP</t>
  </si>
  <si>
    <t>1213 FIDEICOMISOS, MANDATOS Y CONTRATOS ANÁLOGOS</t>
  </si>
  <si>
    <t>1214 PARTICIPACIONES Y APORTACIONES DE CAPITAL</t>
  </si>
  <si>
    <t>ESF-07 PARTICIPACIONES Y APORTACIONES DE CAPITAL</t>
  </si>
  <si>
    <t>1260 DEPRECIACIÓN, DETERIORO Y AMORTIZACIÓN ACUMULADA DE BIENES</t>
  </si>
  <si>
    <t>1250 ACTIVOS INTANGIBLES</t>
  </si>
  <si>
    <t>1280 ESTIMACIÓN POR PÉRDIDA O DETERIORO DE ACTIVOS NO CIRCULANTES</t>
  </si>
  <si>
    <t>ESF-12 CUENTAS Y DOCUMENTOS POR PAGAR</t>
  </si>
  <si>
    <t>2159 OTROS PASIVOS DIFERIDOS A CORTO PLAZO</t>
  </si>
  <si>
    <t>2160 FONDOS Y BIENES DE TERCEROS EN GARANTÍA Y/O ADMINISTRACIÓN CP</t>
  </si>
  <si>
    <t>2240 PASIVOS DIFERIDOS A LARGO PLAZO</t>
  </si>
  <si>
    <t>2199 OTROS PASIVOS CIRCULANTES</t>
  </si>
  <si>
    <t xml:space="preserve">4300 OTROS INGRESOS Y BENEFICIOS
</t>
  </si>
  <si>
    <t>5000 GASTOS Y OTRAS PERDIDAS</t>
  </si>
  <si>
    <t>3110 HACIENDA PUBLICA/PATRIMONIO CONTRIBUIDO</t>
  </si>
  <si>
    <t>1110 EFECTIVO Y EQUIVALENTES</t>
  </si>
  <si>
    <t>7000 CUENTAS DE ORDEN CONTABLES</t>
  </si>
  <si>
    <t>Comisión de Deporte del Estado de Guanajuato</t>
  </si>
  <si>
    <t>Lic. Isaac Noe Piña Valdivia</t>
  </si>
  <si>
    <t>Director General</t>
  </si>
  <si>
    <t>C.P. J. Felipe Sánchez Martinez</t>
  </si>
  <si>
    <t>Director de Finanzas y Administración</t>
  </si>
  <si>
    <t>1121102001  INV. 0142</t>
  </si>
  <si>
    <t>1121102002  INV. 0107</t>
  </si>
  <si>
    <t>1121105001  SCOTIABANK 01900775525 CONADE</t>
  </si>
  <si>
    <t>1121106001  BAJIO CTA 3387891 CENTRO ACUATICO</t>
  </si>
  <si>
    <t>1122102002  DOCUMENTOS POR COBRAR</t>
  </si>
  <si>
    <t>1122602001  CUENTAS POR COBRAR A</t>
  </si>
  <si>
    <t>2015</t>
  </si>
  <si>
    <t>1123101002  GASTOS A RESERVA DE COMPROBAR</t>
  </si>
  <si>
    <t>1125102001  FONDO FIJO</t>
  </si>
  <si>
    <t>NO APLICA</t>
  </si>
  <si>
    <t>1236262200  EDIFICACION NO HABITACIONAL</t>
  </si>
  <si>
    <t>1241151100  MUEBLES DE OFICINA Y</t>
  </si>
  <si>
    <t>1241151101  MUEBLES OFNA Y ESTA</t>
  </si>
  <si>
    <t>1241251200  MUEBLES, EXCEPTO DE</t>
  </si>
  <si>
    <t>1241351500  EQUIPO DE CÓMPUTO Y</t>
  </si>
  <si>
    <t>1241351501  EQUIPO DE CÓMPUTO Y</t>
  </si>
  <si>
    <t>1241951900  OTROS MOBILIARIOS Y</t>
  </si>
  <si>
    <t>1241951901  OTROS MOBILIARIOS Y</t>
  </si>
  <si>
    <t>1242152100  EQUIPO Y APARATOS AU</t>
  </si>
  <si>
    <t>1242252200  APARATOS DEPORTIVOS 2011</t>
  </si>
  <si>
    <t>1242352300  CÁMARAS FOTOGRÁFICAS</t>
  </si>
  <si>
    <t>1242952900  OTRO MOBILIARIO Y EQ</t>
  </si>
  <si>
    <t>1242952901  OTRO MOBILIARIO Y EQ</t>
  </si>
  <si>
    <t>1243153100  EQUIPO MÉDICO Y DE L</t>
  </si>
  <si>
    <t>1243153101  EQUIPO MÉDICO Y DE L</t>
  </si>
  <si>
    <t>1243253200  INSTRUMENTAL MÉDICO</t>
  </si>
  <si>
    <t>1244154100  AUTOMÓVILES Y CAMIONES 2011</t>
  </si>
  <si>
    <t>1244154101  AUTOMÓVILES Y CAMIONES 2010</t>
  </si>
  <si>
    <t>1246256201  MAQUINARIA Y EQUIPO</t>
  </si>
  <si>
    <t>1246556500  EQUIPO DE COMUNICACI</t>
  </si>
  <si>
    <t>1246556501  EQUIPO DE COMUNICACI</t>
  </si>
  <si>
    <t>1246656600  EQUIPOS DE GENERACI</t>
  </si>
  <si>
    <t>1246656601  EQUIPOS DE GENERACIÓ</t>
  </si>
  <si>
    <t>1246756700  HERRAMIENTAS Y MÁQUI</t>
  </si>
  <si>
    <t>1246756701  HERRAMIENTAS Y MÁQUI</t>
  </si>
  <si>
    <t>1246956900  OTROS EQUIPOS 2011</t>
  </si>
  <si>
    <t>1246956901  OTROS EQUIPOS 2010</t>
  </si>
  <si>
    <t>1263151101  MUEBLES DE OFICINA Y</t>
  </si>
  <si>
    <t>1263151201  MUEBLES, EXCEPTO DE</t>
  </si>
  <si>
    <t>1263151501  EPO. DE COMPUTO Y DE</t>
  </si>
  <si>
    <t>1263151901  OTROS MOBILIARIOS Y</t>
  </si>
  <si>
    <t>1263252101  EQUIPOS Y APARATOS A</t>
  </si>
  <si>
    <t>1263252201  APARATOS DEPORTIVOS 2010</t>
  </si>
  <si>
    <t>1263252301  CAMARAS FOTOGRAFICAS</t>
  </si>
  <si>
    <t>1263252901  OTRO MOBILIARIO Y EP</t>
  </si>
  <si>
    <t>1263353101  EQUIPO MÉDICO Y DE L</t>
  </si>
  <si>
    <t>1263353201  INSTRUMENTAL MÉDICO</t>
  </si>
  <si>
    <t>1263454101  AUTOMÓVILES Y CAMIONES 2010</t>
  </si>
  <si>
    <t>1263656201  MAQUINARIA Y EQUIPO</t>
  </si>
  <si>
    <t>1263656501  EQUIPO DE COMUNICACI</t>
  </si>
  <si>
    <t>1263656601  EQUIPOS DE GENERACIÓ</t>
  </si>
  <si>
    <t>1263656701  HERRAMIENTAS Y MÁQUI</t>
  </si>
  <si>
    <t>1263656901  OTROS EQUIPOS 2010</t>
  </si>
  <si>
    <t>1265959101  AMORTIZACION SOFTWARE</t>
  </si>
  <si>
    <t>1251059100  SOFTWARE</t>
  </si>
  <si>
    <t>2117101001  ISR NOMINA</t>
  </si>
  <si>
    <t>2117101002  ISR ASIMILADOS A SALARIOS</t>
  </si>
  <si>
    <t>2117101013  ISR RETENCION ARRENDAMIENTO</t>
  </si>
  <si>
    <t>2117102002  CEDULAR  ARRENDAMIENTO 1%</t>
  </si>
  <si>
    <t>2117502101  IMPUESTO SOBRE NOMINAS</t>
  </si>
  <si>
    <t>2119904001  ENTIDADES</t>
  </si>
  <si>
    <t>2119905006  ACREEDORES VARIOS</t>
  </si>
  <si>
    <t>4151510252  POR CONCEPTO DE RENT</t>
  </si>
  <si>
    <t>4151510255  SICCED</t>
  </si>
  <si>
    <t>4151510257  CENTRO ACUAT.</t>
  </si>
  <si>
    <t>4159510820  POR CONCEPTO DE CURSOS OTROS</t>
  </si>
  <si>
    <t>4164610041  REINTEGROS</t>
  </si>
  <si>
    <t>4173711005  INGRESOS POR LA VENT</t>
  </si>
  <si>
    <t>4221911000  SERVICIOS PERSONALES</t>
  </si>
  <si>
    <t>4221912000  MATERIALES Y SUMINISTROS</t>
  </si>
  <si>
    <t>4221913000  SERVICIOS GENERALES</t>
  </si>
  <si>
    <t>4221914000  AYUDAS Y SUBSIDIOS</t>
  </si>
  <si>
    <t>4310 Ingresos Financieros</t>
  </si>
  <si>
    <t>4399 Otros Ingresos y Beneficios Varios</t>
  </si>
  <si>
    <t>5131312000  GAS</t>
  </si>
  <si>
    <t>5131313000  SERVICIO DE AGUA POTABLE</t>
  </si>
  <si>
    <t>5131314000  TELEFONÍA TRADICIONAL</t>
  </si>
  <si>
    <t>5131315000  TELEFONÍA CELULAR</t>
  </si>
  <si>
    <t>5131317000  SERV. ACCESO A INTE</t>
  </si>
  <si>
    <t>5132322000  ARRENDAMIENTO DE EDIFICIOS</t>
  </si>
  <si>
    <t>5133336000  SERVS. APOYO ADMVO.</t>
  </si>
  <si>
    <t>5133339000  SERVICIOS PROFESIONA</t>
  </si>
  <si>
    <t>5139398000  IMPUESTO DE NOMINA</t>
  </si>
  <si>
    <t>5241441000  AYUDAS SOCIALES A PERSONAS</t>
  </si>
  <si>
    <t>5242442000  BECAS O. AYUDA</t>
  </si>
  <si>
    <t>5243445000  AYUDA SOC. CULT.</t>
  </si>
  <si>
    <t>5252452000  JUBILACIONES</t>
  </si>
  <si>
    <t>5599000006  Diferencia por Redondeo</t>
  </si>
  <si>
    <t>3110000002  BAJA DE ACTIVO FIJO</t>
  </si>
  <si>
    <t>3110915000  BIENES MUEBLES E INMUEBLES</t>
  </si>
  <si>
    <t>3110916000  OBRA PÚBLICA</t>
  </si>
  <si>
    <t>3111823106  FAISE OBRA PÚBLICA</t>
  </si>
  <si>
    <t>3111828006  FAFEF OBRA PUBLICA</t>
  </si>
  <si>
    <t>3111835000  BIENES MUEBLES E INMUEBLES</t>
  </si>
  <si>
    <t>3111836000  FEDERAL CONVENIO OBRA PUBLICA</t>
  </si>
  <si>
    <t>3113824206  FEDERALES DE EJERCIC</t>
  </si>
  <si>
    <t>3113828006  FAFEF OBRA PÚBLICA E</t>
  </si>
  <si>
    <t>3113835000  B MUB E INMU EJE ANT</t>
  </si>
  <si>
    <t>3113836000  BIENES MUEBLES FEDERAL</t>
  </si>
  <si>
    <t>3113915000  BIENES MUEBLES E INM</t>
  </si>
  <si>
    <t>3113916000  OBRA PÚBLICA EJER ANTERIORES</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</si>
  <si>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</si>
  <si>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</si>
  <si>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</si>
  <si>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</si>
  <si>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</si>
  <si>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</si>
  <si>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</si>
  <si>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</si>
  <si>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</si>
  <si>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</si>
  <si>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</si>
  <si>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</si>
  <si>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</si>
  <si>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3220001000  CAPITALIZACIÓN RECURSOS PROPIOS</t>
  </si>
  <si>
    <t>3220001001  CAPITALIZACIÓN REMANENTES</t>
  </si>
  <si>
    <t>3220690201  APLICACIÓN DE REMANENTE PROPIO</t>
  </si>
  <si>
    <t>1112102001  BANCOMER 0102514605 SICCED</t>
  </si>
  <si>
    <t>1112102002  BANCOMER 0107412533 PROPIOS</t>
  </si>
  <si>
    <t>1112102003  BANCOMER 0142629607</t>
  </si>
  <si>
    <t>1112102004  BANCOMER 0145383048 NOMINA</t>
  </si>
  <si>
    <t>1112102005  BANCOMER 0150625515 MACROCENTROS</t>
  </si>
  <si>
    <t>1112102006  BANCOMER 0179613080</t>
  </si>
  <si>
    <t>1112102007  BANCOMER 0181475061</t>
  </si>
  <si>
    <t>1112102008  BANCOMER 0194178793  FAFEF 2013</t>
  </si>
  <si>
    <t>1112102009  BANCOMER 0194179005</t>
  </si>
  <si>
    <t>1112102011  BANCOMER 0194399617</t>
  </si>
  <si>
    <t>1112102012  BANCOMER 01957773822 FAFEF 2014</t>
  </si>
  <si>
    <t>1112102013  BANCOMER 00197637977</t>
  </si>
  <si>
    <t>1112102014  BANCOMER 0199799575</t>
  </si>
  <si>
    <t>1112102015  BANCOMER 0103816990</t>
  </si>
  <si>
    <t>1112105001  SCOTIABANK 01900775525 CONADE</t>
  </si>
  <si>
    <t>1112105002  SCOTIABANK 019016378</t>
  </si>
  <si>
    <t>1112105003  SCOTIABANK 019016378</t>
  </si>
  <si>
    <t>1112105004  SCOTIABANK 019016378</t>
  </si>
  <si>
    <t>1112106001  BAJIO CTA 3387891 CENTRO ACUATICO</t>
  </si>
  <si>
    <t>1112106002  BAJIO CTA 3388584 PR</t>
  </si>
  <si>
    <t>1236 Construcciones en Proceso en Bienes</t>
  </si>
  <si>
    <t>ENTIDADES PARAESTATALES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</si>
  <si>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</si>
  <si>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</si>
  <si>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</si>
  <si>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</si>
  <si>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</si>
  <si>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</si>
  <si>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SERVICIOS PERSONALES</t>
  </si>
  <si>
    <t>MATERIALES DE ADMINISTRACIÓN, EMISIÓN DE DOCUMENTO</t>
  </si>
  <si>
    <t>ALIMENTOS Y UTENSILIOS</t>
  </si>
  <si>
    <t>MATERIAS PRIMAS Y MATERIALES DE PRODUCCIÓN Y COMER</t>
  </si>
  <si>
    <t>MATERIALES Y ARTÍCULOS DE CONSTRUCCIÓN Y REPARACIÓ</t>
  </si>
  <si>
    <t>PRODUCTOS QUÍMICOS, FARMACEÚTICOS Y DE LABORATORIO</t>
  </si>
  <si>
    <t>COMBUSTIBLES, LUBRICANTES Y ADITIVOS</t>
  </si>
  <si>
    <t>VESTURIO, BLANCOS Y PRENDAS E PROTECCIÓN Y ARTÍCUL</t>
  </si>
  <si>
    <t>HERRAMIENTAS, REFACCIONES Y ACCESORIOS MENORES</t>
  </si>
  <si>
    <t>MATERIALES Y SUMINISTROS</t>
  </si>
  <si>
    <t>SERVICIOS BÁSICOS</t>
  </si>
  <si>
    <t>SERVICIOS DE ARRENDAMIENTO</t>
  </si>
  <si>
    <t>SERVICIOS, PROFESIONALES, CIENTÍFICOS, TÉCNICOS Y</t>
  </si>
  <si>
    <t>SERVICIOS FINANCIEROS, BANCARIOS Y COMERCIALES</t>
  </si>
  <si>
    <t>SERVICIOS DE INSTALACIÓN, REPARACIÓN, MANTENIMIENT</t>
  </si>
  <si>
    <t>SERVICIOS DE COMUNICACIÓN SOCIAL Y PUBLICIDAD</t>
  </si>
  <si>
    <t>SERVICIOS DE TRASLADO Y VIÁTICOS</t>
  </si>
  <si>
    <t>SERVICIOS OFICIALES</t>
  </si>
  <si>
    <t>OTROS SERVICIOS GENERALES</t>
  </si>
  <si>
    <t>SERVICIOS GENERALES</t>
  </si>
  <si>
    <t>TRANSFERENCIAS AL RESTO DEL SECTOR PÚBLICO</t>
  </si>
  <si>
    <t>AYUDAS SOCIALES</t>
  </si>
  <si>
    <t>TRANSFERENCIAS, ASIGNACIONES, SUBSIDIOS Y OTRAS AY</t>
  </si>
  <si>
    <t>MOBILIARIO Y EQUIPO DE ADMINISTRACIÓN</t>
  </si>
  <si>
    <t>MOBILIARIO Y EQUIPO EDUCACIONAL Y RECREATIVO</t>
  </si>
  <si>
    <t>VEHÍCULOS Y EQUIPO DE TRANSPORTE</t>
  </si>
  <si>
    <t>MAQUINARIA, OTROS EQUIPOS Y HERRAMIENTAS</t>
  </si>
  <si>
    <t>BIENES MUEBLES, INMUEBLES E INTANGIBLES</t>
  </si>
  <si>
    <t>OBRA PÚBLICA EN BIENES PROPIOS</t>
  </si>
  <si>
    <t>INVERSIÓN PÚBLICA</t>
  </si>
  <si>
    <t>Ente Público: Comisión de Deporte del Estado de Guanajuato</t>
  </si>
  <si>
    <t>BANCOMER</t>
  </si>
  <si>
    <t>CULTURA FISICA CONADE</t>
  </si>
  <si>
    <t>SCOTIABANK</t>
  </si>
  <si>
    <t>CALIDAD PARA EL DEPORTE CONADE</t>
  </si>
  <si>
    <t>ACTUALIZACIÓN Y RENADE CONADE</t>
  </si>
  <si>
    <t>Ente Público:  Comisión de Deporte del Estado de Guanajuato</t>
  </si>
  <si>
    <t>NOTAS DE GESTIÓN ADMINISTRATIVA</t>
  </si>
  <si>
    <t>Los Estados Financieros de los entes públicos, proveen de información financiera a los principales usuarios de la misma, al Congreso y a los ciudadanos.</t>
  </si>
  <si>
    <t>El objetivo del presente documento es la revelación del contexto y de los aspectos económicos 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</si>
  <si>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</si>
  <si>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r>
      <t>v</t>
    </r>
    <r>
      <rPr>
        <sz val="10"/>
        <color indexed="8"/>
        <rFont val="Arial"/>
        <family val="2"/>
      </rPr>
      <t>  Las notas de gestión administrativa deben contener los siguientes puntos:</t>
    </r>
  </si>
  <si>
    <t>1. Introducción:</t>
  </si>
  <si>
    <t>Breve descripción de las actividades principales de la entidad.</t>
  </si>
  <si>
    <t>Entidad encargada de fomentar, promover y apoyar la práctica de la cultura física y el deporte entre la población guanajuatense.</t>
  </si>
  <si>
    <t>2. Describir el panorama Económico y Financiero:</t>
  </si>
  <si>
    <t>Se informará sobre las principales condiciones económico-financieras bajo las cuales el ente público estuvo operando; y las cuales influyeron en la toma de decisiones de la administración; tanto a nivel local como federal.</t>
  </si>
  <si>
    <t>No Aplica</t>
  </si>
  <si>
    <t>3. Autorización e Historia:</t>
  </si>
  <si>
    <t>Se informará sobre:</t>
  </si>
  <si>
    <r>
      <t>a)</t>
    </r>
    <r>
      <rPr>
        <sz val="10"/>
        <color indexed="8"/>
        <rFont val="Arial"/>
        <family val="2"/>
      </rPr>
      <t xml:space="preserve"> Fecha de creación del ente.</t>
    </r>
  </si>
  <si>
    <t>El 6 de abril de 1990, se publicó en el periódico oficial del gobierno del Estado de Guanajuato, el decreto gubernativo no. 46 mediante el cual se crea el Instituto Guanajuatense de la Juventud y el Deporte, dependiente de la Secretaría de Educación, Cultura y Recreación del Estado, al cual le asignaron las funciones de promoción del deporte, de recreación y apoyo a la juventud, siendo gobernador el Lic. Rafael Corrales Ayala, en este tiempo se contaba con las áreas de Desarrollo del Deporte y de Atención a la Juventud.</t>
  </si>
  <si>
    <t>El 1 de enero de 1999 entra en vigor la Ley Estatal del Deporte y Atención a la Juventud de Guanajuato, en donde se estipula que el CONGUAJUDE pasa a ser Comisión Estatal del Deporte y Atención a la Juventud (CEDAJ), mediante decreto no. 102 publicado en el diario oficial de Gobierno del Estado de fecha 4 de diciembre de 1998, siendo Gobernador del Estado el C. Lic. Vicente Fox Quesada, para lo cual, el reto sigue siendo el servicio y bienestar de la juventud y  la sociedad guanajuatense.</t>
  </si>
  <si>
    <r>
      <t>b)</t>
    </r>
    <r>
      <rPr>
        <sz val="10"/>
        <color indexed="8"/>
        <rFont val="Arial"/>
        <family val="2"/>
      </rPr>
      <t xml:space="preserve"> Principales cambios en su estructura (interna históricamente).</t>
    </r>
  </si>
  <si>
    <t>4. Organización y Objeto Social:</t>
  </si>
  <si>
    <r>
      <t>a)</t>
    </r>
    <r>
      <rPr>
        <sz val="10"/>
        <color indexed="8"/>
        <rFont val="Arial"/>
        <family val="2"/>
      </rPr>
      <t xml:space="preserve"> Objeto social.</t>
    </r>
  </si>
  <si>
    <t>Contribuir a mejorar la calidad de vida e integración de las familias guanajuatenses, mediante la actividad física, deporte y recreación, con base en su práctica sistematizada, siendo competitivos en el ámbito nacional e internacional.</t>
  </si>
  <si>
    <r>
      <t>b)</t>
    </r>
    <r>
      <rPr>
        <sz val="10"/>
        <color indexed="8"/>
        <rFont val="Arial"/>
        <family val="2"/>
      </rPr>
      <t xml:space="preserve"> Principal actividad.</t>
    </r>
  </si>
  <si>
    <t>Implementar y promover programas que fomenten el desarrollo en materia de deporte, cultura física y juventud.</t>
  </si>
  <si>
    <t>Promover la creación, mantenimiento y conservación de instalaciones y áreas para el desarrollo del deporte y la juventud.</t>
  </si>
  <si>
    <t>Impulsar la investigación, capacitación y enseñanza del deporte, la cultura física y la recreación, así como de otras ciencias aplicadas en la materia</t>
  </si>
  <si>
    <r>
      <t>c)</t>
    </r>
    <r>
      <rPr>
        <sz val="10"/>
        <color indexed="8"/>
        <rFont val="Arial"/>
        <family val="2"/>
      </rPr>
      <t xml:space="preserve"> Ejercicio fiscal (mencionar por ejemplo: enero a diciembre de 2012).</t>
    </r>
  </si>
  <si>
    <r>
      <t>d)</t>
    </r>
    <r>
      <rPr>
        <sz val="10"/>
        <color indexed="8"/>
        <rFont val="Arial"/>
        <family val="2"/>
      </rPr>
      <t xml:space="preserve"> Régimen jurídico (Forma como está dada de alta la entidad ante la S.H.C.P., ejemplos: S.C., S.A., Personas morales sin fines de lucro, etc.).</t>
    </r>
  </si>
  <si>
    <t>Persona Moral sin fines de Lucro</t>
  </si>
  <si>
    <r>
      <t>e)</t>
    </r>
    <r>
      <rPr>
        <sz val="10"/>
        <color indexed="8"/>
        <rFont val="Arial"/>
        <family val="2"/>
      </rPr>
      <t xml:space="preserve"> Consideraciones fiscales del ente: revelar el tipo de contribuciones que esté obligado a pagar o retener.</t>
    </r>
  </si>
  <si>
    <t>Retenedor de ISR por salarios, honorarios y Arrendamiento</t>
  </si>
  <si>
    <r>
      <t>f)</t>
    </r>
    <r>
      <rPr>
        <sz val="10"/>
        <color indexed="8"/>
        <rFont val="Arial"/>
        <family val="2"/>
      </rPr>
      <t xml:space="preserve"> Estructura organizacional básica.</t>
    </r>
  </si>
  <si>
    <t>*Anexar organigrama de la entidad.</t>
  </si>
  <si>
    <r>
      <t>g)</t>
    </r>
    <r>
      <rPr>
        <sz val="10"/>
        <color indexed="8"/>
        <rFont val="Arial"/>
        <family val="2"/>
      </rPr>
      <t xml:space="preserve"> Fideicomisos, mandatos y análogos de los cuales es fideicomitente o fiduciario.</t>
    </r>
  </si>
  <si>
    <t>No aplica</t>
  </si>
  <si>
    <t>5. Bases de Preparación de los Estados Financieros:</t>
  </si>
  <si>
    <r>
      <t>a)</t>
    </r>
    <r>
      <rPr>
        <sz val="10"/>
        <color indexed="8"/>
        <rFont val="Arial"/>
        <family val="2"/>
      </rPr>
      <t xml:space="preserve"> Si se ha observado la normatividad emitida por el CONAC y las disposiciones legales aplicables.</t>
    </r>
  </si>
  <si>
    <t>Las Bases de Preparación de los Estados Financieros observan la normatividad emitida por el CONAC y las disposiciones legales aplicables.</t>
  </si>
  <si>
    <r>
      <t>b)</t>
    </r>
    <r>
      <rPr>
        <sz val="10"/>
        <color indexed="8"/>
        <rFont val="Arial"/>
        <family val="2"/>
      </rPr>
      <t xml:space="preserve">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r>
  </si>
  <si>
    <t>Las Bases de Preparación de los Estados Financieros observan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</si>
  <si>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r>
      <t>c)</t>
    </r>
    <r>
      <rPr>
        <sz val="10"/>
        <color indexed="8"/>
        <rFont val="Arial"/>
        <family val="2"/>
      </rPr>
      <t xml:space="preserve"> Postulados básicos.</t>
    </r>
  </si>
  <si>
    <t>Las Bases de Preparación de los Estados Financieros aplican los Postulados Básicos de Registro Contable. El devengo del ingreso, entre otros, aún se encuentra en fase de desarrollo de los diferentes rubros de la información financiera.</t>
  </si>
  <si>
    <r>
      <t>d)</t>
    </r>
    <r>
      <rPr>
        <sz val="10"/>
        <color indexed="8"/>
        <rFont val="Arial"/>
        <family val="2"/>
      </rPr>
      <t xml:space="preserve"> 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r>
  </si>
  <si>
    <r>
      <t>e)</t>
    </r>
    <r>
      <rPr>
        <sz val="10"/>
        <color indexed="8"/>
        <rFont val="Arial"/>
        <family val="2"/>
      </rPr>
      <t xml:space="preserve"> Para las entidades que por primera vez estén implementando la base devengado de acuerdo a la Ley de Contabilidad, deberán:</t>
    </r>
  </si>
  <si>
    <t>*Revelar las nuevas políticas de reconocimiento:</t>
  </si>
  <si>
    <t>*Plan de implementación:</t>
  </si>
  <si>
    <t>*Revelar los cambios en las políticas, la clasificación y medición de las mismas, así como su impacto en la información financiera:</t>
  </si>
  <si>
    <t>6. Políticas de Contabilidad Significativas:</t>
  </si>
  <si>
    <r>
      <t>a)</t>
    </r>
    <r>
      <rPr>
        <sz val="10"/>
        <color indexed="8"/>
        <rFont val="Arial"/>
        <family val="2"/>
      </rPr>
      <t xml:space="preserve"> Actualización: se informará del método utilizado para la actualización del valor de los activos, pasivos y Hacienda Pública y/o patrimonio y las razones de dicha elección. Así como informar de la desconexión o reconexión inflacionaria:</t>
    </r>
  </si>
  <si>
    <r>
      <t>b)</t>
    </r>
    <r>
      <rPr>
        <sz val="10"/>
        <color indexed="8"/>
        <rFont val="Arial"/>
        <family val="2"/>
      </rPr>
      <t xml:space="preserve"> Informar sobre la realización de operaciones en el extranjero y de sus efectos en la información financiera gubernamental:</t>
    </r>
  </si>
  <si>
    <r>
      <t>c)</t>
    </r>
    <r>
      <rPr>
        <sz val="10"/>
        <color indexed="8"/>
        <rFont val="Arial"/>
        <family val="2"/>
      </rPr>
      <t xml:space="preserve"> Método de valuación de la inversión en acciones de Compañías subsidiarias no consolidadas y asociadas:</t>
    </r>
  </si>
  <si>
    <r>
      <t>d)</t>
    </r>
    <r>
      <rPr>
        <sz val="10"/>
        <color indexed="8"/>
        <rFont val="Arial"/>
        <family val="2"/>
      </rPr>
      <t xml:space="preserve"> Sistema y método de valuación de inventarios y costo de lo vendido:</t>
    </r>
  </si>
  <si>
    <r>
      <t>e)</t>
    </r>
    <r>
      <rPr>
        <sz val="10"/>
        <color indexed="8"/>
        <rFont val="Arial"/>
        <family val="2"/>
      </rPr>
      <t xml:space="preserve"> Beneficios a empleados: revelar el cálculo de la reserva actuarial, valor presente de los ingresos esperados comparado con el valor presente de la estimación de gastos tanto de los beneficiarios actuales como futuros:</t>
    </r>
  </si>
  <si>
    <r>
      <t>f)</t>
    </r>
    <r>
      <rPr>
        <sz val="10"/>
        <color indexed="8"/>
        <rFont val="Arial"/>
        <family val="2"/>
      </rPr>
      <t xml:space="preserve"> Provisiones: objetivo de su creación, monto y plazo:</t>
    </r>
  </si>
  <si>
    <r>
      <t>g)</t>
    </r>
    <r>
      <rPr>
        <sz val="10"/>
        <color indexed="8"/>
        <rFont val="Arial"/>
        <family val="2"/>
      </rPr>
      <t xml:space="preserve"> Reservas: objetivo de su creación, monto y plazo:</t>
    </r>
  </si>
  <si>
    <r>
      <t>h)</t>
    </r>
    <r>
      <rPr>
        <sz val="10"/>
        <color indexed="8"/>
        <rFont val="Arial"/>
        <family val="2"/>
      </rPr>
      <t xml:space="preserve"> Cambios en políticas contables y corrección de errores junto con la revelación de los efectos que se tendrá en la información financiera del ente público, ya sea retrospectivos o prospectivos:</t>
    </r>
  </si>
  <si>
    <t xml:space="preserve">Los Organismos Descentralizados, a partir del ejercicio fiscal 2011 hemos venido presentando la nueva estructura de registro contable y presupuestal normada por el CONAC. Asimismo, las guías contabilizadoras, la matriz de conversión y los nuevos procesos de Registro que de ellas emanan han sido aplicadas en el SIHP </t>
  </si>
  <si>
    <r>
      <t>i)</t>
    </r>
    <r>
      <rPr>
        <sz val="10"/>
        <color indexed="8"/>
        <rFont val="Arial"/>
        <family val="2"/>
      </rPr>
      <t xml:space="preserve"> Reclasificaciones: Se deben revelar todos aquellos movimientos entre cuentas por efectos de cambios en los tipos de operaciones:</t>
    </r>
  </si>
  <si>
    <r>
      <t>j)</t>
    </r>
    <r>
      <rPr>
        <sz val="10"/>
        <color indexed="8"/>
        <rFont val="Arial"/>
        <family val="2"/>
      </rPr>
      <t xml:space="preserve"> Depuración y cancelación de saldos:</t>
    </r>
  </si>
  <si>
    <t>7. Posición en Moneda Extranjera y Protección por Riesgo Cambiario:</t>
  </si>
  <si>
    <r>
      <t>a)</t>
    </r>
    <r>
      <rPr>
        <sz val="10"/>
        <color indexed="8"/>
        <rFont val="Arial"/>
        <family val="2"/>
      </rPr>
      <t xml:space="preserve"> Activos en moneda extranjera:</t>
    </r>
  </si>
  <si>
    <r>
      <t>b)</t>
    </r>
    <r>
      <rPr>
        <sz val="10"/>
        <color indexed="8"/>
        <rFont val="Arial"/>
        <family val="2"/>
      </rPr>
      <t xml:space="preserve"> Pasivos en moneda extranjera:</t>
    </r>
  </si>
  <si>
    <r>
      <t xml:space="preserve">c) </t>
    </r>
    <r>
      <rPr>
        <sz val="10"/>
        <color indexed="8"/>
        <rFont val="Arial"/>
        <family val="2"/>
      </rPr>
      <t>Posición en moneda extranjera:</t>
    </r>
  </si>
  <si>
    <r>
      <t>d)</t>
    </r>
    <r>
      <rPr>
        <sz val="10"/>
        <color indexed="8"/>
        <rFont val="Arial"/>
        <family val="2"/>
      </rPr>
      <t xml:space="preserve"> Tipo de cambio:</t>
    </r>
  </si>
  <si>
    <r>
      <t xml:space="preserve">e) </t>
    </r>
    <r>
      <rPr>
        <sz val="10"/>
        <color indexed="8"/>
        <rFont val="Arial"/>
        <family val="2"/>
      </rPr>
      <t>Equivalente en moneda nacional:</t>
    </r>
  </si>
  <si>
    <t>Lo anterior por cada tipo de moneda extranjera que se encuentre en los rubros de activo y pasivo.</t>
  </si>
  <si>
    <t>Adicionalmente se informará sobre los métodos de protección de riesgo por variaciones en el tipo de cambio.</t>
  </si>
  <si>
    <t>8. Reporte Analítico del Activo:</t>
  </si>
  <si>
    <t>Debe mostrar la siguiente información:</t>
  </si>
  <si>
    <r>
      <t>a)</t>
    </r>
    <r>
      <rPr>
        <sz val="10"/>
        <color indexed="8"/>
        <rFont val="Arial"/>
        <family val="2"/>
      </rPr>
      <t xml:space="preserve"> Vida útil o porcentajes de depreciación, deterioro o amortización utilizados en los diferentes tipos de activos:</t>
    </r>
  </si>
  <si>
    <r>
      <t>De conformidad con la norma de CONAC y los alcances del SIHP</t>
    </r>
    <r>
      <rPr>
        <sz val="10"/>
        <color indexed="62"/>
        <rFont val="Arial"/>
        <family val="2"/>
      </rPr>
      <t xml:space="preserve"> </t>
    </r>
  </si>
  <si>
    <r>
      <t>b)</t>
    </r>
    <r>
      <rPr>
        <sz val="10"/>
        <color indexed="8"/>
        <rFont val="Arial"/>
        <family val="2"/>
      </rPr>
      <t xml:space="preserve"> Cambios en el porcentaje de depreciación o valor residual de los activos:</t>
    </r>
  </si>
  <si>
    <t xml:space="preserve">De conformidad con la norma de CONAC y los alcances del SIHP, actualmente sólo pueden considerarse las 40 clases de activos vigentes. </t>
  </si>
  <si>
    <r>
      <t>c)</t>
    </r>
    <r>
      <rPr>
        <sz val="10"/>
        <color indexed="8"/>
        <rFont val="Arial"/>
        <family val="2"/>
      </rPr>
      <t xml:space="preserve"> Importe de los gastos capitalizados en el ejercicio, tanto financieros como de investigación y desarrollo:</t>
    </r>
  </si>
  <si>
    <r>
      <t>d)</t>
    </r>
    <r>
      <rPr>
        <sz val="10"/>
        <color indexed="8"/>
        <rFont val="Arial"/>
        <family val="2"/>
      </rPr>
      <t xml:space="preserve"> Riesgos por tipo de cambio o tipo de interés de las inversiones financieras:</t>
    </r>
  </si>
  <si>
    <r>
      <t xml:space="preserve">e) </t>
    </r>
    <r>
      <rPr>
        <sz val="10"/>
        <color indexed="8"/>
        <rFont val="Arial"/>
        <family val="2"/>
      </rPr>
      <t>Valor activado en el ejercicio de los bienes construidos por la entidad:</t>
    </r>
  </si>
  <si>
    <r>
      <t>f)</t>
    </r>
    <r>
      <rPr>
        <sz val="10"/>
        <color indexed="8"/>
        <rFont val="Arial"/>
        <family val="2"/>
      </rPr>
      <t xml:space="preserve"> Otras circunstancias de carácter significativo que afecten el activo, tales como bienes en garantía, señalados en embargos, litigios, títulos de inversiones entregados en garantías, baja significativa del valor de inversiones financieras, etc.:</t>
    </r>
  </si>
  <si>
    <r>
      <t>g)</t>
    </r>
    <r>
      <rPr>
        <sz val="10"/>
        <color indexed="8"/>
        <rFont val="Arial"/>
        <family val="2"/>
      </rPr>
      <t xml:space="preserve"> Desmantelamiento de Activos, procedimientos, implicaciones, efectos contables:</t>
    </r>
  </si>
  <si>
    <r>
      <t>h)</t>
    </r>
    <r>
      <rPr>
        <sz val="10"/>
        <color indexed="8"/>
        <rFont val="Arial"/>
        <family val="2"/>
      </rPr>
      <t xml:space="preserve"> Administración de activos; planeación con el objetivo de que el ente los utilice de manera más efectiva:</t>
    </r>
  </si>
  <si>
    <t>Adicionalmente, se deben incluir las explicaciones de las principales variaciones en el activo, en cuadros comparativos como sigue:</t>
  </si>
  <si>
    <r>
      <t>a)</t>
    </r>
    <r>
      <rPr>
        <sz val="10"/>
        <color indexed="8"/>
        <rFont val="Arial"/>
        <family val="2"/>
      </rPr>
      <t xml:space="preserve"> Inversiones en valores:</t>
    </r>
  </si>
  <si>
    <r>
      <t>b)</t>
    </r>
    <r>
      <rPr>
        <sz val="10"/>
        <color indexed="8"/>
        <rFont val="Arial"/>
        <family val="2"/>
      </rPr>
      <t xml:space="preserve"> Patrimonio de Organismos descentralizados de Control Presupuestario Indirecto:</t>
    </r>
  </si>
  <si>
    <r>
      <t>c)</t>
    </r>
    <r>
      <rPr>
        <sz val="10"/>
        <color indexed="8"/>
        <rFont val="Arial"/>
        <family val="2"/>
      </rPr>
      <t xml:space="preserve"> Inversiones en empresas de participación mayoritaria:</t>
    </r>
  </si>
  <si>
    <r>
      <t>d)</t>
    </r>
    <r>
      <rPr>
        <sz val="10"/>
        <color indexed="8"/>
        <rFont val="Arial"/>
        <family val="2"/>
      </rPr>
      <t xml:space="preserve"> Inversiones en empresas de participación minoritaria:</t>
    </r>
  </si>
  <si>
    <r>
      <t>e)</t>
    </r>
    <r>
      <rPr>
        <sz val="10"/>
        <color indexed="8"/>
        <rFont val="Arial"/>
        <family val="2"/>
      </rPr>
      <t xml:space="preserve"> Patrimonio de organismos descentralizados de control presupuestario directo, según corresponda:</t>
    </r>
  </si>
  <si>
    <t>9. Fideicomisos, Mandatos y Análogos:</t>
  </si>
  <si>
    <t>Se deberá informar:</t>
  </si>
  <si>
    <r>
      <t>a)</t>
    </r>
    <r>
      <rPr>
        <sz val="10"/>
        <color indexed="8"/>
        <rFont val="Arial"/>
        <family val="2"/>
      </rPr>
      <t xml:space="preserve"> Por ramo administrativo que los reporta:</t>
    </r>
  </si>
  <si>
    <r>
      <t>b)</t>
    </r>
    <r>
      <rPr>
        <sz val="10"/>
        <color indexed="8"/>
        <rFont val="Arial"/>
        <family val="2"/>
      </rPr>
      <t xml:space="preserve"> Enlistar los de mayor monto de disponibilidad, relacionando aquéllos que conforman el 80% de las disponibilidades:</t>
    </r>
  </si>
  <si>
    <t>10. Reporte de la Recaudación:</t>
  </si>
  <si>
    <r>
      <t>a)</t>
    </r>
    <r>
      <rPr>
        <sz val="10"/>
        <color indexed="8"/>
        <rFont val="Arial"/>
        <family val="2"/>
      </rPr>
      <t xml:space="preserve"> Análisis del comportamiento de la recaudación correspondiente al ente público o cualquier tipo de ingreso, de forma separada los ingresos locales de los federales:</t>
    </r>
  </si>
  <si>
    <t>MINISTRACIONES ESTATALES</t>
  </si>
  <si>
    <t>RECURSOS FEDERAL</t>
  </si>
  <si>
    <t>RECURSOS PROPIOS</t>
  </si>
  <si>
    <r>
      <t>b)</t>
    </r>
    <r>
      <rPr>
        <sz val="10"/>
        <color indexed="8"/>
        <rFont val="Arial"/>
        <family val="2"/>
      </rPr>
      <t xml:space="preserve"> Proyección de la recaudación e ingresos en el mediano plazo:</t>
    </r>
  </si>
  <si>
    <t>11. Información sobre la Deuda y el Reporte Analítico de la Deuda:</t>
  </si>
  <si>
    <t>Se informará lo siguiente:</t>
  </si>
  <si>
    <r>
      <t>a)</t>
    </r>
    <r>
      <rPr>
        <sz val="10"/>
        <color indexed="8"/>
        <rFont val="Arial"/>
        <family val="2"/>
      </rPr>
      <t xml:space="preserve"> Utilizar al menos los siguientes indicadores: deuda respecto al PIB y deuda respecto a la recaudación tomando, como mínimo, un período igual o menor a 5 años.</t>
    </r>
  </si>
  <si>
    <r>
      <t>b)</t>
    </r>
    <r>
      <rPr>
        <sz val="10"/>
        <color indexed="8"/>
        <rFont val="Arial"/>
        <family val="2"/>
      </rPr>
      <t xml:space="preserve"> Información de manera agrupada por tipo de valor gubernamental o instrumento financiero en la que se considere intereses, comisiones, tasa, perfil de vencimiento y otros gastos de la deuda.</t>
    </r>
  </si>
  <si>
    <t>* Se anexara la información en las notas de desglose.</t>
  </si>
  <si>
    <t>12. Calificaciones otorgadas:</t>
  </si>
  <si>
    <t>Informar, tanto del ente público como cualquier transacción realizada, que haya sido sujeta a una calificación crediticia:</t>
  </si>
  <si>
    <t>13. Proceso de Mejora:</t>
  </si>
  <si>
    <t>Se informará de:</t>
  </si>
  <si>
    <r>
      <t>a)</t>
    </r>
    <r>
      <rPr>
        <sz val="10"/>
        <color indexed="8"/>
        <rFont val="Arial"/>
        <family val="2"/>
      </rPr>
      <t xml:space="preserve"> Principales Políticas de control interno:</t>
    </r>
  </si>
  <si>
    <t>Todos los procesos administrativos se realizan con estricto apego a la legislación vigente aplicable, principalmente  a los lineamientos que emite de manera anual la Secretaria de Finanzas, así como a los propios lineamientos generados por la Entidad los cuales también se emiten de manera anual.</t>
  </si>
  <si>
    <t>Adicional a lo anterior actualmente se encuentra en proceso la elaboración del manual de control interno.</t>
  </si>
  <si>
    <r>
      <t>b)</t>
    </r>
    <r>
      <rPr>
        <sz val="10"/>
        <color indexed="8"/>
        <rFont val="Arial"/>
        <family val="2"/>
      </rPr>
      <t xml:space="preserve"> Medidas de desempeño financiero, metas y alcance:</t>
    </r>
  </si>
  <si>
    <t xml:space="preserve">Actualmente se encuentra en proceso de desarrollo un sistema adecuado para la Entidad que permita el registro, control y seguimientos de los planes, programas, metas y objetivos de las diversas áreas de la Entidad. </t>
  </si>
  <si>
    <t>En tanto, se están reportando los avances tanto financiero como de metas a la SFIA. Mientras que el avance físico-financiero de los proyectos de inversión se reportan directamente en el Sistema de Evaluación del desempeño (SED).</t>
  </si>
  <si>
    <t>14. Información por Segmentos:</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</si>
  <si>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</si>
  <si>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 y crecimiento potencial de negocio.</t>
  </si>
  <si>
    <t>15. 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</si>
  <si>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</si>
  <si>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16. Partes Relacionadas:</t>
  </si>
  <si>
    <t>Se debe establecer por escrito que no existen partes relacionadas que pudieran ejercer influencia significativa sobre la toma de decisiones financieras y operativas:</t>
  </si>
  <si>
    <t>No existen partes relacionadas que puedan ejercer influencia significativa sobre la toma de decisiones financieras y operativas.</t>
  </si>
  <si>
    <t>17. Responsabilidad sobre la presentación razonable de los Estados Financieros:</t>
  </si>
  <si>
    <t>Los Estados Financieros deberán estar rubricados en cada página de los mismos e incluir al final la siguiente leyenda: “Bajo protesta de decir verdad declaramos que los Estados Financieros y sus notas, son razonablemente correctos y son responsabilidad del emisor.</t>
  </si>
  <si>
    <t>1244954901  OTROS EQUIPOS DE TRANSPORTES 2010</t>
  </si>
  <si>
    <t>1246256200  MAQUINARIA Y EQUIPO</t>
  </si>
  <si>
    <t>1263454901  OTROS EQUIPOS DE TRANSPORTE 2010</t>
  </si>
  <si>
    <t>5133338000  SERVICIOS DE VIGILANCIA</t>
  </si>
  <si>
    <t>1ZA9R0090495328092</t>
  </si>
  <si>
    <t>PROGRAMA</t>
  </si>
  <si>
    <t>Programa de gestión</t>
  </si>
  <si>
    <t>Programa de Mando</t>
  </si>
  <si>
    <t>P0311</t>
  </si>
  <si>
    <t>Administraciòn y operación de deporte adaptado</t>
  </si>
  <si>
    <t>P0313</t>
  </si>
  <si>
    <t>Administración y operación de la Dirección de Alto Rendimiento</t>
  </si>
  <si>
    <t>P0314</t>
  </si>
  <si>
    <t>Administración y operación de la Dirección de Cultura Física</t>
  </si>
  <si>
    <t>P0315</t>
  </si>
  <si>
    <t>Administracion y operación de la Dirección de Deporte</t>
  </si>
  <si>
    <t>P0316</t>
  </si>
  <si>
    <t>Administración y operación de la dirección de Gestión Estrategica y Mercadotecnia</t>
  </si>
  <si>
    <t>P0317</t>
  </si>
  <si>
    <t>Administración y operación de la Dirección de Investigación y Medicina del Deporte</t>
  </si>
  <si>
    <t>P0318</t>
  </si>
  <si>
    <t>Administración y operación de las Coordinaciones Regionales</t>
  </si>
  <si>
    <t>P0319</t>
  </si>
  <si>
    <t>Administración y operación de la Coordinación del Sistema Nacional de Competencias Deportivas</t>
  </si>
  <si>
    <t>P0320</t>
  </si>
  <si>
    <t>Administración y operación del centro estatal de capacitación</t>
  </si>
  <si>
    <t>P0321</t>
  </si>
  <si>
    <t>Administración y operación de la Dirección de Infraestructura Deportiva</t>
  </si>
  <si>
    <t>P0322</t>
  </si>
  <si>
    <t>Coordinación Administración y operación de los macrocentros deportivos</t>
  </si>
  <si>
    <t>P0323</t>
  </si>
  <si>
    <t>Coordinación, administración y operación del centro acuatico de Dolores Hidalgo</t>
  </si>
  <si>
    <t>P0324</t>
  </si>
  <si>
    <t>Coordinación, administración y operación del centro acuático Guanajuato</t>
  </si>
  <si>
    <t>P0325</t>
  </si>
  <si>
    <t>Coordinación, administración y operación del centro acuático León</t>
  </si>
  <si>
    <t>P0328</t>
  </si>
  <si>
    <t>Coordinación, Administración y Operación de las Ligas Deportivas</t>
  </si>
  <si>
    <t>P0329</t>
  </si>
  <si>
    <t>Administración y Operación del Registro Estatal De Deporte</t>
  </si>
  <si>
    <t>PROYECTOS</t>
  </si>
  <si>
    <t>Q0133</t>
  </si>
  <si>
    <t>Centros de Formación Deportiva</t>
  </si>
  <si>
    <t>Q0134</t>
  </si>
  <si>
    <t>Apoyo a la población guanajuatense para la promoción de la cultura física</t>
  </si>
  <si>
    <t>Q0135</t>
  </si>
  <si>
    <t>Fondo de apoyo para el deporte de alto rendimiento del estado de Guanajuato.</t>
  </si>
  <si>
    <t>Q0136</t>
  </si>
  <si>
    <t>Organización de Campeonatos Deportivos Nacionales e Internacionales en el Estado de Guanajuato</t>
  </si>
  <si>
    <t>Q0138</t>
  </si>
  <si>
    <t>Atención a deportistas con discapacidad</t>
  </si>
  <si>
    <t>Q0139</t>
  </si>
  <si>
    <t>Ligas Deportivas</t>
  </si>
  <si>
    <t>Q0140</t>
  </si>
  <si>
    <t>Equipamiento, Operación, Mantenimiento y Rehabilitación de Macrocentros Deportivos</t>
  </si>
  <si>
    <t>Q0141</t>
  </si>
  <si>
    <t>Ampliación y Equipamiento del Laboratorio de Investigación y Medicina del Deporte</t>
  </si>
  <si>
    <t>Q0145</t>
  </si>
  <si>
    <t>Formación y actualización en materia deportiva</t>
  </si>
  <si>
    <t>Q0146</t>
  </si>
  <si>
    <t>Construcción, Rehabilitación y Equipamiento de Instalaciones Deportivas</t>
  </si>
  <si>
    <t>Q0147</t>
  </si>
  <si>
    <t>Rescate, Reactivación y modernización de canchas deportivas</t>
  </si>
  <si>
    <t>Q0148</t>
  </si>
  <si>
    <t>Centro Deportivo Comunitario Las Joyas en León</t>
  </si>
  <si>
    <t>Q0151</t>
  </si>
  <si>
    <t>Unidad deportiva en Purísima del Rincón</t>
  </si>
  <si>
    <t>Q0339</t>
  </si>
  <si>
    <t>Sistema nacional de competencias deportivas, participación de las delegaciones Estatales en las competencias del Sistema.</t>
  </si>
  <si>
    <t>Q0404</t>
  </si>
  <si>
    <t>Infraestructura deportiva</t>
  </si>
  <si>
    <t>Q0433</t>
  </si>
  <si>
    <t>Macrocentro Deportivo CEDAJ León</t>
  </si>
  <si>
    <t>Q0895</t>
  </si>
  <si>
    <t>Módulo Deportivo CODE San Francisco del Rincón</t>
  </si>
  <si>
    <t>Q1009</t>
  </si>
  <si>
    <t>Unidad Deportiva Lic. Arnulfo Vázquez Nieto</t>
  </si>
  <si>
    <t>Q1096</t>
  </si>
  <si>
    <t>Liga Universitaria</t>
  </si>
  <si>
    <t>Q1110</t>
  </si>
  <si>
    <t>Municipio con Vía Activa y Saludable</t>
  </si>
  <si>
    <t>Q1450</t>
  </si>
  <si>
    <t>Infraestructura social deportiva Fuentes de Balvanera en Apaseo el Grande</t>
  </si>
  <si>
    <t>III</t>
  </si>
  <si>
    <t>III.GUANAJUATO EDUCADO</t>
  </si>
  <si>
    <t>E047</t>
  </si>
  <si>
    <t>Porcentaje de población guanajuatense que participa en eventos de actividad física para mantenerse activo</t>
  </si>
  <si>
    <t>Propósito</t>
  </si>
  <si>
    <t>ASCENDENTE</t>
  </si>
  <si>
    <t>EFICACIA</t>
  </si>
  <si>
    <t>ANUAL</t>
  </si>
  <si>
    <t>Porcentaje</t>
  </si>
  <si>
    <t>A/B*100</t>
  </si>
  <si>
    <t>Posición de Guanajuato en el Sistema Nacional de Competencias</t>
  </si>
  <si>
    <t>DESCENDENTE</t>
  </si>
  <si>
    <t>Posición</t>
  </si>
  <si>
    <t>Tasa de variación de acciones de capacitación y certificación realizadas</t>
  </si>
  <si>
    <t>Componente</t>
  </si>
  <si>
    <t>Tasa de Variación</t>
  </si>
  <si>
    <t>(A/B-1)*100</t>
  </si>
  <si>
    <t>Porcentaje de talentos deportivos atendidos mediante apoyos económicos y en especie, fogueos, concentraciones, becas, evaluaciones y con seguimiento en sus entrenamientos</t>
  </si>
  <si>
    <t>(A/B)*100</t>
  </si>
  <si>
    <t>Porcentaje de deportistas guanajuatenses participantes en la Olimpiada Nacional</t>
  </si>
  <si>
    <t>Porcentaje de atenciones de diagnóstico y tratamiento en medicina deportiva y ciencias aplicadas realizadas</t>
  </si>
  <si>
    <t>Tasa de variación de deportistas con discapacidad atendidos</t>
  </si>
  <si>
    <t>Porcentaje de deportistas de alto rendimiento apoyados</t>
  </si>
  <si>
    <t>Tasa de variación de expedientes de obra revisados, validados y programados.</t>
  </si>
  <si>
    <t>Porcentaje de espacios deportivos construidos, rehabilitados o con mantenimiento</t>
  </si>
  <si>
    <t>Porcentaje de centros deportivos sociales en servicio atendidos con personal capacitado</t>
  </si>
  <si>
    <t>Porcentaje de ligas deportivas operando</t>
  </si>
  <si>
    <t>2117918004  ICIC 2 AL MILLAR</t>
  </si>
  <si>
    <t>4169610156  POR CONCEPTO DE PATROCINIOS</t>
  </si>
  <si>
    <t>1273034500  SEGURO DE BIENES PAT</t>
  </si>
  <si>
    <t>1273134500  CONSUMO DE SEG. BIEN</t>
  </si>
  <si>
    <t>Q0652</t>
  </si>
  <si>
    <t>Unidad Deportiva Sur en Irapuato</t>
  </si>
  <si>
    <t>Q1078</t>
  </si>
  <si>
    <t>Unidad deportiva II</t>
  </si>
  <si>
    <t>4169610057  EVENTOS ESPECIALES</t>
  </si>
  <si>
    <t>2117918001  DIVO 5% AL MILLAR</t>
  </si>
  <si>
    <t>1112105005  SCOTIABANK 019017274</t>
  </si>
  <si>
    <t>1112105006  SCOTIABANK 019017274</t>
  </si>
  <si>
    <t>4151510256  SERVICIOS MEDICOS Y DE NUTRICIÓN</t>
  </si>
  <si>
    <t>En 1993, siendo gobernador el C. Ing. Carlos Medina Plasencia, el Instituto sufre cambios de acuerdo al decreto gubernativo no. 58 publicado en el periódico oficial del 9 de noviembre del mismo año, pasando a ser Consejo Guanajuatense de la Juventud y el Deporte (CONGUAJUDE), con personalidad jurídica y patrimonio propio.</t>
  </si>
  <si>
    <t>En fecha del  1 de Enero de 2011 entra en vigor la Ley de Cultura física y Deporte del Estado de Guanajuato, mediante el decreto núm. 76 publicado en el diario oficial de Gobierno del Estado  el 19 de Agosto de 2010, en la que la Comisión Estatal de Cultura Física y Deporte sustituye en todos sus ámbitos jurídicos y legales a la Comisión Estatal del Deporte y Atención a la Juventud.</t>
  </si>
  <si>
    <t>Posteriormente el  21 de diciembre de 2012 se publica el decreto gubernativo número 20, mediante el cual se expide el Reglamento de la Ley de cultura Física y Deporte del Estado de Guanajuato. En el cual en su artículo 2, menciona, que para los efectos legales y administrativos, se entenderá a la Comisión de Cultura Física y Deporte como la Comisión de Deporte del Estado de Guanajuato por sus siglas “CODE Guanajuato”.</t>
  </si>
  <si>
    <t>Finalmente el 16 de agosto de 2016, estando en mandato el Gobernador C. Miguel Marquéz Marquéz se publica en el periodico oficial del Gobierndo del Estado de Guanajuato, el decreto Gubernativo número 164, mediante el cual se expide el Reglamento interior de la Comisión de Deporte del Estado de Guanajuato, en donde contiene la estructura que actualmente esta en función en la administración del organismo.</t>
  </si>
  <si>
    <t xml:space="preserve">Tal y como se describe en el punto anterior el Instituto Guanajuatense de la Juventud y el Deporte nació estructuralmente con las áreas de Desarrollo del Deporte y Atención a la Juventud. Estructura que permaneció mientras existió el CONGUAJUDE.  Fue hasta el año 2001 al entrar en vigor el decreto gubernativo 169, publicado en el periódico oficial núm. 61 de fecha 1 de agosto de 2000, cuando se adicionó a las dos áreas existentes la Dirección de infraestructura Deportiva.  El cambio más drastico fue en el año 2002, justo cuando entro en vigor el reglamento interior publicado en el 2001, cuya estructura que se establecio en dicho documento permanecio a lo largo de 15 años. Actualmente la estructura que prevalece es la que se deriva del Reglamento interior publicado el 16 de Agosto de 2016 y es la siguiente: </t>
  </si>
  <si>
    <t>I. Despacho de la Dirección General</t>
  </si>
  <si>
    <t>a)Secretaria Particular;</t>
  </si>
  <si>
    <t>b)Dirección de Finanzas y Administración;</t>
  </si>
  <si>
    <t>c)Dirección de Planeación y Desarrollo; y</t>
  </si>
  <si>
    <t>d)Dirección de Asuntos Jurídicos.</t>
  </si>
  <si>
    <t>II.Dirección del área de Deporte</t>
  </si>
  <si>
    <t>III. Dirección del área de Cultura Física</t>
  </si>
  <si>
    <t>V. Dirección del área de Infraestructura Deportiva.</t>
  </si>
  <si>
    <t>VII. Dirección del centro de formación y capacitación para el desarrollo del deporte</t>
  </si>
  <si>
    <t>VIII. Contraloría Interna</t>
  </si>
  <si>
    <t>ACTIVACIÓN FISICA CONADE</t>
  </si>
  <si>
    <t>CENTROS DEL DEPORTE ESCOLAR Y MUNICIPAL</t>
  </si>
  <si>
    <t>Q2184</t>
  </si>
  <si>
    <t>Unidad deportiva cabecera municipal Abasolo</t>
  </si>
  <si>
    <t>Ligas y centros deportivos debidamente protocolizados que cuentan con seguimiento</t>
  </si>
  <si>
    <t>IV. Dirección del área de Investigación y medicina del deporte</t>
  </si>
  <si>
    <t>VI. Dirección de operación y aprovechamientos de espacios deportivos</t>
  </si>
  <si>
    <t>1233058300  EDIFICIOS NO HABITACIONALES</t>
  </si>
  <si>
    <t>1112102016  BANCOMER 0109138943 FAFEF 2016</t>
  </si>
  <si>
    <t>AF (FAFEF)</t>
  </si>
  <si>
    <t>APORTACIONES FAFEF</t>
  </si>
  <si>
    <t>FORTA FIN INV  B 16</t>
  </si>
  <si>
    <t>PROGRAMAS REG  A 16</t>
  </si>
  <si>
    <t>DES REGIONAL A 16</t>
  </si>
  <si>
    <t>PROGRAMAS REG B 16</t>
  </si>
  <si>
    <t>Polideportivo Gran Hacienda Municipio de Celaya</t>
  </si>
  <si>
    <t>1261258301  DEP. ACUM. DE EDIFIC</t>
  </si>
  <si>
    <t>2119904008  CXP REMANENTE EN SOL</t>
  </si>
  <si>
    <t>OTROS DERECHOS</t>
  </si>
  <si>
    <t>80% FONDO GENERAL (E</t>
  </si>
  <si>
    <t>80% FOFIR (ESTADO)</t>
  </si>
  <si>
    <t>POR RUBRO</t>
  </si>
  <si>
    <t>Ingresos del Gobierno</t>
  </si>
  <si>
    <t>Ingresos de Organismos y Empresas</t>
  </si>
  <si>
    <t>Ingresos derivados de financiamiento</t>
  </si>
  <si>
    <t>EJERCICIO</t>
  </si>
  <si>
    <t>PROGRAMA O FONDO</t>
  </si>
  <si>
    <t>DESTINO DE LOS RECURSOS</t>
  </si>
  <si>
    <t>DEVENGADO</t>
  </si>
  <si>
    <t>PAGADO</t>
  </si>
  <si>
    <t>REINTEGRO</t>
  </si>
  <si>
    <t>514828211</t>
  </si>
  <si>
    <t>514837112</t>
  </si>
  <si>
    <t>CONTINGENCIAS ECONÓMICAS 2014</t>
  </si>
  <si>
    <t>515827100</t>
  </si>
  <si>
    <t>516838117</t>
  </si>
  <si>
    <t>516838118</t>
  </si>
  <si>
    <t>516838119</t>
  </si>
  <si>
    <t>516838124</t>
  </si>
  <si>
    <t>SUBSIDIO</t>
  </si>
  <si>
    <t>SECTOR
(económico o social)</t>
  </si>
  <si>
    <t>BENEFICIARIO</t>
  </si>
  <si>
    <t>CURP</t>
  </si>
  <si>
    <t>RFC</t>
  </si>
  <si>
    <t>MONTO
PAGADO</t>
  </si>
  <si>
    <t>AYUDAS SOCIALES A PERSONAS</t>
  </si>
  <si>
    <t>X</t>
  </si>
  <si>
    <t>SOCIAL</t>
  </si>
  <si>
    <t>DIANA ALEJANDRA DARDON MARQUEZ</t>
  </si>
  <si>
    <t>DAMD730812</t>
  </si>
  <si>
    <t>FERNANDO CERVANTES CAUDILLO</t>
  </si>
  <si>
    <t>CECF900620</t>
  </si>
  <si>
    <t>JUAN PABLO REYES CARRANCO</t>
  </si>
  <si>
    <t>RECJ900624</t>
  </si>
  <si>
    <t>MARIA GUADALUPE BARRERA AULD</t>
  </si>
  <si>
    <t>BAAG601201MGTRLD04</t>
  </si>
  <si>
    <t>RAFAEL ALFONSO DE ALBA MARTINEZ</t>
  </si>
  <si>
    <t>AAMR700802</t>
  </si>
  <si>
    <t>YOLLOTL JUAN HUMBERTO ARANDA ALVAREZ</t>
  </si>
  <si>
    <t>AAAY990804HGTRLL03</t>
  </si>
  <si>
    <t>AYUDAS SOCIALES A INSTITUCIONES SIN FIN DE LUCRO</t>
  </si>
  <si>
    <t>ECONOMICO</t>
  </si>
  <si>
    <t>AIN090407V21</t>
  </si>
  <si>
    <t>ALP971203BZA</t>
  </si>
  <si>
    <t>ASOCIACION DE NATACION DE GUANAJUATO AC</t>
  </si>
  <si>
    <t>ANG010606H51</t>
  </si>
  <si>
    <t>ASOCIACION DE SQUASH DEL ESTADO DE GUANAJUATO AC</t>
  </si>
  <si>
    <t>ASE910729H18</t>
  </si>
  <si>
    <t>ASOCIACION DEPORTIVA PARA SORDOS EN EL ESTADO DE GUANAJUATO AC</t>
  </si>
  <si>
    <t>ADS970623MS0</t>
  </si>
  <si>
    <t>ASOCIACION ESTATAL FEMETI DE GUANAJUATO AC</t>
  </si>
  <si>
    <t>AEF950525U33</t>
  </si>
  <si>
    <t>ASOCIACION GUANAJUATENSE DE BADMINTON AC</t>
  </si>
  <si>
    <t>AGB0001175EA</t>
  </si>
  <si>
    <t>ASOCIACION GUANAJUATENSE DE REMO AC</t>
  </si>
  <si>
    <t>AGR110722CY63</t>
  </si>
  <si>
    <t>CICLISMO ASOCIADO DEL ESTADO DE GUANAJUATO AC</t>
  </si>
  <si>
    <t>CAE95032862A</t>
  </si>
  <si>
    <t>COMISION DEL DEPORTE Y ATENCION A LA JUVENTUD DEL MUNICIPIO DE IRAPUATO GTO</t>
  </si>
  <si>
    <t>CDA0706221A0</t>
  </si>
  <si>
    <t>JGU130522RG5</t>
  </si>
  <si>
    <t>MCM850101R9A</t>
  </si>
  <si>
    <t>UNIVERSIDAD DE LA SALLE BAJIO AC</t>
  </si>
  <si>
    <t>USB730305MK5</t>
  </si>
  <si>
    <t>Hacienda Pública/Patrimonio Neto Final del Ejercicio 2016</t>
  </si>
  <si>
    <t>Saldo Neto en la Hacienda Pública / Patrimonio 2017</t>
  </si>
  <si>
    <t>2016</t>
  </si>
  <si>
    <t>3210 Resultado del Ejercicio (Ahorro/Des</t>
  </si>
  <si>
    <t>3220000024  RESULTADO DEL EJERCICIO 2016</t>
  </si>
  <si>
    <t>OTROS IMPUESTOS</t>
  </si>
  <si>
    <t>100% CARRETERAS ESTA</t>
  </si>
  <si>
    <t>POR RECAUDAR</t>
  </si>
  <si>
    <t>2117101010  ISR RETENCION POR HONORARIOS</t>
  </si>
  <si>
    <t>2117102001  CEDULAR  HONORARIOS 1%</t>
  </si>
  <si>
    <t>2119905004  PARTIDAS EN CONCIL.BANCARIAS</t>
  </si>
  <si>
    <t>4162610061  SANCIONES</t>
  </si>
  <si>
    <t>4173713002  COMISIONES  EXENTAS</t>
  </si>
  <si>
    <t>4212828004  FAFEF APORTACIONES</t>
  </si>
  <si>
    <t>PARTICIPACIONES, APORTACIONES</t>
  </si>
  <si>
    <t>5132325000  ARRENDAMIENTO DE EQU</t>
  </si>
  <si>
    <t>5132326000  ARRENDA. DE MAQ., O</t>
  </si>
  <si>
    <t>5132329000  OTROS ARRENDAMIENTOS</t>
  </si>
  <si>
    <t>5135351000  CONSERV. Y MANTENIMI</t>
  </si>
  <si>
    <t>5135353000  INST., REPAR. Y MTT</t>
  </si>
  <si>
    <t>5222424200  TRANSFERENCIAS A GASTO DE CAPITAL</t>
  </si>
  <si>
    <t>3223828006  BAJA DE OBRA TRANSFE</t>
  </si>
  <si>
    <t>3223916000  BAJA DE OBRA TRANSFE</t>
  </si>
  <si>
    <t>1233 Edificios no Habitacionales</t>
  </si>
  <si>
    <t>impuesto Cedular</t>
  </si>
  <si>
    <t>100% PRODUCTOS</t>
  </si>
  <si>
    <t>4213832000  MATERIALES Y SUMINISTROS</t>
  </si>
  <si>
    <t>4213833000  SERVICIOS GENERALES</t>
  </si>
  <si>
    <t>4213834000  AYUDAS Y SUBSIDIOS</t>
  </si>
  <si>
    <t>5132327000  ARRE. ACT. INTANG</t>
  </si>
  <si>
    <t>5139399000  OTROS SERVICIOS GENERALES</t>
  </si>
  <si>
    <t>5221421100  TRANSFERENCIAS DE GASTO CORRIENTE</t>
  </si>
  <si>
    <t>Correspondiente del 1 de enero al 31 de marzo de 2017</t>
  </si>
  <si>
    <t xml:space="preserve"> P. RTA. INST. DEP.</t>
  </si>
  <si>
    <t xml:space="preserve"> SICCED</t>
  </si>
  <si>
    <t xml:space="preserve"> SERV. MEDICOS</t>
  </si>
  <si>
    <t xml:space="preserve"> CENTRO ACUAT.</t>
  </si>
  <si>
    <t xml:space="preserve"> CONGRESOS DEPORTIVOS</t>
  </si>
  <si>
    <t xml:space="preserve"> CURSOS OTROS</t>
  </si>
  <si>
    <t xml:space="preserve"> INTERES NORMALES</t>
  </si>
  <si>
    <t xml:space="preserve"> INDEM.(RECUP.SINIEST</t>
  </si>
  <si>
    <t xml:space="preserve"> REINTEGROS</t>
  </si>
  <si>
    <t xml:space="preserve"> EVENTOS ESPECIALES</t>
  </si>
  <si>
    <t xml:space="preserve"> PATROCINIOS</t>
  </si>
  <si>
    <t xml:space="preserve"> ING VTA BYS ODE</t>
  </si>
  <si>
    <t xml:space="preserve"> COMISIONES  EXENTAS</t>
  </si>
  <si>
    <t>No Comprendidos en las fracciones de la Ley de Ingresos causadas en ejercicios fiscales anteriores pendiente de liquidación o pago</t>
  </si>
  <si>
    <t>FAFEF 2017</t>
  </si>
  <si>
    <t>LILIANA ANGUIANO MARTINEZ</t>
  </si>
  <si>
    <t>AUML831028</t>
  </si>
  <si>
    <t>MINERVA DOMINGUEZ CHIQUET</t>
  </si>
  <si>
    <t>DOCM780412EA9</t>
  </si>
  <si>
    <t>JUAN CARLOS RODRIGUEZ MURILLO</t>
  </si>
  <si>
    <t>ROMJ680721IFA</t>
  </si>
  <si>
    <t>EVERARDO VIEYRA ARREDONDO</t>
  </si>
  <si>
    <t>VIAE740208</t>
  </si>
  <si>
    <t>ASOCIACION DE ESGRIMA DEL ESTADO DE GUANAJUATO AC</t>
  </si>
  <si>
    <t>AEE001122TJ2</t>
  </si>
  <si>
    <t>ASOCIACION DE LEVANTAMIENTO DE PESAS DE GUANAJUATO AC</t>
  </si>
  <si>
    <t>ASOCIACION DE LUCHAS ASOCIADAS DEL ESTADO DE GUANAJUATO</t>
  </si>
  <si>
    <t>ALA0410286T9</t>
  </si>
  <si>
    <t>ASOCIACION GUANAJUATENSE DE BEISBOL AC</t>
  </si>
  <si>
    <t>AGB000315M80</t>
  </si>
  <si>
    <t>ASOCIACION GUANAJUATENSE DE TENIS AC</t>
  </si>
  <si>
    <t>AGT920723IT1</t>
  </si>
  <si>
    <t>MUNICIPIO DE MANUEL DOBLADO</t>
  </si>
  <si>
    <t>RELACIÓN DE BIENES INMUEBLES QUE COMPONEN EL PATRIMONIO</t>
  </si>
  <si>
    <t>Código</t>
  </si>
  <si>
    <t>Descripción del Bien Inmueble</t>
  </si>
  <si>
    <t>Valor en libros</t>
  </si>
  <si>
    <t>5830-001083000000</t>
  </si>
  <si>
    <t>CLINICA (CENTRO DE MEDICINA ) EN EL POLIDEPORTIVO</t>
  </si>
  <si>
    <t>5830-001083000002</t>
  </si>
  <si>
    <t>CENTRO ACUÁTICO «BICENTENARIO» EN LEON</t>
  </si>
  <si>
    <t>TOTAL DE BIENES INMUEBLES</t>
  </si>
  <si>
    <t>RELACIÓN DE BIENES MUEBLES QUE COMPONEN EL PATRIMONIO</t>
  </si>
  <si>
    <t>COMISIÓN DE DEPORTE DEL ESTADO DE GUANAJUATO</t>
  </si>
  <si>
    <t>Descripción del Bien Mueble</t>
  </si>
  <si>
    <t>5110-000010101203</t>
  </si>
  <si>
    <t>SILLON EJECUTIVO</t>
  </si>
  <si>
    <t>5110-000010100161</t>
  </si>
  <si>
    <t>SILLA SECRETARIAL OPERATIVA</t>
  </si>
  <si>
    <t>5110-000010101169</t>
  </si>
  <si>
    <t>ARCHIVERO</t>
  </si>
  <si>
    <t>5110-000010101237</t>
  </si>
  <si>
    <t>CREDENZA CON GAVETA</t>
  </si>
  <si>
    <t>5110-000010101409</t>
  </si>
  <si>
    <t>SILLA OPERATIVA</t>
  </si>
  <si>
    <t>5110-000010101192</t>
  </si>
  <si>
    <t>GABINETE</t>
  </si>
  <si>
    <t>5110-000010101179</t>
  </si>
  <si>
    <t>ESTACION DE TRABAJO</t>
  </si>
  <si>
    <t>5110-000010101168</t>
  </si>
  <si>
    <t>5110-000010100855</t>
  </si>
  <si>
    <t>SILLA SECRETARIAL</t>
  </si>
  <si>
    <t>5110-000010101326</t>
  </si>
  <si>
    <t>SILLA ACOJINADA</t>
  </si>
  <si>
    <t>5110-000010101368</t>
  </si>
  <si>
    <t>ESCRITORIO</t>
  </si>
  <si>
    <t>5110-000010101424</t>
  </si>
  <si>
    <t>MUEBLE DE RECEPCION</t>
  </si>
  <si>
    <t>5110-000010101348</t>
  </si>
  <si>
    <t>5110-000010101249</t>
  </si>
  <si>
    <t>ESCRITORIO RECTO CON GAVETA</t>
  </si>
  <si>
    <t>5110-000010100581</t>
  </si>
  <si>
    <t>ESCRITORIO RECTO CON 3 CAJONES</t>
  </si>
  <si>
    <t>5110-000010101295</t>
  </si>
  <si>
    <t>SILLA GIRATORIA (OPERATIVA)</t>
  </si>
  <si>
    <t>5110-000010101339</t>
  </si>
  <si>
    <t>5110-000010101141</t>
  </si>
  <si>
    <t>LOCKER</t>
  </si>
  <si>
    <t>5110-000010100783</t>
  </si>
  <si>
    <t>5110-000010100019</t>
  </si>
  <si>
    <t>BANCA METALICA DE 1.20 MTS</t>
  </si>
  <si>
    <t>5110-000010100012</t>
  </si>
  <si>
    <t>5110-000010100036</t>
  </si>
  <si>
    <t>5110-000010101239</t>
  </si>
  <si>
    <t>5110-000010100028</t>
  </si>
  <si>
    <t>5110-000010101130</t>
  </si>
  <si>
    <t>5110-000010101176</t>
  </si>
  <si>
    <t>VITRINA</t>
  </si>
  <si>
    <t>5110-000010101188</t>
  </si>
  <si>
    <t>MESA DE TRABAJO</t>
  </si>
  <si>
    <t>5110-000010101218</t>
  </si>
  <si>
    <t>CASILLERO (LOCKER)</t>
  </si>
  <si>
    <t>5110-000010101265</t>
  </si>
  <si>
    <t>5110-000010101418</t>
  </si>
  <si>
    <t>5110-000010101208</t>
  </si>
  <si>
    <t>5110-000010101232</t>
  </si>
  <si>
    <t>5110-000010101235</t>
  </si>
  <si>
    <t>5110-000010101320</t>
  </si>
  <si>
    <t>ESCRITORIO SECRETARIAL</t>
  </si>
  <si>
    <t>5110-000010101410</t>
  </si>
  <si>
    <t>5110-000010101155</t>
  </si>
  <si>
    <t>SILLA</t>
  </si>
  <si>
    <t>5110-000010101159</t>
  </si>
  <si>
    <t>5110-000010101206</t>
  </si>
  <si>
    <t>5110-000010101417</t>
  </si>
  <si>
    <t>5110-000010101400</t>
  </si>
  <si>
    <t>5110-000010101328</t>
  </si>
  <si>
    <t>5110-000010100857</t>
  </si>
  <si>
    <t>5110-000010101007</t>
  </si>
  <si>
    <t>SILLA GIRATORIA</t>
  </si>
  <si>
    <t>5110-000010101146</t>
  </si>
  <si>
    <t>5110-000010101313</t>
  </si>
  <si>
    <t>5110-000010100064</t>
  </si>
  <si>
    <t>SILLON EJECUTIVO GIRATORIO CON DESCANZA BRAZOS</t>
  </si>
  <si>
    <t>5110-000010100061</t>
  </si>
  <si>
    <t>PERCHERO</t>
  </si>
  <si>
    <t>5110-000010101126</t>
  </si>
  <si>
    <t>5110-000010101161</t>
  </si>
  <si>
    <t>5110-000010101215</t>
  </si>
  <si>
    <t>5110-000010101251</t>
  </si>
  <si>
    <t>5110-000010101253</t>
  </si>
  <si>
    <t>5110-000010101287</t>
  </si>
  <si>
    <t>5110-000010101242</t>
  </si>
  <si>
    <t>5110-000010101349</t>
  </si>
  <si>
    <t>5110-000010101365</t>
  </si>
  <si>
    <t>5110-000010101395</t>
  </si>
  <si>
    <t>MESA CIRCULAR</t>
  </si>
  <si>
    <t>5110-000010101325</t>
  </si>
  <si>
    <t>5110-000010101336</t>
  </si>
  <si>
    <t>5110-000010101414</t>
  </si>
  <si>
    <t>5110-000010101347</t>
  </si>
  <si>
    <t>5110-000010101291</t>
  </si>
  <si>
    <t>5110-000010101433</t>
  </si>
  <si>
    <t>SALA DE JUNTAS</t>
  </si>
  <si>
    <t>5110-000010101000</t>
  </si>
  <si>
    <t>5110-000010100027</t>
  </si>
  <si>
    <t>5110-000010100583</t>
  </si>
  <si>
    <t>5110-000010101315</t>
  </si>
  <si>
    <t>5110-000010101172</t>
  </si>
  <si>
    <t>5110-000010101157</t>
  </si>
  <si>
    <t>5110-000010100984</t>
  </si>
  <si>
    <t>5110-000010100994</t>
  </si>
  <si>
    <t>5110-000010101013</t>
  </si>
  <si>
    <t>5110-000010101163</t>
  </si>
  <si>
    <t>5110-000010101174</t>
  </si>
  <si>
    <t>5110-000010101182</t>
  </si>
  <si>
    <t>CONJUNTO MODULAR</t>
  </si>
  <si>
    <t>5110-000010101184</t>
  </si>
  <si>
    <t>5110-000010100584</t>
  </si>
  <si>
    <t>GABINETE SUPERIOR 1.20MTS</t>
  </si>
  <si>
    <t>5110-000010100996</t>
  </si>
  <si>
    <t>5110-000010101132</t>
  </si>
  <si>
    <t>5110-000010101150</t>
  </si>
  <si>
    <t>5110-000010101278</t>
  </si>
  <si>
    <t>5110-000010101259</t>
  </si>
  <si>
    <t>5110-000010101175</t>
  </si>
  <si>
    <t>5110-000010100022</t>
  </si>
  <si>
    <t>5110-000010101402</t>
  </si>
  <si>
    <t>5110-000010101405</t>
  </si>
  <si>
    <t>5110-000010101406</t>
  </si>
  <si>
    <t>5110-000010101357</t>
  </si>
  <si>
    <t>5110-000010101340</t>
  </si>
  <si>
    <t>5110-000010100040</t>
  </si>
  <si>
    <t>5110-000010100990</t>
  </si>
  <si>
    <t>5110-000010101201</t>
  </si>
  <si>
    <t>5110-000010101404</t>
  </si>
  <si>
    <t>5110-000010101005</t>
  </si>
  <si>
    <t>5110-000010101298</t>
  </si>
  <si>
    <t>5110-000010101272</t>
  </si>
  <si>
    <t>5110-000010101363</t>
  </si>
  <si>
    <t>5110-000010101331</t>
  </si>
  <si>
    <t>5110-000010101360</t>
  </si>
  <si>
    <t>5110-000010101262</t>
  </si>
  <si>
    <t>5110-000010101245</t>
  </si>
  <si>
    <t>5110-000010101189</t>
  </si>
  <si>
    <t>5110-000010101225</t>
  </si>
  <si>
    <t>5110-000010101140</t>
  </si>
  <si>
    <t>5110-000010101210</t>
  </si>
  <si>
    <t>5110-000010100165</t>
  </si>
  <si>
    <t>5110-000010101017</t>
  </si>
  <si>
    <t>5110-000010100016</t>
  </si>
  <si>
    <t>5110-000010100854</t>
  </si>
  <si>
    <t>5110-000010100982</t>
  </si>
  <si>
    <t>5110-000010101170</t>
  </si>
  <si>
    <t>5110-000010101167</t>
  </si>
  <si>
    <t>5110-000010101164</t>
  </si>
  <si>
    <t>5110-000010101351</t>
  </si>
  <si>
    <t>5110-000010101317</t>
  </si>
  <si>
    <t>5110-000010101183</t>
  </si>
  <si>
    <t>5110-000010101004</t>
  </si>
  <si>
    <t>5110-000010100992</t>
  </si>
  <si>
    <t>5110-000010100782</t>
  </si>
  <si>
    <t>5110-000010101139</t>
  </si>
  <si>
    <t>5110-000010100164</t>
  </si>
  <si>
    <t>5110-000010101018</t>
  </si>
  <si>
    <t>5110-000010101330</t>
  </si>
  <si>
    <t>5110-000010101341</t>
  </si>
  <si>
    <t>5110-000010101243</t>
  </si>
  <si>
    <t>5110-000010101246</t>
  </si>
  <si>
    <t>5110-000010101398</t>
  </si>
  <si>
    <t>5110-000010101416</t>
  </si>
  <si>
    <t>5110-000010101415</t>
  </si>
  <si>
    <t>5110-000010101344</t>
  </si>
  <si>
    <t>5110-000010101200</t>
  </si>
  <si>
    <t>5110-000010101401</t>
  </si>
  <si>
    <t>5110-000010101135</t>
  </si>
  <si>
    <t>5110-000010101147</t>
  </si>
  <si>
    <t>5110-000010101122</t>
  </si>
  <si>
    <t>5110-000010100025</t>
  </si>
  <si>
    <t>5110-000010100160</t>
  </si>
  <si>
    <t>5110-000010100033</t>
  </si>
  <si>
    <t>5110-000010101129</t>
  </si>
  <si>
    <t>5110-000010100163</t>
  </si>
  <si>
    <t>5110-000010101241</t>
  </si>
  <si>
    <t>5110-000010101268</t>
  </si>
  <si>
    <t>5110-000010101292</t>
  </si>
  <si>
    <t>5110-000010100995</t>
  </si>
  <si>
    <t>5110-000010101421</t>
  </si>
  <si>
    <t>5110-000010100781</t>
  </si>
  <si>
    <t>SILLÓN EJECUTIVO</t>
  </si>
  <si>
    <t>5110-000010101233</t>
  </si>
  <si>
    <t>5110-000010101125</t>
  </si>
  <si>
    <t>5110-000010101012</t>
  </si>
  <si>
    <t>5110-000010101296</t>
  </si>
  <si>
    <t>5110-000010101145</t>
  </si>
  <si>
    <t>5110-000010101335</t>
  </si>
  <si>
    <t>5110-000010101256</t>
  </si>
  <si>
    <t>5110-000010101230</t>
  </si>
  <si>
    <t>5110-000010101329</t>
  </si>
  <si>
    <t>5110-000010101290</t>
  </si>
  <si>
    <t>5110-000010101234</t>
  </si>
  <si>
    <t>5110-000010101214</t>
  </si>
  <si>
    <t>5110-000010101196</t>
  </si>
  <si>
    <t>5110-000010101171</t>
  </si>
  <si>
    <t>5110-000010101131</t>
  </si>
  <si>
    <t>5110-000010101124</t>
  </si>
  <si>
    <t>5110-000010101008</t>
  </si>
  <si>
    <t>5110-000010100013</t>
  </si>
  <si>
    <t>5110-000010101153</t>
  </si>
  <si>
    <t>5110-000010101280</t>
  </si>
  <si>
    <t>5110-000010101364</t>
  </si>
  <si>
    <t>5110-000010101373</t>
  </si>
  <si>
    <t>5110-000010100029</t>
  </si>
  <si>
    <t>5110-000010100039</t>
  </si>
  <si>
    <t>5110-000010101152</t>
  </si>
  <si>
    <t>5110-000010101158</t>
  </si>
  <si>
    <t>5110-000010101258</t>
  </si>
  <si>
    <t>5110-000010101269</t>
  </si>
  <si>
    <t>5110-000010101397</t>
  </si>
  <si>
    <t>5110-000010101221</t>
  </si>
  <si>
    <t>5110-000010101374</t>
  </si>
  <si>
    <t>5110-000010101342</t>
  </si>
  <si>
    <t>5110-000010101219</t>
  </si>
  <si>
    <t>5110-000010101001</t>
  </si>
  <si>
    <t>5110-000010100991</t>
  </si>
  <si>
    <t>5110-000010101137</t>
  </si>
  <si>
    <t>5110-000010101227</t>
  </si>
  <si>
    <t>5110-000010101011</t>
  </si>
  <si>
    <t>5110-000010100159</t>
  </si>
  <si>
    <t>5110-000010101160</t>
  </si>
  <si>
    <t>5110-000010101205</t>
  </si>
  <si>
    <t>5110-000010101204</t>
  </si>
  <si>
    <t>5110-000010101213</t>
  </si>
  <si>
    <t>5110-000010101276</t>
  </si>
  <si>
    <t>5110-000010101297</t>
  </si>
  <si>
    <t>5110-000010101316</t>
  </si>
  <si>
    <t>5110-000010101248</t>
  </si>
  <si>
    <t>5110-000010100858</t>
  </si>
  <si>
    <t>5110-000010101003</t>
  </si>
  <si>
    <t>5110-000010101014</t>
  </si>
  <si>
    <t>5110-000010101149</t>
  </si>
  <si>
    <t>5110-000010101238</t>
  </si>
  <si>
    <t>5110-000010101263</t>
  </si>
  <si>
    <t>5110-000010101289</t>
  </si>
  <si>
    <t>5110-000010101403</t>
  </si>
  <si>
    <t>5110-000010101353</t>
  </si>
  <si>
    <t>5110-000010101338</t>
  </si>
  <si>
    <t>5110-000010100997</t>
  </si>
  <si>
    <t>5110-000010101343</t>
  </si>
  <si>
    <t>5110-000010101422</t>
  </si>
  <si>
    <t>5110-000010101283</t>
  </si>
  <si>
    <t>5110-000010101244</t>
  </si>
  <si>
    <t>5110-000010100023</t>
  </si>
  <si>
    <t>5110-000010100031</t>
  </si>
  <si>
    <t>5110-000010100987</t>
  </si>
  <si>
    <t>5110-000010101173</t>
  </si>
  <si>
    <t>5110-000010100983</t>
  </si>
  <si>
    <t>5110-000010101271</t>
  </si>
  <si>
    <t>5110-000010101372</t>
  </si>
  <si>
    <t>5110-000010101356</t>
  </si>
  <si>
    <t>5110-000010101207</t>
  </si>
  <si>
    <t>5110-000010100167</t>
  </si>
  <si>
    <t>5110-000010101345</t>
  </si>
  <si>
    <t>5110-000010101142</t>
  </si>
  <si>
    <t>5110-000010101252</t>
  </si>
  <si>
    <t>5110-000010101288</t>
  </si>
  <si>
    <t>5110-000010101350</t>
  </si>
  <si>
    <t>5110-000010101254</t>
  </si>
  <si>
    <t>5110-000010101267</t>
  </si>
  <si>
    <t>5110-000010101224</t>
  </si>
  <si>
    <t>5110-000010101211</t>
  </si>
  <si>
    <t>5110-000010101194</t>
  </si>
  <si>
    <t>5110-000010101123</t>
  </si>
  <si>
    <t>5110-000010100999</t>
  </si>
  <si>
    <t>5110-000010100162</t>
  </si>
  <si>
    <t>5110-000010100017</t>
  </si>
  <si>
    <t>5110-000010101352</t>
  </si>
  <si>
    <t>5110-000010101370</t>
  </si>
  <si>
    <t>5110-000010101413</t>
  </si>
  <si>
    <t>5110-000010101425</t>
  </si>
  <si>
    <t>ESCRITORIO DIRECTIVO</t>
  </si>
  <si>
    <t>5110-000010101247</t>
  </si>
  <si>
    <t>5110-000010101229</t>
  </si>
  <si>
    <t>5110-000010101151</t>
  </si>
  <si>
    <t>5110-000010100981</t>
  </si>
  <si>
    <t>5110-000010100032</t>
  </si>
  <si>
    <t>5110-000010101216</t>
  </si>
  <si>
    <t>5110-000010101319</t>
  </si>
  <si>
    <t>5110-000010100582</t>
  </si>
  <si>
    <t>5110-000010101212</t>
  </si>
  <si>
    <t>5110-000010101346</t>
  </si>
  <si>
    <t>5110-000010100021</t>
  </si>
  <si>
    <t>5110-000010101361</t>
  </si>
  <si>
    <t>5110-000010101411</t>
  </si>
  <si>
    <t>5110-000010101193</t>
  </si>
  <si>
    <t>5110-000010101369</t>
  </si>
  <si>
    <t>5110-000010101314</t>
  </si>
  <si>
    <t>5110-000010101399</t>
  </si>
  <si>
    <t>5110-000010101261</t>
  </si>
  <si>
    <t>5110-000010101277</t>
  </si>
  <si>
    <t>5110-000010101294</t>
  </si>
  <si>
    <t>5110-000010101359</t>
  </si>
  <si>
    <t>5110-000010101358</t>
  </si>
  <si>
    <t>5110-000010100989</t>
  </si>
  <si>
    <t>5110-000010101407</t>
  </si>
  <si>
    <t>5110-000010101198</t>
  </si>
  <si>
    <t>5110-000010101220</t>
  </si>
  <si>
    <t>5110-000010101134</t>
  </si>
  <si>
    <t>5110-000010101009</t>
  </si>
  <si>
    <t>5110-000010101423</t>
  </si>
  <si>
    <t>5110-000010101154</t>
  </si>
  <si>
    <t>5110-000010101181</t>
  </si>
  <si>
    <t>5110-000010101250</t>
  </si>
  <si>
    <t>5110-000010101217</t>
  </si>
  <si>
    <t>5110-000010101255</t>
  </si>
  <si>
    <t>5110-000010101318</t>
  </si>
  <si>
    <t>5110-000010101279</t>
  </si>
  <si>
    <t>5110-000010101178</t>
  </si>
  <si>
    <t>5110-000010100980</t>
  </si>
  <si>
    <t>5110-000010101223</t>
  </si>
  <si>
    <t>5110-000010101006</t>
  </si>
  <si>
    <t>5110-000010101334</t>
  </si>
  <si>
    <t>5110-000010101143</t>
  </si>
  <si>
    <t>5110-000010100988</t>
  </si>
  <si>
    <t>5110-000010101231</t>
  </si>
  <si>
    <t>5110-000010100158</t>
  </si>
  <si>
    <t>5110-000010100011</t>
  </si>
  <si>
    <t>5110-000010100985</t>
  </si>
  <si>
    <t>5110-000010101275</t>
  </si>
  <si>
    <t>5110-000010101166</t>
  </si>
  <si>
    <t>5110-000010101285</t>
  </si>
  <si>
    <t>5110-000010101362</t>
  </si>
  <si>
    <t>5110-000010100020</t>
  </si>
  <si>
    <t>5110-000010101419</t>
  </si>
  <si>
    <t>5110-000010100063</t>
  </si>
  <si>
    <t>5110-000010101293</t>
  </si>
  <si>
    <t>5110-000010101270</t>
  </si>
  <si>
    <t>5110-000010101371</t>
  </si>
  <si>
    <t>5110-000010100166</t>
  </si>
  <si>
    <t>5110-000010101412</t>
  </si>
  <si>
    <t>5110-000010101332</t>
  </si>
  <si>
    <t>5110-000010101202</t>
  </si>
  <si>
    <t>5110-000010100986</t>
  </si>
  <si>
    <t>5110-000010101199</t>
  </si>
  <si>
    <t>5110-000010101136</t>
  </si>
  <si>
    <t>5110-000010101148</t>
  </si>
  <si>
    <t>5110-000010101165</t>
  </si>
  <si>
    <t>5110-000010101197</t>
  </si>
  <si>
    <t>5110-000010101128</t>
  </si>
  <si>
    <t>5110-000010100993</t>
  </si>
  <si>
    <t>5110-000010101156</t>
  </si>
  <si>
    <t>5110-000010101274</t>
  </si>
  <si>
    <t>5110-000010101286</t>
  </si>
  <si>
    <t>5110-000010101394</t>
  </si>
  <si>
    <t>5110-000010101138</t>
  </si>
  <si>
    <t>5110-000010101228</t>
  </si>
  <si>
    <t>5110-000010101266</t>
  </si>
  <si>
    <t>5110-000010100979</t>
  </si>
  <si>
    <t>5110-000010101282</t>
  </si>
  <si>
    <t>5110-000010100956</t>
  </si>
  <si>
    <t>SILLON EJECUTIVO GIRATORIO</t>
  </si>
  <si>
    <t>5110-000010101127</t>
  </si>
  <si>
    <t>5110-000010101284</t>
  </si>
  <si>
    <t>5110-000010101333</t>
  </si>
  <si>
    <t>5110-000010101354</t>
  </si>
  <si>
    <t>5110-000010101226</t>
  </si>
  <si>
    <t>5110-000010101337</t>
  </si>
  <si>
    <t>5110-000010101222</t>
  </si>
  <si>
    <t>5110-000010101420</t>
  </si>
  <si>
    <t>5110-000010101133</t>
  </si>
  <si>
    <t>5110-000010101195</t>
  </si>
  <si>
    <t>5110-000010101209</t>
  </si>
  <si>
    <t>5110-000010101190</t>
  </si>
  <si>
    <t>5110-000010101396</t>
  </si>
  <si>
    <t>5110-000010101144</t>
  </si>
  <si>
    <t>5110-000010100014</t>
  </si>
  <si>
    <t>5110-000010100168</t>
  </si>
  <si>
    <t>5110-000010101015</t>
  </si>
  <si>
    <t>5110-000010101264</t>
  </si>
  <si>
    <t>5110-000010101257</t>
  </si>
  <si>
    <t>5110-000010101367</t>
  </si>
  <si>
    <t>5110-000010101185</t>
  </si>
  <si>
    <t>5110-000010101281</t>
  </si>
  <si>
    <t>5110-000010101408</t>
  </si>
  <si>
    <t>5110-000010100024</t>
  </si>
  <si>
    <t>5110-000010100998</t>
  </si>
  <si>
    <t>5110-000010101191</t>
  </si>
  <si>
    <t>5110-000010101186</t>
  </si>
  <si>
    <t>5110-000010100035</t>
  </si>
  <si>
    <t>5110-000010100038</t>
  </si>
  <si>
    <t>5110-000010100169</t>
  </si>
  <si>
    <t>5110-000010101366</t>
  </si>
  <si>
    <t>5110-000010101355</t>
  </si>
  <si>
    <t>5110-000010100030</t>
  </si>
  <si>
    <t>5110-000010101236</t>
  </si>
  <si>
    <t>5110-000010101273</t>
  </si>
  <si>
    <t>5110-000010101240</t>
  </si>
  <si>
    <t>5110-000010100015</t>
  </si>
  <si>
    <t>5110-000010100026</t>
  </si>
  <si>
    <t>5110-000010101016</t>
  </si>
  <si>
    <t>5110-000010100018</t>
  </si>
  <si>
    <t>5110-000010100034</t>
  </si>
  <si>
    <t>5110-000010101187</t>
  </si>
  <si>
    <t>5110-000010101180</t>
  </si>
  <si>
    <t>5110-000010101177</t>
  </si>
  <si>
    <t>5110-000010100062</t>
  </si>
  <si>
    <t>5110-000010101327</t>
  </si>
  <si>
    <t>5110-000010101260</t>
  </si>
  <si>
    <t>5110-000010100856</t>
  </si>
  <si>
    <t>5120-000010100957</t>
  </si>
  <si>
    <t>ARCHIVERO CON TRES CAJONES</t>
  </si>
  <si>
    <t>5120-000010100958</t>
  </si>
  <si>
    <t>5150-000010101119</t>
  </si>
  <si>
    <t>CPU</t>
  </si>
  <si>
    <t>5150-000010101051</t>
  </si>
  <si>
    <t>MULTIFUNCIONAL</t>
  </si>
  <si>
    <t>5150-000010101094</t>
  </si>
  <si>
    <t>IMPRESORA LASER A COLOR</t>
  </si>
  <si>
    <t>5150-000010100586</t>
  </si>
  <si>
    <t>COMPUTADORA DE ESCRITORIO</t>
  </si>
  <si>
    <t>5150-000010100965</t>
  </si>
  <si>
    <t>EQUIPO PARA REGISTRO DE ASISTENCIA</t>
  </si>
  <si>
    <t>5150-000010100928</t>
  </si>
  <si>
    <t>5150-000010100940</t>
  </si>
  <si>
    <t>COMPUTADORA PORTATIL</t>
  </si>
  <si>
    <t>5150-000010100594</t>
  </si>
  <si>
    <t>5150-000010101304</t>
  </si>
  <si>
    <t>5150-000010101303</t>
  </si>
  <si>
    <t>5150-000010101323</t>
  </si>
  <si>
    <t>5150-000010101107</t>
  </si>
  <si>
    <t>5150-000010101101</t>
  </si>
  <si>
    <t>MONITOR LED DE 18.5"</t>
  </si>
  <si>
    <t>5150-000010101087</t>
  </si>
  <si>
    <t>SWITCH</t>
  </si>
  <si>
    <t>5150-000010101084</t>
  </si>
  <si>
    <t>5150-000010101081</t>
  </si>
  <si>
    <t>5150-000010101071</t>
  </si>
  <si>
    <t>5150-000010101038</t>
  </si>
  <si>
    <t>5150-000010100974</t>
  </si>
  <si>
    <t>5150-000010100967</t>
  </si>
  <si>
    <t>5150-000010100978</t>
  </si>
  <si>
    <t>IMPRESORA LASER MONOCROMATICA</t>
  </si>
  <si>
    <t>5150-000010100089</t>
  </si>
  <si>
    <t>MONITOR PANTALLA PLANA 18.5"</t>
  </si>
  <si>
    <t>5150-000010100585</t>
  </si>
  <si>
    <t>5150-000010100922</t>
  </si>
  <si>
    <t>5150-000010101076</t>
  </si>
  <si>
    <t>5150-000010100867</t>
  </si>
  <si>
    <t>COMPUTADORA PORTATIL CON MALETIN</t>
  </si>
  <si>
    <t>5150-000010100891</t>
  </si>
  <si>
    <t>5150-000010101525</t>
  </si>
  <si>
    <t>5150-000010101115</t>
  </si>
  <si>
    <t>5150-000010100052</t>
  </si>
  <si>
    <t>5150-000010101534</t>
  </si>
  <si>
    <t>ESCANER</t>
  </si>
  <si>
    <t>5150-000010101019</t>
  </si>
  <si>
    <t>5150-000010100930</t>
  </si>
  <si>
    <t>5150-000010100074</t>
  </si>
  <si>
    <t>MONITOR 20 PULGADAS</t>
  </si>
  <si>
    <t>5150-000010101030</t>
  </si>
  <si>
    <t>MULTIFUNCIONAL LASER A COLOR</t>
  </si>
  <si>
    <t>5150-000010100890</t>
  </si>
  <si>
    <t>5150-000010100141</t>
  </si>
  <si>
    <t>MONITOR PANTALLA PLANA 18.5 PULG.</t>
  </si>
  <si>
    <t>5150-000010101300</t>
  </si>
  <si>
    <t>5150-000010100136</t>
  </si>
  <si>
    <t>5150-000010101117</t>
  </si>
  <si>
    <t>5150-000010100579</t>
  </si>
  <si>
    <t>5150-000010101310</t>
  </si>
  <si>
    <t>5150-000010101321</t>
  </si>
  <si>
    <t>5150-000010100083</t>
  </si>
  <si>
    <t>MONITOR</t>
  </si>
  <si>
    <t>5150-000010101085</t>
  </si>
  <si>
    <t>5150-000010101063</t>
  </si>
  <si>
    <t>5150-000010100895</t>
  </si>
  <si>
    <t>5150-000010100057</t>
  </si>
  <si>
    <t>IMPRESORA DE INYECCION</t>
  </si>
  <si>
    <t>5150-000010100067</t>
  </si>
  <si>
    <t>5150-000010100932</t>
  </si>
  <si>
    <t>5150-000010100144</t>
  </si>
  <si>
    <t>5150-000010100593</t>
  </si>
  <si>
    <t>5150-000010100947</t>
  </si>
  <si>
    <t>5150-000010100592</t>
  </si>
  <si>
    <t>5150-000010100877</t>
  </si>
  <si>
    <t>5150-000010100595</t>
  </si>
  <si>
    <t>5150-000010100919</t>
  </si>
  <si>
    <t>5150-000010101028</t>
  </si>
  <si>
    <t>5150-000010101035</t>
  </si>
  <si>
    <t>5150-000010101110</t>
  </si>
  <si>
    <t>5150-000010100937</t>
  </si>
  <si>
    <t>5150-000010100935</t>
  </si>
  <si>
    <t>5150-000010100881</t>
  </si>
  <si>
    <t>5150-000010101031</t>
  </si>
  <si>
    <t>5150-000010101523</t>
  </si>
  <si>
    <t>5150-000010100846</t>
  </si>
  <si>
    <t>IPAD (CON CABLE Y CARGADOR)</t>
  </si>
  <si>
    <t>5150-000010101121</t>
  </si>
  <si>
    <t>5150-000010100071</t>
  </si>
  <si>
    <t>5150-000010100041</t>
  </si>
  <si>
    <t>SCANNER</t>
  </si>
  <si>
    <t>5150-000010101024</t>
  </si>
  <si>
    <t>5150-000010101113</t>
  </si>
  <si>
    <t>5150-000010100853</t>
  </si>
  <si>
    <t>PLOTER</t>
  </si>
  <si>
    <t>5150-000010101053</t>
  </si>
  <si>
    <t>5150-000010100939</t>
  </si>
  <si>
    <t>5150-000010101034</t>
  </si>
  <si>
    <t>5150-000010101046</t>
  </si>
  <si>
    <t>5150-000010101077</t>
  </si>
  <si>
    <t>5150-000010101050</t>
  </si>
  <si>
    <t>5150-000010101060</t>
  </si>
  <si>
    <t>5150-000010101079</t>
  </si>
  <si>
    <t>5150-000010101065</t>
  </si>
  <si>
    <t>5150-000010101069</t>
  </si>
  <si>
    <t>5150-000010101059</t>
  </si>
  <si>
    <t>5150-000010101305</t>
  </si>
  <si>
    <t>5150-000010100946</t>
  </si>
  <si>
    <t>5150-000010100851</t>
  </si>
  <si>
    <t>5150-000010100949</t>
  </si>
  <si>
    <t>5150-000010100082</t>
  </si>
  <si>
    <t>5150-000010101516</t>
  </si>
  <si>
    <t>5150-000010101524</t>
  </si>
  <si>
    <t>5150-000010100588</t>
  </si>
  <si>
    <t>5150-000010101052</t>
  </si>
  <si>
    <t>5150-000010100905</t>
  </si>
  <si>
    <t>COMPUTADORAS DE ESCRITORIO</t>
  </si>
  <si>
    <t>5150-000010101039</t>
  </si>
  <si>
    <t>IMPRESORA LASER</t>
  </si>
  <si>
    <t>5150-000010100078</t>
  </si>
  <si>
    <t>5150-000010101102</t>
  </si>
  <si>
    <t>5150-000010100157</t>
  </si>
  <si>
    <t>MONITOR PARA SERVIDOR</t>
  </si>
  <si>
    <t>5150-000010100093</t>
  </si>
  <si>
    <t>5150-000010100087</t>
  </si>
  <si>
    <t>5150-000010101118</t>
  </si>
  <si>
    <t>5150-000010100076</t>
  </si>
  <si>
    <t>5150-000010100926</t>
  </si>
  <si>
    <t>5150-000010100134</t>
  </si>
  <si>
    <t>MONITOR  LCD DE 18.5"</t>
  </si>
  <si>
    <t>5150-000010101108</t>
  </si>
  <si>
    <t>5150-000010101068</t>
  </si>
  <si>
    <t>5150-000010100969</t>
  </si>
  <si>
    <t>5150-000010100968</t>
  </si>
  <si>
    <t>MONITOR LED DE 19"</t>
  </si>
  <si>
    <t>5150-000010100906</t>
  </si>
  <si>
    <t>5150-000010101431</t>
  </si>
  <si>
    <t>5150-000010100862</t>
  </si>
  <si>
    <t>5150-000010100871</t>
  </si>
  <si>
    <t>5150-000010100973</t>
  </si>
  <si>
    <t>5150-000010100870</t>
  </si>
  <si>
    <t>5150-000010100073</t>
  </si>
  <si>
    <t>5150-000010100953</t>
  </si>
  <si>
    <t>5150-000010100900</t>
  </si>
  <si>
    <t>5150-000010100899</t>
  </si>
  <si>
    <t>5150-000010100152</t>
  </si>
  <si>
    <t>5150-000010100140</t>
  </si>
  <si>
    <t>5150-000010101528</t>
  </si>
  <si>
    <t>5150-000010100955</t>
  </si>
  <si>
    <t>5150-000010100938</t>
  </si>
  <si>
    <t>5150-000010100048</t>
  </si>
  <si>
    <t>MONITOR 20" PANTALLA PLANA</t>
  </si>
  <si>
    <t>5150-000010100133</t>
  </si>
  <si>
    <t>5150-000010100085</t>
  </si>
  <si>
    <t>5150-000010100147</t>
  </si>
  <si>
    <t>5150-000010100154</t>
  </si>
  <si>
    <t>5150-000010100778</t>
  </si>
  <si>
    <t>5150-000010101515</t>
  </si>
  <si>
    <t>5150-000010100977</t>
  </si>
  <si>
    <t>5150-000010100070</t>
  </si>
  <si>
    <t>5150-000010101299</t>
  </si>
  <si>
    <t>5150-000010101103</t>
  </si>
  <si>
    <t>5150-000010101082</t>
  </si>
  <si>
    <t>5150-000010100845</t>
  </si>
  <si>
    <t>COMPUTADORA PORTATIL MACBOOK AIR</t>
  </si>
  <si>
    <t>5150-000010100952</t>
  </si>
  <si>
    <t>5150-000010101096</t>
  </si>
  <si>
    <t>5150-000010100966</t>
  </si>
  <si>
    <t>5150-000010101429</t>
  </si>
  <si>
    <t>GPS</t>
  </si>
  <si>
    <t>5150-000010101098</t>
  </si>
  <si>
    <t>5150-000010101025</t>
  </si>
  <si>
    <t>5150-000010100081</t>
  </si>
  <si>
    <t>5150-000010100921</t>
  </si>
  <si>
    <t>5150-000010100927</t>
  </si>
  <si>
    <t>5150-000010100860</t>
  </si>
  <si>
    <t>5150-000010100587</t>
  </si>
  <si>
    <t>5150-000010100943</t>
  </si>
  <si>
    <t>5150-000010100942</t>
  </si>
  <si>
    <t>5150-000010100861</t>
  </si>
  <si>
    <t>5150-000010100878</t>
  </si>
  <si>
    <t>5150-000010100150</t>
  </si>
  <si>
    <t>5150-000010101040</t>
  </si>
  <si>
    <t>5150-000010100056</t>
  </si>
  <si>
    <t>5150-000010100053</t>
  </si>
  <si>
    <t>5150-000010100156</t>
  </si>
  <si>
    <t>SERVIDOR</t>
  </si>
  <si>
    <t>5150-000010100086</t>
  </si>
  <si>
    <t>5150-000010100875</t>
  </si>
  <si>
    <t>5150-000010100785</t>
  </si>
  <si>
    <t>IMPRESORA</t>
  </si>
  <si>
    <t>5150-000010100092</t>
  </si>
  <si>
    <t>IMPRESORA DE MATRIZ DE PUNTOS</t>
  </si>
  <si>
    <t>5150-000010100096</t>
  </si>
  <si>
    <t>5150-000010101532</t>
  </si>
  <si>
    <t>5150-000010101533</t>
  </si>
  <si>
    <t>5150-000010100077</t>
  </si>
  <si>
    <t>5150-000010100924</t>
  </si>
  <si>
    <t>5150-000010100091</t>
  </si>
  <si>
    <t>LECTOR LASER</t>
  </si>
  <si>
    <t>5150-000010101092</t>
  </si>
  <si>
    <t>5150-000010101430</t>
  </si>
  <si>
    <t>5150-000010100933</t>
  </si>
  <si>
    <t>5150-000010101022</t>
  </si>
  <si>
    <t>5150-000010101086</t>
  </si>
  <si>
    <t>5150-000010101302</t>
  </si>
  <si>
    <t>5150-000010101526</t>
  </si>
  <si>
    <t>5150-000010100596</t>
  </si>
  <si>
    <t>5150-000010100139</t>
  </si>
  <si>
    <t>5150-000010100143</t>
  </si>
  <si>
    <t>5150-000010100889</t>
  </si>
  <si>
    <t>5150-000010101061</t>
  </si>
  <si>
    <t>5150-000010100970</t>
  </si>
  <si>
    <t>5150-000010100963</t>
  </si>
  <si>
    <t>5150-000010100887</t>
  </si>
  <si>
    <t>5150-000010100088</t>
  </si>
  <si>
    <t>5150-000010100897</t>
  </si>
  <si>
    <t>5150-000010101112</t>
  </si>
  <si>
    <t>5150-000010100068</t>
  </si>
  <si>
    <t>5150-000010101106</t>
  </si>
  <si>
    <t>5150-000010101311</t>
  </si>
  <si>
    <t>5150-000010101090</t>
  </si>
  <si>
    <t>5150-000010101097</t>
  </si>
  <si>
    <t>5150-000010100080</t>
  </si>
  <si>
    <t>5150-000010100920</t>
  </si>
  <si>
    <t>5150-000010100954</t>
  </si>
  <si>
    <t>5150-000010100866</t>
  </si>
  <si>
    <t>5150-000010100780</t>
  </si>
  <si>
    <t>5150-000010100151</t>
  </si>
  <si>
    <t>5150-000010101104</t>
  </si>
  <si>
    <t>5150-000010101109</t>
  </si>
  <si>
    <t>5150-000010100961</t>
  </si>
  <si>
    <t>5150-000010100975</t>
  </si>
  <si>
    <t>5150-000010101027</t>
  </si>
  <si>
    <t>5150-000010100580</t>
  </si>
  <si>
    <t>5150-000010101114</t>
  </si>
  <si>
    <t>5150-000010101064</t>
  </si>
  <si>
    <t>5150-000010101530</t>
  </si>
  <si>
    <t>5150-000010100065</t>
  </si>
  <si>
    <t>5150-000010101049</t>
  </si>
  <si>
    <t>5150-000010101518</t>
  </si>
  <si>
    <t>5150-000010100872</t>
  </si>
  <si>
    <t>5150-000010101322</t>
  </si>
  <si>
    <t>5150-000010100066</t>
  </si>
  <si>
    <t>5150-000010100863</t>
  </si>
  <si>
    <t>5150-000010100886</t>
  </si>
  <si>
    <t>5150-000010101520</t>
  </si>
  <si>
    <t>5150-000010100075</t>
  </si>
  <si>
    <t>5150-000010100918</t>
  </si>
  <si>
    <t>5150-000010100882</t>
  </si>
  <si>
    <t>5150-000010101522</t>
  </si>
  <si>
    <t>5150-000010101057</t>
  </si>
  <si>
    <t>5150-000010101517</t>
  </si>
  <si>
    <t>5150-000010100950</t>
  </si>
  <si>
    <t>5150-000010101054</t>
  </si>
  <si>
    <t>5150-000010100591</t>
  </si>
  <si>
    <t>5150-000010100951</t>
  </si>
  <si>
    <t>5150-000010100904</t>
  </si>
  <si>
    <t>5150-000010100132</t>
  </si>
  <si>
    <t>5150-000010100917</t>
  </si>
  <si>
    <t>5150-000010100945</t>
  </si>
  <si>
    <t>5150-000010100948</t>
  </si>
  <si>
    <t>5150-000010100923</t>
  </si>
  <si>
    <t>5150-000010100976</t>
  </si>
  <si>
    <t>5150-000010101527</t>
  </si>
  <si>
    <t>5150-000010101427</t>
  </si>
  <si>
    <t>ACCESS POINT</t>
  </si>
  <si>
    <t>5150-000010101529</t>
  </si>
  <si>
    <t>5150-000010101029</t>
  </si>
  <si>
    <t>5150-000010101089</t>
  </si>
  <si>
    <t>5150-000010100884</t>
  </si>
  <si>
    <t>5150-000010100589</t>
  </si>
  <si>
    <t>5150-000010100852</t>
  </si>
  <si>
    <t>IMPRESORA PORTATIL</t>
  </si>
  <si>
    <t>5150-000010100972</t>
  </si>
  <si>
    <t>5150-000010101041</t>
  </si>
  <si>
    <t>5150-000010100936</t>
  </si>
  <si>
    <t>5150-000010100902</t>
  </si>
  <si>
    <t>5150-000010101070</t>
  </si>
  <si>
    <t>5150-000010101116</t>
  </si>
  <si>
    <t>5150-000010100894</t>
  </si>
  <si>
    <t>5150-000010100155</t>
  </si>
  <si>
    <t>5150-000010100146</t>
  </si>
  <si>
    <t>5150-000010100137</t>
  </si>
  <si>
    <t>5150-000010100084</t>
  </si>
  <si>
    <t>5150-000010100055</t>
  </si>
  <si>
    <t>MONITOR LCD DE 18.5"</t>
  </si>
  <si>
    <t>5150-000010100874</t>
  </si>
  <si>
    <t>5150-000010100925</t>
  </si>
  <si>
    <t>5150-000010100896</t>
  </si>
  <si>
    <t>5150-000010100876</t>
  </si>
  <si>
    <t>5150-000010100868</t>
  </si>
  <si>
    <t>5150-000010100849</t>
  </si>
  <si>
    <t>5150-000010100590</t>
  </si>
  <si>
    <t>5150-000010101037</t>
  </si>
  <si>
    <t>5150-000010101058</t>
  </si>
  <si>
    <t>5150-000010100864</t>
  </si>
  <si>
    <t>5150-000010101066</t>
  </si>
  <si>
    <t>5150-000010101111</t>
  </si>
  <si>
    <t>5150-000010101026</t>
  </si>
  <si>
    <t>5150-000010101093</t>
  </si>
  <si>
    <t>5150-000010101324</t>
  </si>
  <si>
    <t>5150-000010100054</t>
  </si>
  <si>
    <t>5150-000010101521</t>
  </si>
  <si>
    <t>5150-000010100931</t>
  </si>
  <si>
    <t>5150-000010100578</t>
  </si>
  <si>
    <t>5150-000010101088</t>
  </si>
  <si>
    <t>5150-000010101044</t>
  </si>
  <si>
    <t>5150-000010101062</t>
  </si>
  <si>
    <t>5150-000010100971</t>
  </si>
  <si>
    <t>5150-000010100964</t>
  </si>
  <si>
    <t>5150-000010100873</t>
  </si>
  <si>
    <t>5150-000010100145</t>
  </si>
  <si>
    <t>5150-000010100072</t>
  </si>
  <si>
    <t>5150-000010101309</t>
  </si>
  <si>
    <t>5150-000010101120</t>
  </si>
  <si>
    <t>5150-000010101074</t>
  </si>
  <si>
    <t>5150-000010100883</t>
  </si>
  <si>
    <t>5150-000010101100</t>
  </si>
  <si>
    <t>5150-000010101056</t>
  </si>
  <si>
    <t>5150-000010100892</t>
  </si>
  <si>
    <t>5150-000010100142</t>
  </si>
  <si>
    <t>5150-000010100577</t>
  </si>
  <si>
    <t>5150-000010100776</t>
  </si>
  <si>
    <t>5150-000010100859</t>
  </si>
  <si>
    <t>5150-000010100049</t>
  </si>
  <si>
    <t>IMPRESORA LASER COLOR</t>
  </si>
  <si>
    <t>5150-000010100898</t>
  </si>
  <si>
    <t>5150-000010100850</t>
  </si>
  <si>
    <t>5150-000010100941</t>
  </si>
  <si>
    <t>5150-000010101105</t>
  </si>
  <si>
    <t>5150-000010101080</t>
  </si>
  <si>
    <t>5150-000010100960</t>
  </si>
  <si>
    <t>5150-000010101042</t>
  </si>
  <si>
    <t>5150-000010100903</t>
  </si>
  <si>
    <t>5150-000010100907</t>
  </si>
  <si>
    <t>5150-000010100962</t>
  </si>
  <si>
    <t>5150-000010100094</t>
  </si>
  <si>
    <t>SWITCH 16 PUERTOS</t>
  </si>
  <si>
    <t>5150-000010101075</t>
  </si>
  <si>
    <t>5150-000010101073</t>
  </si>
  <si>
    <t>5150-000010101432</t>
  </si>
  <si>
    <t>5150-000010100090</t>
  </si>
  <si>
    <t>5150-000010101083</t>
  </si>
  <si>
    <t>5150-000010101308</t>
  </si>
  <si>
    <t>5150-000010100095</t>
  </si>
  <si>
    <t>5150-000010100069</t>
  </si>
  <si>
    <t>5150-000010100879</t>
  </si>
  <si>
    <t>5150-000010100893</t>
  </si>
  <si>
    <t>5150-000010101072</t>
  </si>
  <si>
    <t>5150-000010101519</t>
  </si>
  <si>
    <t>5150-000010101306</t>
  </si>
  <si>
    <t>5150-000010101043</t>
  </si>
  <si>
    <t>5150-000010100777</t>
  </si>
  <si>
    <t>5150-000010101023</t>
  </si>
  <si>
    <t>5150-000010101091</t>
  </si>
  <si>
    <t>5150-000010100959</t>
  </si>
  <si>
    <t>5150-000010101301</t>
  </si>
  <si>
    <t>5150-000010101021</t>
  </si>
  <si>
    <t>5150-000010101020</t>
  </si>
  <si>
    <t>5150-000010100847</t>
  </si>
  <si>
    <t>5150-000010101032</t>
  </si>
  <si>
    <t>5150-000010101033</t>
  </si>
  <si>
    <t>5150-000010101036</t>
  </si>
  <si>
    <t>5150-000010101078</t>
  </si>
  <si>
    <t>5150-000010100929</t>
  </si>
  <si>
    <t>5150-000010100888</t>
  </si>
  <si>
    <t>5150-000010100885</t>
  </si>
  <si>
    <t>5150-000010101428</t>
  </si>
  <si>
    <t>APPLIANCE (EQUIPO DE TRANSMISION DE VIDE0 EN VIVO)</t>
  </si>
  <si>
    <t>5150-000010100149</t>
  </si>
  <si>
    <t>5150-000010101045</t>
  </si>
  <si>
    <t>5150-000010101531</t>
  </si>
  <si>
    <t>5150-000010100880</t>
  </si>
  <si>
    <t>5150-000010100901</t>
  </si>
  <si>
    <t>5150-000010100148</t>
  </si>
  <si>
    <t>5150-000010100934</t>
  </si>
  <si>
    <t>5150-000010100779</t>
  </si>
  <si>
    <t>5150-000010100869</t>
  </si>
  <si>
    <t>5150-000010100138</t>
  </si>
  <si>
    <t>5150-000010100944</t>
  </si>
  <si>
    <t>5150-000010101099</t>
  </si>
  <si>
    <t>5150-000010100865</t>
  </si>
  <si>
    <t>5150-000010101067</t>
  </si>
  <si>
    <t>5150-000010100135</t>
  </si>
  <si>
    <t>5150-000010100784</t>
  </si>
  <si>
    <t>5150-000010101312</t>
  </si>
  <si>
    <t>COMPUTADORA MACBOOK</t>
  </si>
  <si>
    <t>5150-000010101048</t>
  </si>
  <si>
    <t>5150-000010101047</t>
  </si>
  <si>
    <t>5150-000010101055</t>
  </si>
  <si>
    <t>5190-000010100916</t>
  </si>
  <si>
    <t>ENMICADORA ELECTRICA 92''</t>
  </si>
  <si>
    <t>5190-000010100046</t>
  </si>
  <si>
    <t>POSTE UNIFILA</t>
  </si>
  <si>
    <t>5190-000010101383</t>
  </si>
  <si>
    <t>ENFRIADOR Y CALENTADOR DE AGUA</t>
  </si>
  <si>
    <t>5190-000010101381</t>
  </si>
  <si>
    <t>5190-000010101095</t>
  </si>
  <si>
    <t>CAMARA CIRCUITO CERRADO (BALA)</t>
  </si>
  <si>
    <t>5190-000010101387</t>
  </si>
  <si>
    <t>FRIGOBAR DE 4 PIES CUBICOS</t>
  </si>
  <si>
    <t>5190-000010100848</t>
  </si>
  <si>
    <t>PANTALLA LED DE 60"</t>
  </si>
  <si>
    <t>5190-000010101390</t>
  </si>
  <si>
    <t>5190-000010100915</t>
  </si>
  <si>
    <t>PROYECTOR PORTATIL</t>
  </si>
  <si>
    <t>5190-000010101393</t>
  </si>
  <si>
    <t>DVR DE 16 CANALES</t>
  </si>
  <si>
    <t>5190-000010101385</t>
  </si>
  <si>
    <t>5190-000010101384</t>
  </si>
  <si>
    <t>5190-000010101386</t>
  </si>
  <si>
    <t>5190-000010101379</t>
  </si>
  <si>
    <t>DVD, REPRODUCTOR</t>
  </si>
  <si>
    <t>5190-000010101376</t>
  </si>
  <si>
    <t>5190-000010100058</t>
  </si>
  <si>
    <t>EXTINTOR 10 Lbs</t>
  </si>
  <si>
    <t>5190-000010101388</t>
  </si>
  <si>
    <t>5190-000010101380</t>
  </si>
  <si>
    <t>5190-000010101377</t>
  </si>
  <si>
    <t>5190-000010101375</t>
  </si>
  <si>
    <t>5190-000010101378</t>
  </si>
  <si>
    <t>CAMARA CIRCUITO CERRADO (DOMO)</t>
  </si>
  <si>
    <t>5190-000010101382</t>
  </si>
  <si>
    <t>5190-000010101391</t>
  </si>
  <si>
    <t>CAMARA CIRCUITO CERRADO</t>
  </si>
  <si>
    <t>5190-000010100042</t>
  </si>
  <si>
    <t>5190-000010100045</t>
  </si>
  <si>
    <t>5190-000010100044</t>
  </si>
  <si>
    <t>5190-000010100050</t>
  </si>
  <si>
    <t>AIRE ACONDICIONADO</t>
  </si>
  <si>
    <t>5190-000010100043</t>
  </si>
  <si>
    <t>5190-000010100047</t>
  </si>
  <si>
    <t>GUILLOTINA</t>
  </si>
  <si>
    <t>5190-000010101389</t>
  </si>
  <si>
    <t>PANTALLA LED DE 40"</t>
  </si>
  <si>
    <t>5190-000010101392</t>
  </si>
  <si>
    <t>5190-000010100059</t>
  </si>
  <si>
    <t>5190-000010100060</t>
  </si>
  <si>
    <t>EXTINTOR 6 KG</t>
  </si>
  <si>
    <t>5190-000010100079</t>
  </si>
  <si>
    <t>BOCINAS</t>
  </si>
  <si>
    <t>5210-000030100000</t>
  </si>
  <si>
    <t>CAÑON PROYECTOR</t>
  </si>
  <si>
    <t>5210-000030100728</t>
  </si>
  <si>
    <t>BAFLE AMPLIFICADO</t>
  </si>
  <si>
    <t>5210-000030100287</t>
  </si>
  <si>
    <t>EQUIPO DE SONIDO PORTATIL</t>
  </si>
  <si>
    <t>5210-000030100230</t>
  </si>
  <si>
    <t>TV LED DE 42"</t>
  </si>
  <si>
    <t>5210-000030100224</t>
  </si>
  <si>
    <t>VIDEO PROYECTOR</t>
  </si>
  <si>
    <t>5210-000030100231</t>
  </si>
  <si>
    <t>VIDEOPROYECTOR</t>
  </si>
  <si>
    <t>5210-000030100229</t>
  </si>
  <si>
    <t>PROYECTOR</t>
  </si>
  <si>
    <t>5210-000030100010</t>
  </si>
  <si>
    <t>GRABADORA DE REPORTERO</t>
  </si>
  <si>
    <t>5210-000030100015</t>
  </si>
  <si>
    <t>5210-000030100724</t>
  </si>
  <si>
    <t>EQUIPO DE SONIDO (INCLUYE DOS SISTEMAS INALAMBRICO</t>
  </si>
  <si>
    <t>5220-000030100376</t>
  </si>
  <si>
    <t>DISCO ESTANDAR 2KG</t>
  </si>
  <si>
    <t>5220-000030100687</t>
  </si>
  <si>
    <t>BICICLETA SPINNING</t>
  </si>
  <si>
    <t>5220-000030100686</t>
  </si>
  <si>
    <t>5220-000030100481</t>
  </si>
  <si>
    <t>DISCO OLIMPICO 10KG</t>
  </si>
  <si>
    <t>5220-000030100565</t>
  </si>
  <si>
    <t>PAR DE MANCUERNAS (10KG)</t>
  </si>
  <si>
    <t>5220-000030100338</t>
  </si>
  <si>
    <t>DISCO ESTANDAR 1KG</t>
  </si>
  <si>
    <t>5220-000030100422</t>
  </si>
  <si>
    <t>DISCO ESTANDAR 5KG</t>
  </si>
  <si>
    <t>5220-000030100644</t>
  </si>
  <si>
    <t>EJERCITADOR PRENSA PECHO Y ESPALDA EN TUBO</t>
  </si>
  <si>
    <t>5220-000030100453</t>
  </si>
  <si>
    <t>DISCO OLIMPICO 1KG</t>
  </si>
  <si>
    <t>5220-000030100419</t>
  </si>
  <si>
    <t>5220-000030100708</t>
  </si>
  <si>
    <t>CAMINADORA</t>
  </si>
  <si>
    <t>5220-000030100443</t>
  </si>
  <si>
    <t>5220-000030100357</t>
  </si>
  <si>
    <t>5220-000030100356</t>
  </si>
  <si>
    <t>5220-000030100690</t>
  </si>
  <si>
    <t>5220-000030100561</t>
  </si>
  <si>
    <t>PAR DE MANCUERNAS (5KG)</t>
  </si>
  <si>
    <t>5220-000030100547</t>
  </si>
  <si>
    <t>PAR DE MANCUERNAS (1.5KG)</t>
  </si>
  <si>
    <t>5220-000030100423</t>
  </si>
  <si>
    <t>5220-000030100240</t>
  </si>
  <si>
    <t>BARRA OLIMPICA (30LBS)</t>
  </si>
  <si>
    <t>5220-000030100447</t>
  </si>
  <si>
    <t>5220-000030100385</t>
  </si>
  <si>
    <t>DISCO ESTANDAR 3KG</t>
  </si>
  <si>
    <t>5220-000030100499</t>
  </si>
  <si>
    <t>DISCO OLIMPICO 15KG</t>
  </si>
  <si>
    <t>5220-000030100375</t>
  </si>
  <si>
    <t>5220-000030100353</t>
  </si>
  <si>
    <t>5220-000030100352</t>
  </si>
  <si>
    <t>5220-000030100350</t>
  </si>
  <si>
    <t>5220-000030100494</t>
  </si>
  <si>
    <t>5220-000030100528</t>
  </si>
  <si>
    <t>ESCALADORA</t>
  </si>
  <si>
    <t>5220-000030100383</t>
  </si>
  <si>
    <t>5220-000030100374</t>
  </si>
  <si>
    <t>5220-000030100318</t>
  </si>
  <si>
    <t>5220-000030100314</t>
  </si>
  <si>
    <t>CARRIL ANTITURBULENCIA 25 MTS</t>
  </si>
  <si>
    <t>5220-000030100359</t>
  </si>
  <si>
    <t>5220-000030100623</t>
  </si>
  <si>
    <t>EJERCITADOR ESTACION COMBINADA</t>
  </si>
  <si>
    <t>5220-000030100722</t>
  </si>
  <si>
    <t>VIGA DE EQUILIBRIO</t>
  </si>
  <si>
    <t>5220-000030100311</t>
  </si>
  <si>
    <t>5220-000030100572</t>
  </si>
  <si>
    <t>RACK PARA 10 PARES DE MANCUERNAS</t>
  </si>
  <si>
    <t>5220-000030100364</t>
  </si>
  <si>
    <t>5220-000030100392</t>
  </si>
  <si>
    <t>5220-000030100441</t>
  </si>
  <si>
    <t>5220-000030100671</t>
  </si>
  <si>
    <t>EJERCITADOR PARA EXTERIOR TWISTER DOBLE EN BARRA</t>
  </si>
  <si>
    <t>5220-000030100692</t>
  </si>
  <si>
    <t>5220-000030100697</t>
  </si>
  <si>
    <t>LANZA-PELOTAS (BASE-BALL)</t>
  </si>
  <si>
    <t>5220-000030100720</t>
  </si>
  <si>
    <t>SALTO DE CABALLO</t>
  </si>
  <si>
    <t>5220-000030100271</t>
  </si>
  <si>
    <t>RIFLE PARA COMPETENCIA</t>
  </si>
  <si>
    <t>5220-000030100329</t>
  </si>
  <si>
    <t>5220-000030100399</t>
  </si>
  <si>
    <t>5220-000030100637</t>
  </si>
  <si>
    <t>EJERCITADOR CAMINADORA</t>
  </si>
  <si>
    <t>5220-000030100309</t>
  </si>
  <si>
    <t>CARRIL ANTITURBULENCIA 50 MTS</t>
  </si>
  <si>
    <t>5220-000030100290</t>
  </si>
  <si>
    <t>LEG CURL PARADO CO PESO INTEGRADO</t>
  </si>
  <si>
    <t>5220-000030100595</t>
  </si>
  <si>
    <t>EJERCITADOR ELIPTICA BALANCEO DOBLE EN TUBO</t>
  </si>
  <si>
    <t>5220-000030100342</t>
  </si>
  <si>
    <t>5220-000030100370</t>
  </si>
  <si>
    <t>5220-000030100393</t>
  </si>
  <si>
    <t>5220-000030100516</t>
  </si>
  <si>
    <t>DISCO OLIMPICO 20KG</t>
  </si>
  <si>
    <t>5220-000030100608</t>
  </si>
  <si>
    <t>EJERCITADOR POTRO DOBLE EN BARRA</t>
  </si>
  <si>
    <t>5220-000030100610</t>
  </si>
  <si>
    <t>EJERCITADOR ESTACION DE AROS EN TUBO</t>
  </si>
  <si>
    <t>5220-000030100679</t>
  </si>
  <si>
    <t>GIMNASIO PARA EXTERIOR (BARRA T SIN APOYO)</t>
  </si>
  <si>
    <t>5220-000030100268</t>
  </si>
  <si>
    <t>5220-000030100273</t>
  </si>
  <si>
    <t>5220-000030100285</t>
  </si>
  <si>
    <t>APARATO EJERCITADOR P/EXTERIOR ESTACIÓN COMBINADA</t>
  </si>
  <si>
    <t>5220-000030100372</t>
  </si>
  <si>
    <t>5220-000030100449</t>
  </si>
  <si>
    <t>5220-000030100721</t>
  </si>
  <si>
    <t>BARRAS ASIMETRICAS</t>
  </si>
  <si>
    <t>5220-000030100496</t>
  </si>
  <si>
    <t>5220-000030100625</t>
  </si>
  <si>
    <t>EJERCITADOR EQUILIBRIO</t>
  </si>
  <si>
    <t>5220-000030100387</t>
  </si>
  <si>
    <t>5220-000030100695</t>
  </si>
  <si>
    <t>5220-000030100243</t>
  </si>
  <si>
    <t>5220-000030100662</t>
  </si>
  <si>
    <t>EJERCITADOR PARA EXTERIOR BALANCEO DOBLE EN BARRA</t>
  </si>
  <si>
    <t>5220-000030100398</t>
  </si>
  <si>
    <t>5220-000030100660</t>
  </si>
  <si>
    <t>EJERCITADOR PARA EXTERIOR ESTACION DE AROS EN BARR</t>
  </si>
  <si>
    <t>5220-000030100407</t>
  </si>
  <si>
    <t>5220-000030100461</t>
  </si>
  <si>
    <t>5220-000030100495</t>
  </si>
  <si>
    <t>5220-000030100658</t>
  </si>
  <si>
    <t>EJRCITADOR PARA EXTERIOR BARRAS PARALELAS</t>
  </si>
  <si>
    <t>5220-000030100594</t>
  </si>
  <si>
    <t>5220-000030100605</t>
  </si>
  <si>
    <t>EJERCITADOR ELIPTICA DOBLE-ADOLECENTE</t>
  </si>
  <si>
    <t>5220-000030100578</t>
  </si>
  <si>
    <t>TABLA PARA ABDOMNALES PLANA CON ESCALERA</t>
  </si>
  <si>
    <t>5220-000030100552</t>
  </si>
  <si>
    <t>PAR DE MANCUERNAS (3KG)</t>
  </si>
  <si>
    <t>5220-000030100463</t>
  </si>
  <si>
    <t>5220-000030100410</t>
  </si>
  <si>
    <t>5220-000030100262</t>
  </si>
  <si>
    <t>5220-000030100321</t>
  </si>
  <si>
    <t>5220-000030100437</t>
  </si>
  <si>
    <t>5220-000030100442</t>
  </si>
  <si>
    <t>5220-000030100598</t>
  </si>
  <si>
    <t>EJERCITADOR TONIFICADOR DE PIERNA-ADOLECENTE</t>
  </si>
  <si>
    <t>5220-000030100477</t>
  </si>
  <si>
    <t>5220-000030100246</t>
  </si>
  <si>
    <t>JAULA PARA PRACTICA DE BATEO</t>
  </si>
  <si>
    <t>5220-000030100241</t>
  </si>
  <si>
    <t>5220-000030100347</t>
  </si>
  <si>
    <t>5220-000030100424</t>
  </si>
  <si>
    <t>5220-000030100611</t>
  </si>
  <si>
    <t>5220-000030100672</t>
  </si>
  <si>
    <t>5220-000030100707</t>
  </si>
  <si>
    <t>5220-000030100678</t>
  </si>
  <si>
    <t>GIMNASIO PARA EXTERIOR (JUNGLA 2 ESTACIONES-POLEAS</t>
  </si>
  <si>
    <t>5220-000030100654</t>
  </si>
  <si>
    <t>EJRCITADOR PARA EXTERIOR TABLA DE BALANCEO</t>
  </si>
  <si>
    <t>5220-000030100659</t>
  </si>
  <si>
    <t>5220-000030100656</t>
  </si>
  <si>
    <t>EJRCITADOR PARA EXTERIOR BICICLETA</t>
  </si>
  <si>
    <t>5220-000030100670</t>
  </si>
  <si>
    <t>EJERCITADOR PARA EXTERIOR ESQUIADOR DOBLE</t>
  </si>
  <si>
    <t>5220-000030100640</t>
  </si>
  <si>
    <t>EJERCITADOR BICI-NIÑOS</t>
  </si>
  <si>
    <t>5220-000030100684</t>
  </si>
  <si>
    <t>5220-000030100669</t>
  </si>
  <si>
    <t>5220-000030100628</t>
  </si>
  <si>
    <t>EJERCITADOR REMO</t>
  </si>
  <si>
    <t>5220-000030100603</t>
  </si>
  <si>
    <t>EJERCITADOR ESQUIADOR ADOLECENTE</t>
  </si>
  <si>
    <t>5220-000030100489</t>
  </si>
  <si>
    <t>5220-000030100476</t>
  </si>
  <si>
    <t>5220-000030100446</t>
  </si>
  <si>
    <t>5220-000030100408</t>
  </si>
  <si>
    <t>5220-000030100254</t>
  </si>
  <si>
    <t>LANZA PELOTAS DE BIESBOL</t>
  </si>
  <si>
    <t>5220-000030100630</t>
  </si>
  <si>
    <t>EJERCITADOR PRENSA PECHO, ESPALDA, HOMBROS Y BRAZO</t>
  </si>
  <si>
    <t>5220-000030100297</t>
  </si>
  <si>
    <t>BANCO DE PECHO</t>
  </si>
  <si>
    <t>5220-000030100306</t>
  </si>
  <si>
    <t>CANCHA DE FUTBOL MOVIL</t>
  </si>
  <si>
    <t>5220-000030100414</t>
  </si>
  <si>
    <t>5220-000030100389</t>
  </si>
  <si>
    <t>5220-000030100379</t>
  </si>
  <si>
    <t>5220-000030100316</t>
  </si>
  <si>
    <t>5220-000030100296</t>
  </si>
  <si>
    <t>BANCO MULTIPOSICIONES</t>
  </si>
  <si>
    <t>5220-000030100332</t>
  </si>
  <si>
    <t>5220-000030100341</t>
  </si>
  <si>
    <t>5220-000030100358</t>
  </si>
  <si>
    <t>5220-000030100394</t>
  </si>
  <si>
    <t>5220-000030100413</t>
  </si>
  <si>
    <t>5220-000030100473</t>
  </si>
  <si>
    <t>5220-000030100539</t>
  </si>
  <si>
    <t>5220-000030100633</t>
  </si>
  <si>
    <t>EJERCITADOR ESTIRAMIENTO DE PIERNA EN TUBO</t>
  </si>
  <si>
    <t>5220-000030100260</t>
  </si>
  <si>
    <t>5220-000030100252</t>
  </si>
  <si>
    <t>JUNGLA PARA GIMNASIO DE 6 ESTACIONES</t>
  </si>
  <si>
    <t>5220-000030100666</t>
  </si>
  <si>
    <t>EJERCITADOR PARA EXTERIOR ELIPTICA DOBLE EN BARRA</t>
  </si>
  <si>
    <t>5220-000030100694</t>
  </si>
  <si>
    <t>5220-000030100680</t>
  </si>
  <si>
    <t>GIMNASIO PARA EXTERIOR (JALON DE REMO)</t>
  </si>
  <si>
    <t>5220-000030100651</t>
  </si>
  <si>
    <t>EJRCITADOR PARA EXTERIOR CABALLO</t>
  </si>
  <si>
    <t>5220-000030100586</t>
  </si>
  <si>
    <t>TRAMPOLIN PARA CLAVADOS</t>
  </si>
  <si>
    <t>5220-000030100308</t>
  </si>
  <si>
    <t>5220-000030100471</t>
  </si>
  <si>
    <t>5220-000030100381</t>
  </si>
  <si>
    <t>5220-000030100480</t>
  </si>
  <si>
    <t>5220-000030100514</t>
  </si>
  <si>
    <t>5220-000030100483</t>
  </si>
  <si>
    <t>5220-000030100517</t>
  </si>
  <si>
    <t>5220-000030100548</t>
  </si>
  <si>
    <t>5220-000030100699</t>
  </si>
  <si>
    <t>5220-000030100693</t>
  </si>
  <si>
    <t>5220-000030100615</t>
  </si>
  <si>
    <t>EJERCITADOR PRENSA PECHO Y ESPALDA EN BARRA</t>
  </si>
  <si>
    <t>5220-000030100293</t>
  </si>
  <si>
    <t>LEG PRESS INCLINADO</t>
  </si>
  <si>
    <t>5220-000030100286</t>
  </si>
  <si>
    <t>5220-000030100426</t>
  </si>
  <si>
    <t>5220-000030100467</t>
  </si>
  <si>
    <t>5220-000030100474</t>
  </si>
  <si>
    <t>5220-000030100532</t>
  </si>
  <si>
    <t>5220-000030100551</t>
  </si>
  <si>
    <t>5220-000030100631</t>
  </si>
  <si>
    <t>5220-000030100646</t>
  </si>
  <si>
    <t>EJERCITADOR BALANCEO DOBLE EN TUBO</t>
  </si>
  <si>
    <t>5220-000030100677</t>
  </si>
  <si>
    <t>EJERCITADOR PARA EXTERIOR BICICLETA</t>
  </si>
  <si>
    <t>5220-000030100689</t>
  </si>
  <si>
    <t>5220-000030100269</t>
  </si>
  <si>
    <t>5220-000030100382</t>
  </si>
  <si>
    <t>5220-000030100543</t>
  </si>
  <si>
    <t>JUNGLA 6 POLEAS</t>
  </si>
  <si>
    <t>5220-000030100288</t>
  </si>
  <si>
    <t>RACK PARA SENTADILLA</t>
  </si>
  <si>
    <t>5220-000030100391</t>
  </si>
  <si>
    <t>5220-000030100452</t>
  </si>
  <si>
    <t>5220-000030100521</t>
  </si>
  <si>
    <t>5220-000030100531</t>
  </si>
  <si>
    <t>5220-000030100579</t>
  </si>
  <si>
    <t>5220-000030100614</t>
  </si>
  <si>
    <t>5220-000030100228</t>
  </si>
  <si>
    <t>TRAMPOLIN</t>
  </si>
  <si>
    <t>5220-000030100602</t>
  </si>
  <si>
    <t>5220-000030100676</t>
  </si>
  <si>
    <t>EJERCITADOR PARA EXTERIOR CABALLO INDIVIDUAL</t>
  </si>
  <si>
    <t>5220-000030100712</t>
  </si>
  <si>
    <t>PAR DE MANCUERNAS 2.5 KG</t>
  </si>
  <si>
    <t>5220-000030100274</t>
  </si>
  <si>
    <t>5220-000030100638</t>
  </si>
  <si>
    <t>EJERCITADOR ESQUI INDIVIDUAL EN TUBO</t>
  </si>
  <si>
    <t>5220-000030100600</t>
  </si>
  <si>
    <t>EJERCITADOR CAMINADORA TIPO RODILLO-ADOLECENTE</t>
  </si>
  <si>
    <t>5220-000030100549</t>
  </si>
  <si>
    <t>5220-000030100445</t>
  </si>
  <si>
    <t>5220-000030100438</t>
  </si>
  <si>
    <t>5220-000030100582</t>
  </si>
  <si>
    <t>TABLERO DE BASQUET-BOL MOVIL</t>
  </si>
  <si>
    <t>5220-000030100251</t>
  </si>
  <si>
    <t>5220-000030100249</t>
  </si>
  <si>
    <t>5220-000030100504</t>
  </si>
  <si>
    <t>5220-000030100507</t>
  </si>
  <si>
    <t>5220-000030100564</t>
  </si>
  <si>
    <t>5220-000030100567</t>
  </si>
  <si>
    <t>RACK PARA 10 BARRAS ESTANDAR</t>
  </si>
  <si>
    <t>5220-000030100242</t>
  </si>
  <si>
    <t>5220-000030100276</t>
  </si>
  <si>
    <t>APARATO (EJERCITADOR ESPALDA HOMBROS Y TRAPECIO)</t>
  </si>
  <si>
    <t>5220-000030100343</t>
  </si>
  <si>
    <t>5220-000030100258</t>
  </si>
  <si>
    <t>5220-000030100303</t>
  </si>
  <si>
    <t>BANCO SENCILLO</t>
  </si>
  <si>
    <t>5220-000030100330</t>
  </si>
  <si>
    <t>5220-000030100373</t>
  </si>
  <si>
    <t>5220-000030100470</t>
  </si>
  <si>
    <t>5220-000030100472</t>
  </si>
  <si>
    <t>5220-000030100299</t>
  </si>
  <si>
    <t>PEC FLY CON PESO INTEGRADO</t>
  </si>
  <si>
    <t>5220-000030100417</t>
  </si>
  <si>
    <t>5220-000030100475</t>
  </si>
  <si>
    <t>5220-000030100482</t>
  </si>
  <si>
    <t>5220-000030100497</t>
  </si>
  <si>
    <t>5220-000030100554</t>
  </si>
  <si>
    <t>5220-000030100451</t>
  </si>
  <si>
    <t>5220-000030100537</t>
  </si>
  <si>
    <t>5220-000030100541</t>
  </si>
  <si>
    <t>5220-000030100674</t>
  </si>
  <si>
    <t>EJERCITADOR PARA EXTERIOR ABDOMEN DOBLE TUBULAR</t>
  </si>
  <si>
    <t>5220-000030100683</t>
  </si>
  <si>
    <t>5220-000030100645</t>
  </si>
  <si>
    <t>5220-000030100635</t>
  </si>
  <si>
    <t>EJERCITADOR TONIFICADOR DE PIERNA EN TUBO</t>
  </si>
  <si>
    <t>5220-000030100501</t>
  </si>
  <si>
    <t>5220-000030100621</t>
  </si>
  <si>
    <t>EJERCITADOR ESTIRAMIENTO DE PIERNAS</t>
  </si>
  <si>
    <t>5220-000030100523</t>
  </si>
  <si>
    <t>5220-000030100275</t>
  </si>
  <si>
    <t>APARATO (EJERCITADOR PIERNAS BICEPS Y ABDOMEN)</t>
  </si>
  <si>
    <t>5220-000030100500</t>
  </si>
  <si>
    <t>5220-000030100522</t>
  </si>
  <si>
    <t>5220-000030100607</t>
  </si>
  <si>
    <t>EJERCITADOR POTRO DOBLE EN TUBO</t>
  </si>
  <si>
    <t>5220-000030100682</t>
  </si>
  <si>
    <t>5220-000030100492</t>
  </si>
  <si>
    <t>5220-000030100619</t>
  </si>
  <si>
    <t>EJERCITADOR TONIFICADOR DE PIERNA EN BARRA</t>
  </si>
  <si>
    <t>5220-000030100617</t>
  </si>
  <si>
    <t>EJERCITADOR ELIPTICA SENCILLA EN TUBO</t>
  </si>
  <si>
    <t>5220-000030100652</t>
  </si>
  <si>
    <t>5220-000030100657</t>
  </si>
  <si>
    <t>5220-000030100713</t>
  </si>
  <si>
    <t>5220-000030100465</t>
  </si>
  <si>
    <t>5220-000030100390</t>
  </si>
  <si>
    <t>5220-000030100272</t>
  </si>
  <si>
    <t>5220-000030100509</t>
  </si>
  <si>
    <t>5220-000030100576</t>
  </si>
  <si>
    <t>5220-000030100546</t>
  </si>
  <si>
    <t>JUNGLA UNIVERSAL 10 ESTACIONES</t>
  </si>
  <si>
    <t>5220-000030100711</t>
  </si>
  <si>
    <t>PORTERIA DE WATERPOLO</t>
  </si>
  <si>
    <t>5220-000030100706</t>
  </si>
  <si>
    <t>5220-000030100668</t>
  </si>
  <si>
    <t>EJERCITADOR PARA EXTERIOR ESTACION TRIPLE CABALLO,</t>
  </si>
  <si>
    <t>5220-000030100418</t>
  </si>
  <si>
    <t>5220-000030100577</t>
  </si>
  <si>
    <t>5220-000030100502</t>
  </si>
  <si>
    <t>5220-000030100486</t>
  </si>
  <si>
    <t>5220-000030100450</t>
  </si>
  <si>
    <t>5220-000030100405</t>
  </si>
  <si>
    <t>5220-000030100355</t>
  </si>
  <si>
    <t>5220-000030100315</t>
  </si>
  <si>
    <t>5220-000030100313</t>
  </si>
  <si>
    <t>5220-000030100395</t>
  </si>
  <si>
    <t>5220-000030100325</t>
  </si>
  <si>
    <t>5220-000030100402</t>
  </si>
  <si>
    <t>5220-000030100491</t>
  </si>
  <si>
    <t>5220-000030100540</t>
  </si>
  <si>
    <t>5220-000030100542</t>
  </si>
  <si>
    <t>5220-000030100575</t>
  </si>
  <si>
    <t>5220-000030100591</t>
  </si>
  <si>
    <t>EJERCITADOR PRENSA PECHO-ESPALDA</t>
  </si>
  <si>
    <t>5220-000030100622</t>
  </si>
  <si>
    <t>5220-000030100255</t>
  </si>
  <si>
    <t>5220-000030100360</t>
  </si>
  <si>
    <t>5220-000030100369</t>
  </si>
  <si>
    <t>5220-000030100377</t>
  </si>
  <si>
    <t>5220-000030100487</t>
  </si>
  <si>
    <t>5220-000030100568</t>
  </si>
  <si>
    <t>5220-000030100624</t>
  </si>
  <si>
    <t>5220-000030100632</t>
  </si>
  <si>
    <t>5220-000030100629</t>
  </si>
  <si>
    <t>5220-000030100535</t>
  </si>
  <si>
    <t>5220-000030100533</t>
  </si>
  <si>
    <t>5220-000030100505</t>
  </si>
  <si>
    <t>5220-000030100310</t>
  </si>
  <si>
    <t>5220-000030100454</t>
  </si>
  <si>
    <t>5220-000030100606</t>
  </si>
  <si>
    <t>5220-000030100458</t>
  </si>
  <si>
    <t>5220-000030100346</t>
  </si>
  <si>
    <t>5220-000030100365</t>
  </si>
  <si>
    <t>5220-000030100444</t>
  </si>
  <si>
    <t>5220-000030100464</t>
  </si>
  <si>
    <t>5220-000030100664</t>
  </si>
  <si>
    <t>EJERCITADOR PARA EXTERIOR ABDOMEN DOBLE EN BARRA</t>
  </si>
  <si>
    <t>5220-000030100406</t>
  </si>
  <si>
    <t>5220-000030100396</t>
  </si>
  <si>
    <t>5220-000030100634</t>
  </si>
  <si>
    <t>5220-000030100266</t>
  </si>
  <si>
    <t>5220-000030100244</t>
  </si>
  <si>
    <t>5220-000030100559</t>
  </si>
  <si>
    <t>5220-000030100700</t>
  </si>
  <si>
    <t>5220-000030100584</t>
  </si>
  <si>
    <t>5220-000030100585</t>
  </si>
  <si>
    <t>5220-000030100291</t>
  </si>
  <si>
    <t>SUPER ADUCTOR CON PESO INTEGRADO</t>
  </si>
  <si>
    <t>5220-000030100691</t>
  </si>
  <si>
    <t>5220-000030100570</t>
  </si>
  <si>
    <t>RACK PARA DISCOS OLIMPICO</t>
  </si>
  <si>
    <t>5220-000030100538</t>
  </si>
  <si>
    <t>5220-000030100380</t>
  </si>
  <si>
    <t>5220-000030100326</t>
  </si>
  <si>
    <t>5220-000030100295</t>
  </si>
  <si>
    <t>TWISTER CON BASE</t>
  </si>
  <si>
    <t>5220-000030100367</t>
  </si>
  <si>
    <t>5220-000030100327</t>
  </si>
  <si>
    <t>5220-000030100250</t>
  </si>
  <si>
    <t>5220-000030100601</t>
  </si>
  <si>
    <t>5220-000030100604</t>
  </si>
  <si>
    <t>5220-000030100556</t>
  </si>
  <si>
    <t>5220-000030100503</t>
  </si>
  <si>
    <t>5220-000030100312</t>
  </si>
  <si>
    <t>5220-000030100239</t>
  </si>
  <si>
    <t>5220-000030100277</t>
  </si>
  <si>
    <t>APARATO (EJERCITADOR PANTORRILLA Y PIERNAS)</t>
  </si>
  <si>
    <t>5220-000030100257</t>
  </si>
  <si>
    <t>5220-000030100307</t>
  </si>
  <si>
    <t>5220-000030100351</t>
  </si>
  <si>
    <t>5220-000030100363</t>
  </si>
  <si>
    <t>5220-000030100283</t>
  </si>
  <si>
    <t>EJERCITADOR PARA EXTERIOR TONIFICADOR DE PIERNA</t>
  </si>
  <si>
    <t>5220-000030100529</t>
  </si>
  <si>
    <t>5220-000030100563</t>
  </si>
  <si>
    <t>5220-000030100511</t>
  </si>
  <si>
    <t>5220-000030100336</t>
  </si>
  <si>
    <t>5220-000030100301</t>
  </si>
  <si>
    <t>PANTORRILLA SENTADO</t>
  </si>
  <si>
    <t>5220-000030100366</t>
  </si>
  <si>
    <t>5220-000030100448</t>
  </si>
  <si>
    <t>5220-000030100667</t>
  </si>
  <si>
    <t>5220-000030100553</t>
  </si>
  <si>
    <t>5220-000030100696</t>
  </si>
  <si>
    <t>5220-000030100478</t>
  </si>
  <si>
    <t>5220-000030100415</t>
  </si>
  <si>
    <t>5220-000030100569</t>
  </si>
  <si>
    <t>RACK PARA BARRAS Y MANCUERNAS</t>
  </si>
  <si>
    <t>5220-000030100597</t>
  </si>
  <si>
    <t>EJERCITADOR REMO-ADOLECENTES</t>
  </si>
  <si>
    <t>5220-000030100705</t>
  </si>
  <si>
    <t>5220-000030100642</t>
  </si>
  <si>
    <t>EJERCITADOR REMO-NIÑOS</t>
  </si>
  <si>
    <t>5220-000030100627</t>
  </si>
  <si>
    <t>EJERCITADOR TWISTER TRIPLE EN TUBO</t>
  </si>
  <si>
    <t>5220-000030100593</t>
  </si>
  <si>
    <t>EJERCITADOR BALANCEO DOBLE EN BASE TUBULAR</t>
  </si>
  <si>
    <t>5220-000030100545</t>
  </si>
  <si>
    <t>5220-000030100526</t>
  </si>
  <si>
    <t>5220-000030100317</t>
  </si>
  <si>
    <t>5220-000030100259</t>
  </si>
  <si>
    <t>5220-000030100698</t>
  </si>
  <si>
    <t>5220-000030100530</t>
  </si>
  <si>
    <t>5220-000030100524</t>
  </si>
  <si>
    <t>5220-000030100506</t>
  </si>
  <si>
    <t>5220-000030100485</t>
  </si>
  <si>
    <t>5220-000030100709</t>
  </si>
  <si>
    <t>PAR DE MANCUERNAS 2KG</t>
  </si>
  <si>
    <t>5220-000030100665</t>
  </si>
  <si>
    <t>5220-000030100616</t>
  </si>
  <si>
    <t>5220-000030100613</t>
  </si>
  <si>
    <t>EJERCITADOR AROS EN TUBO</t>
  </si>
  <si>
    <t>5220-000030100337</t>
  </si>
  <si>
    <t>5220-000030100618</t>
  </si>
  <si>
    <t>5220-000030100340</t>
  </si>
  <si>
    <t>5220-000030100324</t>
  </si>
  <si>
    <t>5220-000030100305</t>
  </si>
  <si>
    <t>5220-000030100599</t>
  </si>
  <si>
    <t>5220-000030100459</t>
  </si>
  <si>
    <t>5220-000030100412</t>
  </si>
  <si>
    <t>5220-000030100289</t>
  </si>
  <si>
    <t>LEG CURL EXTENSION CON PESO INTEGRADO</t>
  </si>
  <si>
    <t>5220-000030100335</t>
  </si>
  <si>
    <t>5220-000030100425</t>
  </si>
  <si>
    <t>5220-000030100361</t>
  </si>
  <si>
    <t>5220-000030100304</t>
  </si>
  <si>
    <t>5220-000030100455</t>
  </si>
  <si>
    <t>5220-000030100462</t>
  </si>
  <si>
    <t>5220-000030100323</t>
  </si>
  <si>
    <t>5220-000030100626</t>
  </si>
  <si>
    <t>5220-000030100573</t>
  </si>
  <si>
    <t>5220-000030100555</t>
  </si>
  <si>
    <t>5220-000030100536</t>
  </si>
  <si>
    <t>5220-000030100527</t>
  </si>
  <si>
    <t>5220-000030100345</t>
  </si>
  <si>
    <t>5220-000030100284</t>
  </si>
  <si>
    <t>5220-000030100247</t>
  </si>
  <si>
    <t>5220-000030100245</t>
  </si>
  <si>
    <t>5220-000030100339</t>
  </si>
  <si>
    <t>5220-000030100354</t>
  </si>
  <si>
    <t>5220-000030100371</t>
  </si>
  <si>
    <t>5220-000030100457</t>
  </si>
  <si>
    <t>5220-000030100510</t>
  </si>
  <si>
    <t>5220-000030100590</t>
  </si>
  <si>
    <t>5220-000030100488</t>
  </si>
  <si>
    <t>5220-000030100566</t>
  </si>
  <si>
    <t>5220-000030100401</t>
  </si>
  <si>
    <t>5220-000030100344</t>
  </si>
  <si>
    <t>5220-000030100302</t>
  </si>
  <si>
    <t>PANTORRILLA PARADO</t>
  </si>
  <si>
    <t>5220-000030100263</t>
  </si>
  <si>
    <t>5220-000030100256</t>
  </si>
  <si>
    <t>5220-000030100331</t>
  </si>
  <si>
    <t>5220-000030100490</t>
  </si>
  <si>
    <t>5220-000030100596</t>
  </si>
  <si>
    <t>5220-000030100612</t>
  </si>
  <si>
    <t>5220-000030100653</t>
  </si>
  <si>
    <t>5220-000030100609</t>
  </si>
  <si>
    <t>5220-000030100592</t>
  </si>
  <si>
    <t>5220-000030100673</t>
  </si>
  <si>
    <t>5220-000030100574</t>
  </si>
  <si>
    <t>5220-000030100544</t>
  </si>
  <si>
    <t>5220-000030100513</t>
  </si>
  <si>
    <t>5220-000030100558</t>
  </si>
  <si>
    <t>5220-000030100688</t>
  </si>
  <si>
    <t>5220-000030100685</t>
  </si>
  <si>
    <t>5220-000030100571</t>
  </si>
  <si>
    <t>5220-000030100397</t>
  </si>
  <si>
    <t>5220-000030100518</t>
  </si>
  <si>
    <t>5220-000030100519</t>
  </si>
  <si>
    <t>5220-000030100620</t>
  </si>
  <si>
    <t>5220-000030100639</t>
  </si>
  <si>
    <t>5220-000030100525</t>
  </si>
  <si>
    <t>5220-000030100520</t>
  </si>
  <si>
    <t>5220-000030100588</t>
  </si>
  <si>
    <t>EJERCITADOR PESAS</t>
  </si>
  <si>
    <t>5220-000030100409</t>
  </si>
  <si>
    <t>5220-000030100292</t>
  </si>
  <si>
    <t>5220-000030100248</t>
  </si>
  <si>
    <t>JUNGLA PARA GIMNACIO DE 6 ESTACIONES</t>
  </si>
  <si>
    <t>5220-000030100267</t>
  </si>
  <si>
    <t>5220-000030100400</t>
  </si>
  <si>
    <t>5220-000030100560</t>
  </si>
  <si>
    <t>5220-000030100562</t>
  </si>
  <si>
    <t>5220-000030100264</t>
  </si>
  <si>
    <t>5220-000030100388</t>
  </si>
  <si>
    <t>5220-000030100384</t>
  </si>
  <si>
    <t>5220-000030100322</t>
  </si>
  <si>
    <t>5220-000030100512</t>
  </si>
  <si>
    <t>5220-000030100581</t>
  </si>
  <si>
    <t>5220-000030100300</t>
  </si>
  <si>
    <t>LEVANTAMIENTO DE PIERNA CON DOMINADAS</t>
  </si>
  <si>
    <t>5220-000030100294</t>
  </si>
  <si>
    <t>5220-000030100580</t>
  </si>
  <si>
    <t>5220-000030100589</t>
  </si>
  <si>
    <t>EJERCITADOR BICI-ADOLECENTES</t>
  </si>
  <si>
    <t>5220-000030100534</t>
  </si>
  <si>
    <t>5220-000030100466</t>
  </si>
  <si>
    <t>5220-000030100439</t>
  </si>
  <si>
    <t>5220-000030100416</t>
  </si>
  <si>
    <t>5220-000030100386</t>
  </si>
  <si>
    <t>5220-000030100362</t>
  </si>
  <si>
    <t>5220-000030100265</t>
  </si>
  <si>
    <t>5220-000030100261</t>
  </si>
  <si>
    <t>5220-000030100253</t>
  </si>
  <si>
    <t>5220-000030100661</t>
  </si>
  <si>
    <t>5220-000030100643</t>
  </si>
  <si>
    <t>5220-000030100421</t>
  </si>
  <si>
    <t>5220-000030100468</t>
  </si>
  <si>
    <t>5220-000030100681</t>
  </si>
  <si>
    <t>BANCO PARA EXTERIOR SENCILLO DE POSICIONES</t>
  </si>
  <si>
    <t>5220-000030100557</t>
  </si>
  <si>
    <t>5220-000030100460</t>
  </si>
  <si>
    <t>5220-000030100456</t>
  </si>
  <si>
    <t>5220-000030100420</t>
  </si>
  <si>
    <t>5220-000030100479</t>
  </si>
  <si>
    <t>5220-000030100334</t>
  </si>
  <si>
    <t>5220-000030100328</t>
  </si>
  <si>
    <t>5220-000030100515</t>
  </si>
  <si>
    <t>5220-000030100508</t>
  </si>
  <si>
    <t>5220-000030100349</t>
  </si>
  <si>
    <t>5220-000030100238</t>
  </si>
  <si>
    <t>5220-000030100411</t>
  </si>
  <si>
    <t>5220-000030100404</t>
  </si>
  <si>
    <t>5220-000030100403</t>
  </si>
  <si>
    <t>5220-000030100710</t>
  </si>
  <si>
    <t>5220-000030100655</t>
  </si>
  <si>
    <t>5220-000030100636</t>
  </si>
  <si>
    <t>5220-000030100319</t>
  </si>
  <si>
    <t>5220-000030100469</t>
  </si>
  <si>
    <t>5220-000030100493</t>
  </si>
  <si>
    <t>5220-000030100663</t>
  </si>
  <si>
    <t>5220-000030100641</t>
  </si>
  <si>
    <t>EJERCITADOR CAMINADORA-NIÑOS</t>
  </si>
  <si>
    <t>5220-000030100498</t>
  </si>
  <si>
    <t>5220-000030100270</t>
  </si>
  <si>
    <t>5220-000030100378</t>
  </si>
  <si>
    <t>5220-000030100298</t>
  </si>
  <si>
    <t>5220-000030100675</t>
  </si>
  <si>
    <t>5220-000030100368</t>
  </si>
  <si>
    <t>5220-000030100440</t>
  </si>
  <si>
    <t>5220-000030100333</t>
  </si>
  <si>
    <t>5220-000030100348</t>
  </si>
  <si>
    <t>5220-000030100484</t>
  </si>
  <si>
    <t>5220-000030100587</t>
  </si>
  <si>
    <t>5220-000030100320</t>
  </si>
  <si>
    <t>5220-000030100723</t>
  </si>
  <si>
    <t>MANOS LIBRES</t>
  </si>
  <si>
    <t>5220-000030100583</t>
  </si>
  <si>
    <t>5220-000030100550</t>
  </si>
  <si>
    <t>5230-000030100232</t>
  </si>
  <si>
    <t>CAMARA FOTOGRAFICA</t>
  </si>
  <si>
    <t>5230-000030100235</t>
  </si>
  <si>
    <t>5230-000030100236</t>
  </si>
  <si>
    <t>5230-000030100237</t>
  </si>
  <si>
    <t>5230-000030100119</t>
  </si>
  <si>
    <t>TELEFOTO DEPORTIVO</t>
  </si>
  <si>
    <t>5230-000030100279</t>
  </si>
  <si>
    <t>CAMARA DIGITAL</t>
  </si>
  <si>
    <t>5230-000030100118</t>
  </si>
  <si>
    <t>CAMARA DE VIDEO</t>
  </si>
  <si>
    <t>5230-000030100116</t>
  </si>
  <si>
    <t>5230-000030100227</t>
  </si>
  <si>
    <t>5230-000030100282</t>
  </si>
  <si>
    <t>5230-000030100222</t>
  </si>
  <si>
    <t>5230-000030100233</t>
  </si>
  <si>
    <t>5230-000030100703</t>
  </si>
  <si>
    <t>CAMARA FOTOGRAFICA DIGITAL</t>
  </si>
  <si>
    <t>5230-000030100121</t>
  </si>
  <si>
    <t>VIDEOCAMARA</t>
  </si>
  <si>
    <t>5230-000030100001</t>
  </si>
  <si>
    <t>CAMARA DIGITAL FOTOGRAFICA</t>
  </si>
  <si>
    <t>5230-000030100702</t>
  </si>
  <si>
    <t>5230-000030100002</t>
  </si>
  <si>
    <t>CAMARA DE VIDEO DIGITAL</t>
  </si>
  <si>
    <t>5230-000030100120</t>
  </si>
  <si>
    <t>5230-000030100704</t>
  </si>
  <si>
    <t>5230-000030100234</t>
  </si>
  <si>
    <t>5230-000030100719</t>
  </si>
  <si>
    <t>5230-000030100701</t>
  </si>
  <si>
    <t>5230-000030100714</t>
  </si>
  <si>
    <t>5230-000030100278</t>
  </si>
  <si>
    <t>5230-000030100717</t>
  </si>
  <si>
    <t>5230-000030100718</t>
  </si>
  <si>
    <t>5230-000030100223</t>
  </si>
  <si>
    <t>LAP TOP (EQUIPO PORTATIL PARA TRANSMITIR VIDEO)</t>
  </si>
  <si>
    <t>5230-000030100117</t>
  </si>
  <si>
    <t>5230-000030100716</t>
  </si>
  <si>
    <t>5230-000030100280</t>
  </si>
  <si>
    <t>5230-000030100281</t>
  </si>
  <si>
    <t>5230-000030100715</t>
  </si>
  <si>
    <t>5290-000030100007</t>
  </si>
  <si>
    <t>GRADAS NO ELEVADAS</t>
  </si>
  <si>
    <t>5290-000030100650</t>
  </si>
  <si>
    <t>JUEGO MULTIACTIVIDADES</t>
  </si>
  <si>
    <t>5290-000030100006</t>
  </si>
  <si>
    <t>5290-000030100005</t>
  </si>
  <si>
    <t>5290-000030100009</t>
  </si>
  <si>
    <t>TABLERO DE BASQUET BOL</t>
  </si>
  <si>
    <t>5290-000030100649</t>
  </si>
  <si>
    <t>5290-000030100008</t>
  </si>
  <si>
    <t>5290-000030100648</t>
  </si>
  <si>
    <t>5290-000030100003</t>
  </si>
  <si>
    <t>5290-000030100647</t>
  </si>
  <si>
    <t>5290-000030100004</t>
  </si>
  <si>
    <t>5310-000050100820</t>
  </si>
  <si>
    <t>BANCO DE DOS PELDAÑOS</t>
  </si>
  <si>
    <t>5310-000050100869</t>
  </si>
  <si>
    <t>MESA DE EXPLORACION (CON GABINETE)</t>
  </si>
  <si>
    <t>5310-000050100944</t>
  </si>
  <si>
    <t>ELECTROCARDIOGRAFO</t>
  </si>
  <si>
    <t>5310-000050100910</t>
  </si>
  <si>
    <t>MICROSCOPIO CON ESTUCHE NEGRO</t>
  </si>
  <si>
    <t>5310-000050100825</t>
  </si>
  <si>
    <t>BANCO GIRATORIO</t>
  </si>
  <si>
    <t>5310-000050100950</t>
  </si>
  <si>
    <t>ESTADIMETRO</t>
  </si>
  <si>
    <t>5310-000050100949</t>
  </si>
  <si>
    <t>5310-000050100876</t>
  </si>
  <si>
    <t>CALENTADOR DE COMPRESAS PORTATIL</t>
  </si>
  <si>
    <t>5310-000050100000</t>
  </si>
  <si>
    <t>MESA DE EXPLORACIÓN MEDICA</t>
  </si>
  <si>
    <t>5310-000050100894</t>
  </si>
  <si>
    <t>ULTRASONIDO Y ELECTROESTIMULADOR</t>
  </si>
  <si>
    <t>5310-000050100896</t>
  </si>
  <si>
    <t>ULTRASONIDO TERAPEUTICO</t>
  </si>
  <si>
    <t>5310-000050100859</t>
  </si>
  <si>
    <t>ELECTROESTIMULADOR</t>
  </si>
  <si>
    <t>5310-000050100857</t>
  </si>
  <si>
    <t>5310-000050100855</t>
  </si>
  <si>
    <t>REGULADOR (SPE)</t>
  </si>
  <si>
    <t>5310-000050100930</t>
  </si>
  <si>
    <t>CHAROLA MAYO</t>
  </si>
  <si>
    <t>5310-000050100943</t>
  </si>
  <si>
    <t>5310-000050100902</t>
  </si>
  <si>
    <t>DESFIBRILADOR AUTOMATICO PORTATIL</t>
  </si>
  <si>
    <t>5310-000050100934</t>
  </si>
  <si>
    <t>ESPIROMETRO</t>
  </si>
  <si>
    <t>MONITOR (SPE)</t>
  </si>
  <si>
    <t>5310-000050100867</t>
  </si>
  <si>
    <t>5310-000050100964</t>
  </si>
  <si>
    <t>ANEMOMETRO</t>
  </si>
  <si>
    <t>5310-000050100960</t>
  </si>
  <si>
    <t>TANQUE DE OXIGENO PORTATIL</t>
  </si>
  <si>
    <t>5310-000050100005</t>
  </si>
  <si>
    <t>CAMILLA RIGIDA PORTATIL</t>
  </si>
  <si>
    <t>5310-000050100002</t>
  </si>
  <si>
    <t>5310-000050100864</t>
  </si>
  <si>
    <t>BASCULA (CON ESTADIMETRO)</t>
  </si>
  <si>
    <t>5310-000050100870</t>
  </si>
  <si>
    <t>5310-000050100001</t>
  </si>
  <si>
    <t>IMPRESORA (SPE)</t>
  </si>
  <si>
    <t>5310-000050100903</t>
  </si>
  <si>
    <t>ESTUCHE DE DIAGNOSTICO HALOGENO</t>
  </si>
  <si>
    <t>5310-000050100858</t>
  </si>
  <si>
    <t>5310-000050100884</t>
  </si>
  <si>
    <t>PARAFINERO</t>
  </si>
  <si>
    <t>BANDA DE ESFUERZO (SPE)</t>
  </si>
  <si>
    <t>5310-000050100955</t>
  </si>
  <si>
    <t>MESA DE EXPLORACIÓN</t>
  </si>
  <si>
    <t>5310-000050100931</t>
  </si>
  <si>
    <t>5310-000050100821</t>
  </si>
  <si>
    <t>5310-000050100962</t>
  </si>
  <si>
    <t>5310-000050100909</t>
  </si>
  <si>
    <t>COMPRESOR (FRIO)</t>
  </si>
  <si>
    <t>5310-000050100863</t>
  </si>
  <si>
    <t>TINA DE REMOLINO CON TURBINA</t>
  </si>
  <si>
    <t>5310-000050100822</t>
  </si>
  <si>
    <t>5310-000050100819</t>
  </si>
  <si>
    <t>UCP (SPE)</t>
  </si>
  <si>
    <t>5310-000050100826</t>
  </si>
  <si>
    <t>BASCULA ESTACIONAL (CON IMPRESORA LASSER)</t>
  </si>
  <si>
    <t>5310-000050100952</t>
  </si>
  <si>
    <t>DESFRIBILADOR</t>
  </si>
  <si>
    <t>5310-000050100957</t>
  </si>
  <si>
    <t>5310-000050100933</t>
  </si>
  <si>
    <t>5310-000050100868</t>
  </si>
  <si>
    <t>5310-000050100818</t>
  </si>
  <si>
    <t>5310-000050100827</t>
  </si>
  <si>
    <t>5310-000050100880</t>
  </si>
  <si>
    <t>COMPRESERO (CAPACIDAD DE 24)</t>
  </si>
  <si>
    <t>5310-000050100893</t>
  </si>
  <si>
    <t>5310-000050100951</t>
  </si>
  <si>
    <t>5310-000050100954</t>
  </si>
  <si>
    <t>5310-000050100004</t>
  </si>
  <si>
    <t>5310-000050100953</t>
  </si>
  <si>
    <t>5310-000050100947</t>
  </si>
  <si>
    <t>BASCULA PORTATIL</t>
  </si>
  <si>
    <t>5310-000050100007</t>
  </si>
  <si>
    <t>MESA DE EXPLORACION</t>
  </si>
  <si>
    <t>5310-000050100901</t>
  </si>
  <si>
    <t>5310-000050100881</t>
  </si>
  <si>
    <t>5310-000050100871</t>
  </si>
  <si>
    <t>5310-000050100906</t>
  </si>
  <si>
    <t>5310-000050100905</t>
  </si>
  <si>
    <t>5310-000050100862</t>
  </si>
  <si>
    <t>5310-000050100877</t>
  </si>
  <si>
    <t>5310-000050100856</t>
  </si>
  <si>
    <t>5310-000050100958</t>
  </si>
  <si>
    <t>NEGATOSCOPIO</t>
  </si>
  <si>
    <t>5310-000050100959</t>
  </si>
  <si>
    <t>5310-000050100003</t>
  </si>
  <si>
    <t>5310-000050100888</t>
  </si>
  <si>
    <t>RAYO LASER (TERAPEUTICO)</t>
  </si>
  <si>
    <t>5310-000050100945</t>
  </si>
  <si>
    <t>TRANSMISOR DE DATOS (SPE)</t>
  </si>
  <si>
    <t>5310-000050100898</t>
  </si>
  <si>
    <t>5310-000050100865</t>
  </si>
  <si>
    <t>5310-000050100900</t>
  </si>
  <si>
    <t>5310-000050100939</t>
  </si>
  <si>
    <t>EQUIPO DE ANALIZADOR DE QUIMICA CLINICA</t>
  </si>
  <si>
    <t>5310-000050100941</t>
  </si>
  <si>
    <t>ESTUCHE DE DIAGNOSTICO DE PARED</t>
  </si>
  <si>
    <t>5310-000050100942</t>
  </si>
  <si>
    <t>5310-000050100904</t>
  </si>
  <si>
    <t>5310-000050100963</t>
  </si>
  <si>
    <t>TRANSDUCTOR LINEAL</t>
  </si>
  <si>
    <t>5310-000050100889</t>
  </si>
  <si>
    <t>5310-000050100897</t>
  </si>
  <si>
    <t>5310-000050100882</t>
  </si>
  <si>
    <t>5310-000050100878</t>
  </si>
  <si>
    <t>5310-000050100861</t>
  </si>
  <si>
    <t>5310-000050100946</t>
  </si>
  <si>
    <t>5310-000050100956</t>
  </si>
  <si>
    <t>5310-000050100828</t>
  </si>
  <si>
    <t>OXIMETRO DIGITAL DE DEDO</t>
  </si>
  <si>
    <t>5310-000050100829</t>
  </si>
  <si>
    <t>5310-000050100961</t>
  </si>
  <si>
    <t>5310-000050100883</t>
  </si>
  <si>
    <t>ERGOMETRO (EVALUACION FUNCIONAL)</t>
  </si>
  <si>
    <t>5310-000050100874</t>
  </si>
  <si>
    <t>5310-000050100887</t>
  </si>
  <si>
    <t>5310-000050100866</t>
  </si>
  <si>
    <t>5310-000050100875</t>
  </si>
  <si>
    <t>5310-000050100892</t>
  </si>
  <si>
    <t>5310-000050100879</t>
  </si>
  <si>
    <t>5310-000050100948</t>
  </si>
  <si>
    <t>5310-000050100886</t>
  </si>
  <si>
    <t>5310-000050100824</t>
  </si>
  <si>
    <t>5310-000050100940</t>
  </si>
  <si>
    <t>5310-000050100899</t>
  </si>
  <si>
    <t>5310-000050100885</t>
  </si>
  <si>
    <t>5310-000050100895</t>
  </si>
  <si>
    <t>5310-000050100907</t>
  </si>
  <si>
    <t>5310-000050100908</t>
  </si>
  <si>
    <t>5310-000050100830</t>
  </si>
  <si>
    <t>5310-000050100860</t>
  </si>
  <si>
    <t>5310-000050100823</t>
  </si>
  <si>
    <t>5310-000050100891</t>
  </si>
  <si>
    <t>5310-000050100890</t>
  </si>
  <si>
    <t>5320-000050100797</t>
  </si>
  <si>
    <t>BASCULA</t>
  </si>
  <si>
    <t>5320-000050100927</t>
  </si>
  <si>
    <t>EQUIPO PARA TOMA DE ELECTROCARDIOGRAMA</t>
  </si>
  <si>
    <t>5320-000050100803</t>
  </si>
  <si>
    <t>5320-000050100932</t>
  </si>
  <si>
    <t>UNIDAD DENTAL</t>
  </si>
  <si>
    <t>5320-000050100748</t>
  </si>
  <si>
    <t>5320-000050100854</t>
  </si>
  <si>
    <t>LAMPARA DE DIAGNOSTICO</t>
  </si>
  <si>
    <t>5320-000050100754</t>
  </si>
  <si>
    <t>5320-000050100786</t>
  </si>
  <si>
    <t>5320-000050100750</t>
  </si>
  <si>
    <t>5320-000050100811</t>
  </si>
  <si>
    <t>5320-000050100794</t>
  </si>
  <si>
    <t>5320-000050100762</t>
  </si>
  <si>
    <t>5320-000050100740</t>
  </si>
  <si>
    <t>5320-000050100801</t>
  </si>
  <si>
    <t>5320-000050100937</t>
  </si>
  <si>
    <t>KIT INSTRUMENTAL DENTAL INCLUYE</t>
  </si>
  <si>
    <t>5320-000050100776</t>
  </si>
  <si>
    <t>5320-000050100737</t>
  </si>
  <si>
    <t>5320-000050100844</t>
  </si>
  <si>
    <t>DIAPASON</t>
  </si>
  <si>
    <t>5320-000050100724</t>
  </si>
  <si>
    <t>5320-000050100757</t>
  </si>
  <si>
    <t>5320-000050100745</t>
  </si>
  <si>
    <t>5320-000050100810</t>
  </si>
  <si>
    <t>5320-000050100771</t>
  </si>
  <si>
    <t>5320-000050100735</t>
  </si>
  <si>
    <t>5320-000050100770</t>
  </si>
  <si>
    <t>5320-000050100751</t>
  </si>
  <si>
    <t>5320-000050100759</t>
  </si>
  <si>
    <t>5320-000050100788</t>
  </si>
  <si>
    <t>5320-000050100834</t>
  </si>
  <si>
    <t>5320-000050100928</t>
  </si>
  <si>
    <t>5320-000050100804</t>
  </si>
  <si>
    <t>5320-000050100936</t>
  </si>
  <si>
    <t>EQUIPO DE RAYOS X (BLOQUE GENERADOR A39182)</t>
  </si>
  <si>
    <t>5320-000050100841</t>
  </si>
  <si>
    <t>LARINGOSCOPIO (12 ESPATULAS)</t>
  </si>
  <si>
    <t>5320-000050100838</t>
  </si>
  <si>
    <t>5320-000050100850</t>
  </si>
  <si>
    <t>5320-000050100789</t>
  </si>
  <si>
    <t>5320-000050100795</t>
  </si>
  <si>
    <t>5320-000050100733</t>
  </si>
  <si>
    <t>5320-000050100852</t>
  </si>
  <si>
    <t>5320-000050100812</t>
  </si>
  <si>
    <t>5320-000050100808</t>
  </si>
  <si>
    <t>5320-000050100773</t>
  </si>
  <si>
    <t>5320-000050100753</t>
  </si>
  <si>
    <t>5320-000050100758</t>
  </si>
  <si>
    <t>5320-000050100764</t>
  </si>
  <si>
    <t>5320-000050100009</t>
  </si>
  <si>
    <t>BASCULA TANITA</t>
  </si>
  <si>
    <t>5320-000050100849</t>
  </si>
  <si>
    <t>GLUCOMETRO CON ESTUCHE</t>
  </si>
  <si>
    <t>5320-000050100723</t>
  </si>
  <si>
    <t>5320-000050100725</t>
  </si>
  <si>
    <t>5320-000050100729</t>
  </si>
  <si>
    <t>5320-000050100747</t>
  </si>
  <si>
    <t>5320-000050100777</t>
  </si>
  <si>
    <t>5320-000050100845</t>
  </si>
  <si>
    <t>ESTETOSCOPIO</t>
  </si>
  <si>
    <t>5320-000050100767</t>
  </si>
  <si>
    <t>5320-000050100731</t>
  </si>
  <si>
    <t>5320-000050100741</t>
  </si>
  <si>
    <t>5320-000050100752</t>
  </si>
  <si>
    <t>5320-000050100938</t>
  </si>
  <si>
    <t>SET INSTRUMENTAL DE SUTURA</t>
  </si>
  <si>
    <t>5320-000050100774</t>
  </si>
  <si>
    <t>5320-000050100802</t>
  </si>
  <si>
    <t>5320-000050100831</t>
  </si>
  <si>
    <t>ANTROPOMETRO</t>
  </si>
  <si>
    <t>5320-000050100833</t>
  </si>
  <si>
    <t>5320-000050100732</t>
  </si>
  <si>
    <t>5320-000050100792</t>
  </si>
  <si>
    <t>5320-000050100784</t>
  </si>
  <si>
    <t>5320-000050100778</t>
  </si>
  <si>
    <t>5320-000050100728</t>
  </si>
  <si>
    <t>5320-000050100761</t>
  </si>
  <si>
    <t>5320-000050100756</t>
  </si>
  <si>
    <t>5320-000050100746</t>
  </si>
  <si>
    <t>5320-000050100008</t>
  </si>
  <si>
    <t>5320-000050100842</t>
  </si>
  <si>
    <t>5320-000050100924</t>
  </si>
  <si>
    <t>5320-000050100835</t>
  </si>
  <si>
    <t>5320-000050100805</t>
  </si>
  <si>
    <t>5320-000050100766</t>
  </si>
  <si>
    <t>5320-000050100738</t>
  </si>
  <si>
    <t>5320-000050100846</t>
  </si>
  <si>
    <t>5320-000050100779</t>
  </si>
  <si>
    <t>5320-000050100772</t>
  </si>
  <si>
    <t>5320-000050100837</t>
  </si>
  <si>
    <t>5320-000050100839</t>
  </si>
  <si>
    <t>5320-000050100847</t>
  </si>
  <si>
    <t>5320-000050100783</t>
  </si>
  <si>
    <t>5320-000050100806</t>
  </si>
  <si>
    <t>5320-000050100807</t>
  </si>
  <si>
    <t>5320-000050100925</t>
  </si>
  <si>
    <t>5320-000050100726</t>
  </si>
  <si>
    <t>5320-000050100727</t>
  </si>
  <si>
    <t>5320-000050100799</t>
  </si>
  <si>
    <t>5320-000050100798</t>
  </si>
  <si>
    <t>5320-000050100763</t>
  </si>
  <si>
    <t>5320-000050100749</t>
  </si>
  <si>
    <t>5320-000050100742</t>
  </si>
  <si>
    <t>5320-000050100780</t>
  </si>
  <si>
    <t>5320-000050100851</t>
  </si>
  <si>
    <t>5320-000050100755</t>
  </si>
  <si>
    <t>5320-000050100809</t>
  </si>
  <si>
    <t>5320-000050100790</t>
  </si>
  <si>
    <t>5320-000050100796</t>
  </si>
  <si>
    <t>5320-000050100785</t>
  </si>
  <si>
    <t>5320-000050100843</t>
  </si>
  <si>
    <t>5320-000050100769</t>
  </si>
  <si>
    <t>5320-000050100775</t>
  </si>
  <si>
    <t>5320-000050100840</t>
  </si>
  <si>
    <t>5320-000050100793</t>
  </si>
  <si>
    <t>5320-000050100853</t>
  </si>
  <si>
    <t>5320-000050100935</t>
  </si>
  <si>
    <t>COMPRESOR DENTAL</t>
  </si>
  <si>
    <t>5320-000050100800</t>
  </si>
  <si>
    <t>5320-000050100768</t>
  </si>
  <si>
    <t>5320-000050100848</t>
  </si>
  <si>
    <t>5320-000050100744</t>
  </si>
  <si>
    <t>5320-000050100743</t>
  </si>
  <si>
    <t>5320-000050100760</t>
  </si>
  <si>
    <t>5320-000050100782</t>
  </si>
  <si>
    <t>5320-000050100781</t>
  </si>
  <si>
    <t>5320-000050100791</t>
  </si>
  <si>
    <t>5320-000050100739</t>
  </si>
  <si>
    <t>5320-000050100926</t>
  </si>
  <si>
    <t>5320-000050100010</t>
  </si>
  <si>
    <t>5320-000050100765</t>
  </si>
  <si>
    <t>5320-000050100836</t>
  </si>
  <si>
    <t>5320-000050100734</t>
  </si>
  <si>
    <t>5320-000050100736</t>
  </si>
  <si>
    <t>5320-000050100006</t>
  </si>
  <si>
    <t>5320-000050100787</t>
  </si>
  <si>
    <t>5320-000050100832</t>
  </si>
  <si>
    <t>5410-000020100011</t>
  </si>
  <si>
    <t>CHEVROLET EXPRESS PASSENGER VAN</t>
  </si>
  <si>
    <t>5410-000020100025</t>
  </si>
  <si>
    <t>VOLKSWAGEN VENTO STYLE TDI</t>
  </si>
  <si>
    <t>5410-000020100032</t>
  </si>
  <si>
    <t>NISSAN TSURU GSI T/M</t>
  </si>
  <si>
    <t>5410-000020100002</t>
  </si>
  <si>
    <t>NISSAN TSURU GSII T/M</t>
  </si>
  <si>
    <t>5410-000020100024</t>
  </si>
  <si>
    <t>5410-000020100033</t>
  </si>
  <si>
    <t>5410-000020100020</t>
  </si>
  <si>
    <t>5410-000020100006</t>
  </si>
  <si>
    <t>NISSAN NP300 PICK UP DOBLE CABINA</t>
  </si>
  <si>
    <t>5410-000020100028</t>
  </si>
  <si>
    <t>FORD F350 SUPER DUTY  XL CHASIS CABINA</t>
  </si>
  <si>
    <t>5410-000020100026</t>
  </si>
  <si>
    <t>TOYOTA TACOMA SPORT</t>
  </si>
  <si>
    <t>5410-000020100016</t>
  </si>
  <si>
    <t>NISSAN NV350 VAN</t>
  </si>
  <si>
    <t>5410-000020100015</t>
  </si>
  <si>
    <t>5410-000020100018</t>
  </si>
  <si>
    <t>5410-000020100000</t>
  </si>
  <si>
    <t>CEVROLET SILVERADO 2500 CABINA REGULAR</t>
  </si>
  <si>
    <t>5410-000020100008</t>
  </si>
  <si>
    <t>5410-000020100001</t>
  </si>
  <si>
    <t>5410-000020100013</t>
  </si>
  <si>
    <t>5410-000020100023</t>
  </si>
  <si>
    <t>5410-000020100022</t>
  </si>
  <si>
    <t>5410-000020100021</t>
  </si>
  <si>
    <t>5410-000020100019</t>
  </si>
  <si>
    <t>5410-000020100009</t>
  </si>
  <si>
    <t>5410-000020100010</t>
  </si>
  <si>
    <t>FORD ESCAPE H3D-S-FWD</t>
  </si>
  <si>
    <t>5410-000020100003</t>
  </si>
  <si>
    <t>5410-000020100005</t>
  </si>
  <si>
    <t>5410-000020100012</t>
  </si>
  <si>
    <t>5410-000020100034</t>
  </si>
  <si>
    <t>NISSAN TIIDA SEDAN DRIVE TM AC</t>
  </si>
  <si>
    <t>5410-000020100007</t>
  </si>
  <si>
    <t>5410-000020100014</t>
  </si>
  <si>
    <t>5410-000020100004</t>
  </si>
  <si>
    <t>5410-000020100017</t>
  </si>
  <si>
    <t>5620-000040100154</t>
  </si>
  <si>
    <t>HIDROLAVADORA</t>
  </si>
  <si>
    <t>5620-000040100152</t>
  </si>
  <si>
    <t>5620-000040100153</t>
  </si>
  <si>
    <t>5620-000040100166</t>
  </si>
  <si>
    <t>5620-000040100149</t>
  </si>
  <si>
    <t>5620-000040100157</t>
  </si>
  <si>
    <t>5620-000040100159</t>
  </si>
  <si>
    <t>5620-000040100146</t>
  </si>
  <si>
    <t>5620-000040100160</t>
  </si>
  <si>
    <t>5620-000040100156</t>
  </si>
  <si>
    <t>5620-000040100165</t>
  </si>
  <si>
    <t>5620-000040100158</t>
  </si>
  <si>
    <t>5620-000040100171</t>
  </si>
  <si>
    <t>CALDERA</t>
  </si>
  <si>
    <t>5620-000040100168</t>
  </si>
  <si>
    <t>5620-000040100164</t>
  </si>
  <si>
    <t>5620-000040100163</t>
  </si>
  <si>
    <t>5620-000040100147</t>
  </si>
  <si>
    <t>5620-000040100167</t>
  </si>
  <si>
    <t>5620-000040100144</t>
  </si>
  <si>
    <t>5620-000040100161</t>
  </si>
  <si>
    <t>5620-000040100145</t>
  </si>
  <si>
    <t>5620-000040100148</t>
  </si>
  <si>
    <t>5620-000040100155</t>
  </si>
  <si>
    <t>5620-000040100162</t>
  </si>
  <si>
    <t>5620-000040100151</t>
  </si>
  <si>
    <t>5620-000040100150</t>
  </si>
  <si>
    <t>5650-000040100019</t>
  </si>
  <si>
    <t>5650-000040100014</t>
  </si>
  <si>
    <t>5650-000040100013</t>
  </si>
  <si>
    <t>5650-000040100020</t>
  </si>
  <si>
    <t>5650-000040100017</t>
  </si>
  <si>
    <t>5650-000040100021</t>
  </si>
  <si>
    <t>5650-000040100018</t>
  </si>
  <si>
    <t>5650-000040100011</t>
  </si>
  <si>
    <t>RADIO TALKABUOT</t>
  </si>
  <si>
    <t>5650-000040100192</t>
  </si>
  <si>
    <t>CONMUTADOR</t>
  </si>
  <si>
    <t>5650-000040100012</t>
  </si>
  <si>
    <t>5650-000040100016</t>
  </si>
  <si>
    <t>5650-000040100024</t>
  </si>
  <si>
    <t>5650-000040100022</t>
  </si>
  <si>
    <t>5650-000040100023</t>
  </si>
  <si>
    <t>5650-000040100015</t>
  </si>
  <si>
    <t>5660-000040100141</t>
  </si>
  <si>
    <t>NO BREAK</t>
  </si>
  <si>
    <t>5660-000040100025</t>
  </si>
  <si>
    <t>5660-000040100070</t>
  </si>
  <si>
    <t>NOBREAK</t>
  </si>
  <si>
    <t>5660-000040100069</t>
  </si>
  <si>
    <t>5660-000040100005</t>
  </si>
  <si>
    <t>5660-000040100026</t>
  </si>
  <si>
    <t>5660-000040100143</t>
  </si>
  <si>
    <t>5660-000040100071</t>
  </si>
  <si>
    <t>5660-000040100078</t>
  </si>
  <si>
    <t>5660-000040100006</t>
  </si>
  <si>
    <t>5660-000040100186</t>
  </si>
  <si>
    <t>GENERADOR DE POTENCIA</t>
  </si>
  <si>
    <t>5660-000040100077</t>
  </si>
  <si>
    <t>5660-000040100068</t>
  </si>
  <si>
    <t>5660-000040100008</t>
  </si>
  <si>
    <t>5660-000040100067</t>
  </si>
  <si>
    <t>5660-000040100140</t>
  </si>
  <si>
    <t>5660-000040100009</t>
  </si>
  <si>
    <t>5660-000040100007</t>
  </si>
  <si>
    <t>5660-000040100142</t>
  </si>
  <si>
    <t>5660-000040100003</t>
  </si>
  <si>
    <t>5670-000040100100</t>
  </si>
  <si>
    <t>MAQUINA SOLDADORA DE ARCO</t>
  </si>
  <si>
    <t>5670-000040100173</t>
  </si>
  <si>
    <t>ASPERSOR (ROCIADOR)</t>
  </si>
  <si>
    <t>5670-000040100131</t>
  </si>
  <si>
    <t>DESBROZADORA PROFECIONAL</t>
  </si>
  <si>
    <t>5670-000040100176</t>
  </si>
  <si>
    <t>DESBROZADORA</t>
  </si>
  <si>
    <t>5670-000040100169</t>
  </si>
  <si>
    <t>ROTOMARTILLO INDUSTRIAL 1/2"</t>
  </si>
  <si>
    <t>5670-000040100136</t>
  </si>
  <si>
    <t>SIERRA CALADORA DE 4"</t>
  </si>
  <si>
    <t>5670-000040100103</t>
  </si>
  <si>
    <t>ROTOMARTILLO INDUSTRIAL DE 1/2"</t>
  </si>
  <si>
    <t>5670-000040100132</t>
  </si>
  <si>
    <t>5670-000040100185</t>
  </si>
  <si>
    <t>5670-000040100183</t>
  </si>
  <si>
    <t>5670-000040100193</t>
  </si>
  <si>
    <t>TRACTOR PODADOR 19 HP</t>
  </si>
  <si>
    <t>5670-000040100177</t>
  </si>
  <si>
    <t>5670-000040100110</t>
  </si>
  <si>
    <t>SIERRA CIRCULAR</t>
  </si>
  <si>
    <t>5670-000040100113</t>
  </si>
  <si>
    <t>SOPLADORA A GASOLINA</t>
  </si>
  <si>
    <t>5670-000040100000</t>
  </si>
  <si>
    <t>COMPRESOR DE AIRE</t>
  </si>
  <si>
    <t>5670-000040100134</t>
  </si>
  <si>
    <t>ESMERIL DE BANCO</t>
  </si>
  <si>
    <t>5670-000040100133</t>
  </si>
  <si>
    <t>5670-000040100182</t>
  </si>
  <si>
    <t>5670-000040100108</t>
  </si>
  <si>
    <t>5670-000040100172</t>
  </si>
  <si>
    <t>5670-000040100178</t>
  </si>
  <si>
    <t>5670-000040100194</t>
  </si>
  <si>
    <t>COMPRESOR  4HP</t>
  </si>
  <si>
    <t>5670-000040100137</t>
  </si>
  <si>
    <t>5670-000040100195</t>
  </si>
  <si>
    <t>COMPRESOR  2.5 HP</t>
  </si>
  <si>
    <t>5670-000040100188</t>
  </si>
  <si>
    <t>ASPIRADORA PROFECIONAL 6.1/2 HP</t>
  </si>
  <si>
    <t>5670-000040100184</t>
  </si>
  <si>
    <t>5670-000040100105</t>
  </si>
  <si>
    <t>5670-000040100187</t>
  </si>
  <si>
    <t>5670-000040100072</t>
  </si>
  <si>
    <t>5670-000040100128</t>
  </si>
  <si>
    <t>CORTADORA DE METAL</t>
  </si>
  <si>
    <t>5670-000040100109</t>
  </si>
  <si>
    <t>5670-000040100196</t>
  </si>
  <si>
    <t>5670-000040100175</t>
  </si>
  <si>
    <t>5670-000040100189</t>
  </si>
  <si>
    <t>5670-000040100138</t>
  </si>
  <si>
    <t>5670-000040100181</t>
  </si>
  <si>
    <t>5670-000040100191</t>
  </si>
  <si>
    <t>5670-000040100190</t>
  </si>
  <si>
    <t>5670-000040100101</t>
  </si>
  <si>
    <t>DESBROZADORA PROFESIONAL</t>
  </si>
  <si>
    <t>5670-000040100180</t>
  </si>
  <si>
    <t>MOTOSIERRA (45CC, 18")</t>
  </si>
  <si>
    <t>5670-000040100179</t>
  </si>
  <si>
    <t>5670-000040100107</t>
  </si>
  <si>
    <t>5670-000040100112</t>
  </si>
  <si>
    <t>5670-000040100106</t>
  </si>
  <si>
    <t>5670-000040100135</t>
  </si>
  <si>
    <t>5670-000040100114</t>
  </si>
  <si>
    <t>5670-000040100130</t>
  </si>
  <si>
    <t>5670-000040100099</t>
  </si>
  <si>
    <t>5670-000040100104</t>
  </si>
  <si>
    <t>5670-000040100198</t>
  </si>
  <si>
    <t>PRENSA 8"</t>
  </si>
  <si>
    <t>5670-000040100170</t>
  </si>
  <si>
    <t>5670-000040100197</t>
  </si>
  <si>
    <t>MAQUINA DE SOLDADORA</t>
  </si>
  <si>
    <t>5670-000040100174</t>
  </si>
  <si>
    <t>5670-000040100139</t>
  </si>
  <si>
    <t>5670-000040100129</t>
  </si>
  <si>
    <t>5670-000040100102</t>
  </si>
  <si>
    <t>5670-000040100111</t>
  </si>
  <si>
    <t>5670-000040100115</t>
  </si>
  <si>
    <t>5690-000040100086</t>
  </si>
  <si>
    <t>ANDAMIO ARMABLE</t>
  </si>
  <si>
    <t>5690-000040100090</t>
  </si>
  <si>
    <t>5690-000040100082</t>
  </si>
  <si>
    <t>5690-000040100080</t>
  </si>
  <si>
    <t>5690-000040100089</t>
  </si>
  <si>
    <t>5690-000040100079</t>
  </si>
  <si>
    <t>5690-000040100085</t>
  </si>
  <si>
    <t>5690-000040100096</t>
  </si>
  <si>
    <t>TABLON PARA ANDAMIO</t>
  </si>
  <si>
    <t>5690-000040100094</t>
  </si>
  <si>
    <t>ESCALERA EXTENDIBLE DE 2.5 MTS.</t>
  </si>
  <si>
    <t>5690-000040100098</t>
  </si>
  <si>
    <t>5690-000040100084</t>
  </si>
  <si>
    <t>5690-000040100087</t>
  </si>
  <si>
    <t>5690-000040100097</t>
  </si>
  <si>
    <t>5690-000040100095</t>
  </si>
  <si>
    <t>5690-000040100093</t>
  </si>
  <si>
    <t>5690-000040100088</t>
  </si>
  <si>
    <t>5690-000040100083</t>
  </si>
  <si>
    <t>5690-000040100081</t>
  </si>
  <si>
    <t>5690-000040100092</t>
  </si>
  <si>
    <t>ESCALERA EXTENDIBLE DE 6 MTS.</t>
  </si>
  <si>
    <t>5690-000040100091</t>
  </si>
  <si>
    <t>5910-000091000000</t>
  </si>
  <si>
    <t>DREAMWEAVER</t>
  </si>
  <si>
    <t>5101-000010000861</t>
  </si>
  <si>
    <t>LOCKER CON DOS PUERTAS Y CHAPA</t>
  </si>
  <si>
    <t>5101-000010003535</t>
  </si>
  <si>
    <t>ESCRITORIO RECTO 2 CAJONES</t>
  </si>
  <si>
    <t>5101-000010001674</t>
  </si>
  <si>
    <t>BANCA PARA LOCKER</t>
  </si>
  <si>
    <t>5101-000010001228</t>
  </si>
  <si>
    <t>SILLA FIJA DE VISTA</t>
  </si>
  <si>
    <t>5101-000010000046</t>
  </si>
  <si>
    <t>SILLA MODELO AB-400</t>
  </si>
  <si>
    <t>5101-000010000591</t>
  </si>
  <si>
    <t>5101-000010001212</t>
  </si>
  <si>
    <t>SALON EJECUTIVO ALTURA VARIABLE</t>
  </si>
  <si>
    <t>5101-000010000763</t>
  </si>
  <si>
    <t>VITRINA PARA MEDICAMENTOS</t>
  </si>
  <si>
    <t>5101-000010001430</t>
  </si>
  <si>
    <t>MESA CON CUBIERTA RECLINABLE CON HULE ESPUMA</t>
  </si>
  <si>
    <t>5101-000010000327</t>
  </si>
  <si>
    <t>conjunto mobiliario</t>
  </si>
  <si>
    <t>5101-000010000603</t>
  </si>
  <si>
    <t>5101-000010000663</t>
  </si>
  <si>
    <t>CONJUNTO MODULAR P/OFICINA</t>
  </si>
  <si>
    <t>5101-000010000499</t>
  </si>
  <si>
    <t>ANAQUEL METALICO</t>
  </si>
  <si>
    <t>5101-000010000271</t>
  </si>
  <si>
    <t>SILLA METALICA PLEGABLE</t>
  </si>
  <si>
    <t>5101-000010000269</t>
  </si>
  <si>
    <t>5101-000010001687</t>
  </si>
  <si>
    <t>5101-000010002773</t>
  </si>
  <si>
    <t>5101-000010000760</t>
  </si>
  <si>
    <t>ANAQUEL CON PUERTA Y CHAPA</t>
  </si>
  <si>
    <t>5101-000010001382</t>
  </si>
  <si>
    <t>HORNO DE MICROONDAS</t>
  </si>
  <si>
    <t>5101-000010001164</t>
  </si>
  <si>
    <t>CONJUNTO EJECUTIVO DERECHO MODELO AA04NPDA</t>
  </si>
  <si>
    <t>5101-000010003572</t>
  </si>
  <si>
    <t>MESA-BANCO</t>
  </si>
  <si>
    <t>5101-000010001109</t>
  </si>
  <si>
    <t>TOLDO 3X3</t>
  </si>
  <si>
    <t>5101-000010001432</t>
  </si>
  <si>
    <t>5101-000010000403</t>
  </si>
  <si>
    <t>5101-000010001700</t>
  </si>
  <si>
    <t>CONJUNTO EJECUTIVO CON TRES CAJONES</t>
  </si>
  <si>
    <t>5101-000010000436</t>
  </si>
  <si>
    <t>CASILLERO</t>
  </si>
  <si>
    <t>5101-000010000457</t>
  </si>
  <si>
    <t>MESA PARA 10 PERSONAS</t>
  </si>
  <si>
    <t>5101-000010000645</t>
  </si>
  <si>
    <t>MESA PEGABLE</t>
  </si>
  <si>
    <t>5101-000010000677</t>
  </si>
  <si>
    <t>MUEBLE PARA ACCESORIOS</t>
  </si>
  <si>
    <t>5101-000010001421</t>
  </si>
  <si>
    <t>MESA PARA APARATO CON 3 ENTREPAÑOS Y CON RODAJAS</t>
  </si>
  <si>
    <t>5101-000010001239</t>
  </si>
  <si>
    <t>5101-000010000650</t>
  </si>
  <si>
    <t>5101-000010000434</t>
  </si>
  <si>
    <t>5101-000010000356</t>
  </si>
  <si>
    <t>PERCHEROS CON GANCHOS</t>
  </si>
  <si>
    <t>5101-000010000353</t>
  </si>
  <si>
    <t>5101-000010000382</t>
  </si>
  <si>
    <t>5101-000010002782</t>
  </si>
  <si>
    <t>SILLA FIJA</t>
  </si>
  <si>
    <t>5101-000010000670</t>
  </si>
  <si>
    <t>MUEBLE PARA COPIADORA</t>
  </si>
  <si>
    <t>5101-000010000658</t>
  </si>
  <si>
    <t>5101-000010000629</t>
  </si>
  <si>
    <t>MESA TIPO TABLON</t>
  </si>
  <si>
    <t>5101-000010000597</t>
  </si>
  <si>
    <t>5101-000010000577</t>
  </si>
  <si>
    <t>5101-000010000472</t>
  </si>
  <si>
    <t>SILLON EJECUTIVO ALTURA VARIAVLE</t>
  </si>
  <si>
    <t>5101-000010003588</t>
  </si>
  <si>
    <t>LOCKER DE 3 ENTREPAÑOS</t>
  </si>
  <si>
    <t>5101-000010000352</t>
  </si>
  <si>
    <t>5101-000010000322</t>
  </si>
  <si>
    <t>MESA</t>
  </si>
  <si>
    <t>5101-000010000201</t>
  </si>
  <si>
    <t>ESTANTES</t>
  </si>
  <si>
    <t>5101-000010000290</t>
  </si>
  <si>
    <t>5101-000010000640</t>
  </si>
  <si>
    <t>5101-000010000745</t>
  </si>
  <si>
    <t>PORTATECLADO</t>
  </si>
  <si>
    <t>5101-000010000752</t>
  </si>
  <si>
    <t>5101-000010000041</t>
  </si>
  <si>
    <t>5101-000010000200</t>
  </si>
  <si>
    <t>5101-000010000298</t>
  </si>
  <si>
    <t>SILLAS PLASTICAS MULTIUSOS</t>
  </si>
  <si>
    <t>5101-000010003609</t>
  </si>
  <si>
    <t>SILLA FIJA  T/TRINEO</t>
  </si>
  <si>
    <t>5101-000010003596</t>
  </si>
  <si>
    <t>5101-000010003594</t>
  </si>
  <si>
    <t>5101-000010003576</t>
  </si>
  <si>
    <t>5101-000010003574</t>
  </si>
  <si>
    <t>MODULO DE RECEPCION EN L</t>
  </si>
  <si>
    <t>5101-000010002822</t>
  </si>
  <si>
    <t>CASILLERO (4 COMPARTIMENTOS)</t>
  </si>
  <si>
    <t>5101-000010000762</t>
  </si>
  <si>
    <t>MESA PARA TELEFONO</t>
  </si>
  <si>
    <t>5101-000010000798</t>
  </si>
  <si>
    <t>ESTANTE ( ANAQUEL)</t>
  </si>
  <si>
    <t>5101-000010001173</t>
  </si>
  <si>
    <t>CONJUNTO EJECUTIVO</t>
  </si>
  <si>
    <t>5101-000010000125</t>
  </si>
  <si>
    <t>NICHO PARA BANDERA</t>
  </si>
  <si>
    <t>5101-000010000742</t>
  </si>
  <si>
    <t>5101-000010000468</t>
  </si>
  <si>
    <t>SILLA EJECUTIVA CON RESPALDO BAJO</t>
  </si>
  <si>
    <t>5101-000010000442</t>
  </si>
  <si>
    <t>5101-000010000358</t>
  </si>
  <si>
    <t>CASILLERO CON PUERTAS Y PATAS</t>
  </si>
  <si>
    <t>5101-000010000199</t>
  </si>
  <si>
    <t>5101-000010000214</t>
  </si>
  <si>
    <t>ESTANTE</t>
  </si>
  <si>
    <t>5101-000010000221</t>
  </si>
  <si>
    <t>5101-000010001215</t>
  </si>
  <si>
    <t>5101-000010000279</t>
  </si>
  <si>
    <t>5101-000010000373</t>
  </si>
  <si>
    <t>5101-000010000383</t>
  </si>
  <si>
    <t>5101-000010000653</t>
  </si>
  <si>
    <t>5101-000010000609</t>
  </si>
  <si>
    <t>5101-000010000526</t>
  </si>
  <si>
    <t>SILLA MULTIUSOS</t>
  </si>
  <si>
    <t>5101-000010000381</t>
  </si>
  <si>
    <t>5101-000010000395</t>
  </si>
  <si>
    <t>5101-000010003560</t>
  </si>
  <si>
    <t>5101-000010003611</t>
  </si>
  <si>
    <t>5101-000010003575</t>
  </si>
  <si>
    <t>5101-000010003525</t>
  </si>
  <si>
    <t>CREDENZA CON 2 GAVETAS</t>
  </si>
  <si>
    <t>5101-000010002808</t>
  </si>
  <si>
    <t>5101-000010003553</t>
  </si>
  <si>
    <t>5101-000010002619</t>
  </si>
  <si>
    <t>MUEBLE PARA COMPUTADORA</t>
  </si>
  <si>
    <t>5101-000010000766</t>
  </si>
  <si>
    <t>CONJUNTO MODULAR PARA OFICINA</t>
  </si>
  <si>
    <t>5101-000010000779</t>
  </si>
  <si>
    <t>5101-000010002638</t>
  </si>
  <si>
    <t>5101-000010000211</t>
  </si>
  <si>
    <t>5101-000010000287</t>
  </si>
  <si>
    <t>5101-000010000364</t>
  </si>
  <si>
    <t>5101-000010001193</t>
  </si>
  <si>
    <t>SILLA  VISTA RESPALDO MALLA</t>
  </si>
  <si>
    <t>5101-000010001167</t>
  </si>
  <si>
    <t>CONJUNTO EJECUTIVO DERECHO MODELO AA06NPDA</t>
  </si>
  <si>
    <t>5101-000010001183</t>
  </si>
  <si>
    <t>MAMPARA 150X60X45</t>
  </si>
  <si>
    <t>5101-000010001208</t>
  </si>
  <si>
    <t>5101-000010001896</t>
  </si>
  <si>
    <t>CAJA FUERTE</t>
  </si>
  <si>
    <t>5101-000010000624</t>
  </si>
  <si>
    <t>5101-000010000610</t>
  </si>
  <si>
    <t>5101-000010000582</t>
  </si>
  <si>
    <t>5101-000010000307</t>
  </si>
  <si>
    <t>5101-000010000077</t>
  </si>
  <si>
    <t>5101-000010002813</t>
  </si>
  <si>
    <t>ARCHIVERO 2 GAVETAS</t>
  </si>
  <si>
    <t>5101-000010002805</t>
  </si>
  <si>
    <t>5101-000010003156</t>
  </si>
  <si>
    <t>5101-000010003559</t>
  </si>
  <si>
    <t>5101-000010000808</t>
  </si>
  <si>
    <t>ALACENA ( CASA PARA ALMACENAMIENTO)</t>
  </si>
  <si>
    <t>5101-000010000623</t>
  </si>
  <si>
    <t>5101-000010000483</t>
  </si>
  <si>
    <t>SILLON EJECUTIVO DE ALTURA VARIABLE</t>
  </si>
  <si>
    <t>5101-000010000417</t>
  </si>
  <si>
    <t>5101-000010000385</t>
  </si>
  <si>
    <t>5101-000010000063</t>
  </si>
  <si>
    <t>5101-000010000020</t>
  </si>
  <si>
    <t>SILLA GIRATORIA PARA OFICINA</t>
  </si>
  <si>
    <t>5101-000010000011</t>
  </si>
  <si>
    <t>5101-000010003149</t>
  </si>
  <si>
    <t>5101-000010001434</t>
  </si>
  <si>
    <t>BANCO PARA MESAS</t>
  </si>
  <si>
    <t>5101-000010002801</t>
  </si>
  <si>
    <t>SILLA DE VISITAS RESPALDO MEDIANO</t>
  </si>
  <si>
    <t>5101-000010001179</t>
  </si>
  <si>
    <t>5101-000010002811</t>
  </si>
  <si>
    <t>5101-000010003562</t>
  </si>
  <si>
    <t>5101-000010003524</t>
  </si>
  <si>
    <t>5101-000010003158</t>
  </si>
  <si>
    <t>5101-000010002806</t>
  </si>
  <si>
    <t>5101-000010002769</t>
  </si>
  <si>
    <t>5101-000010002718</t>
  </si>
  <si>
    <t>MESA PLEGABLE RECTANGULAR</t>
  </si>
  <si>
    <t>5101-000010000332</t>
  </si>
  <si>
    <t>SILLON SECRETARIAL</t>
  </si>
  <si>
    <t>5101-000010000361</t>
  </si>
  <si>
    <t>5101-000010000420</t>
  </si>
  <si>
    <t>LIBRERO CON FORMA DE "L"</t>
  </si>
  <si>
    <t>5101-000010000456</t>
  </si>
  <si>
    <t>5101-000010000598</t>
  </si>
  <si>
    <t>5101-000010000737</t>
  </si>
  <si>
    <t>5101-000010001675</t>
  </si>
  <si>
    <t>5101-000010000738</t>
  </si>
  <si>
    <t>SILLA DE VISTA</t>
  </si>
  <si>
    <t>5101-000010001232</t>
  </si>
  <si>
    <t>5101-000010002792</t>
  </si>
  <si>
    <t>5101-000010002781</t>
  </si>
  <si>
    <t>5101-000010002631</t>
  </si>
  <si>
    <t>5101-000010000435</t>
  </si>
  <si>
    <t>5101-000010000439</t>
  </si>
  <si>
    <t>5101-000010000496</t>
  </si>
  <si>
    <t>SILLA METALICA COLOR CAFE</t>
  </si>
  <si>
    <t>5101-000010000587</t>
  </si>
  <si>
    <t>5101-000010000635</t>
  </si>
  <si>
    <t>5101-000010000668</t>
  </si>
  <si>
    <t>CAJA DINERO</t>
  </si>
  <si>
    <t>5101-000010000754</t>
  </si>
  <si>
    <t>5101-000010000654</t>
  </si>
  <si>
    <t>5101-000010000620</t>
  </si>
  <si>
    <t>5101-000010000378</t>
  </si>
  <si>
    <t>5101-000010002829</t>
  </si>
  <si>
    <t>5101-000010002831</t>
  </si>
  <si>
    <t>MESA PEGABLE RECTANGULAR CHICA</t>
  </si>
  <si>
    <t>5101-000010003610</t>
  </si>
  <si>
    <t>5101-000010003558</t>
  </si>
  <si>
    <t>5101-000010003526</t>
  </si>
  <si>
    <t>5101-000010003564</t>
  </si>
  <si>
    <t>5101-000010002621</t>
  </si>
  <si>
    <t>5101-000010000068</t>
  </si>
  <si>
    <t>5101-000010000096</t>
  </si>
  <si>
    <t>5101-000010000098</t>
  </si>
  <si>
    <t>5101-000010003155</t>
  </si>
  <si>
    <t>5101-000010000300</t>
  </si>
  <si>
    <t>5101-000010000191</t>
  </si>
  <si>
    <t>5101-000010000363</t>
  </si>
  <si>
    <t>5101-000010000498</t>
  </si>
  <si>
    <t>5101-000010000507</t>
  </si>
  <si>
    <t>5101-000010000522</t>
  </si>
  <si>
    <t>5101-000010000594</t>
  </si>
  <si>
    <t>5101-000010000035</t>
  </si>
  <si>
    <t>LIBRERO MODULADO</t>
  </si>
  <si>
    <t>5101-000010000085</t>
  </si>
  <si>
    <t>5101-000010000104</t>
  </si>
  <si>
    <t>5101-000010000621</t>
  </si>
  <si>
    <t>5101-000010000622</t>
  </si>
  <si>
    <t>5101-000010000294</t>
  </si>
  <si>
    <t>5101-000010000746</t>
  </si>
  <si>
    <t>5101-000010000619</t>
  </si>
  <si>
    <t>5101-000010003595</t>
  </si>
  <si>
    <t>5101-000010003590</t>
  </si>
  <si>
    <t>5101-000010003563</t>
  </si>
  <si>
    <t>5101-000010000106</t>
  </si>
  <si>
    <t>5101-000010000102</t>
  </si>
  <si>
    <t>5101-000010000112</t>
  </si>
  <si>
    <t>5101-000010000024</t>
  </si>
  <si>
    <t>5101-000010000293</t>
  </si>
  <si>
    <t>5101-000010001221</t>
  </si>
  <si>
    <t>5101-000010002772</t>
  </si>
  <si>
    <t>5101-000010002780</t>
  </si>
  <si>
    <t>5101-000010000848</t>
  </si>
  <si>
    <t>LOCKER CON 2 PUERTAS</t>
  </si>
  <si>
    <t>5101-000010003548</t>
  </si>
  <si>
    <t>5101-000010003578</t>
  </si>
  <si>
    <t>5101-000010002820</t>
  </si>
  <si>
    <t>5101-000010002796</t>
  </si>
  <si>
    <t>5101-000010000422</t>
  </si>
  <si>
    <t>ARCHIVERO VERTICAL 3 GAV</t>
  </si>
  <si>
    <t>5101-000010000415</t>
  </si>
  <si>
    <t>5101-000010000235</t>
  </si>
  <si>
    <t>CONJUNTO MOBILIARIO</t>
  </si>
  <si>
    <t>5101-000010000100</t>
  </si>
  <si>
    <t>5101-000010002779</t>
  </si>
  <si>
    <t>5101-000010002785</t>
  </si>
  <si>
    <t>5101-000010001214</t>
  </si>
  <si>
    <t>5101-000010001236</t>
  </si>
  <si>
    <t>5101-000010001166</t>
  </si>
  <si>
    <t>5101-000010000740</t>
  </si>
  <si>
    <t>5101-000010000443</t>
  </si>
  <si>
    <t>5101-000010000608</t>
  </si>
  <si>
    <t>5101-000010002832</t>
  </si>
  <si>
    <t>5101-000010002798</t>
  </si>
  <si>
    <t>5101-000010002791</t>
  </si>
  <si>
    <t>5101-000010001186</t>
  </si>
  <si>
    <t>5101-000010001677</t>
  </si>
  <si>
    <t>5101-000010001689</t>
  </si>
  <si>
    <t>5101-000010001701</t>
  </si>
  <si>
    <t>5101-000010001692</t>
  </si>
  <si>
    <t>5101-000010001437</t>
  </si>
  <si>
    <t>BANCO GIRATORIO DE HERRERIA</t>
  </si>
  <si>
    <t>5101-000010000748</t>
  </si>
  <si>
    <t>5101-000010000651</t>
  </si>
  <si>
    <t>5101-000010000641</t>
  </si>
  <si>
    <t>5101-000010001713</t>
  </si>
  <si>
    <t>ARCHIVERO VERTICAL 3 GAV.</t>
  </si>
  <si>
    <t>5101-000010001702</t>
  </si>
  <si>
    <t>5101-000010003569</t>
  </si>
  <si>
    <t>5101-000010000099</t>
  </si>
  <si>
    <t>5101-000010000580</t>
  </si>
  <si>
    <t>5101-000010000454</t>
  </si>
  <si>
    <t>5101-000010000453</t>
  </si>
  <si>
    <t>5101-000010000082</t>
  </si>
  <si>
    <t>5101-000010000665</t>
  </si>
  <si>
    <t>5101-000010000584</t>
  </si>
  <si>
    <t>5101-000010000503</t>
  </si>
  <si>
    <t>5101-000010000495</t>
  </si>
  <si>
    <t>5101-000010000493</t>
  </si>
  <si>
    <t>5101-000010000455</t>
  </si>
  <si>
    <t>5101-000010000441</t>
  </si>
  <si>
    <t>5101-000010000282</t>
  </si>
  <si>
    <t>5101-000010000220</t>
  </si>
  <si>
    <t>5101-000010000479</t>
  </si>
  <si>
    <t>5101-000010000252</t>
  </si>
  <si>
    <t>5101-000010000524</t>
  </si>
  <si>
    <t>5101-000010000569</t>
  </si>
  <si>
    <t>BANCO</t>
  </si>
  <si>
    <t>5101-000010000643</t>
  </si>
  <si>
    <t>5101-000010003573</t>
  </si>
  <si>
    <t>5101-000010003554</t>
  </si>
  <si>
    <t>5101-000010002639</t>
  </si>
  <si>
    <t>5101-000010000832</t>
  </si>
  <si>
    <t>SILLA PLEGADIZA</t>
  </si>
  <si>
    <t>5101-000010000067</t>
  </si>
  <si>
    <t>5101-000010000390</t>
  </si>
  <si>
    <t>5101-000010000393</t>
  </si>
  <si>
    <t>5101-000010000583</t>
  </si>
  <si>
    <t>5101-000010003550</t>
  </si>
  <si>
    <t>5101-000010003527</t>
  </si>
  <si>
    <t>CREDENZA CON PUERTAS ABATIBLES</t>
  </si>
  <si>
    <t>5101-000010000631</t>
  </si>
  <si>
    <t>5101-000010000672</t>
  </si>
  <si>
    <t>5101-000010001673</t>
  </si>
  <si>
    <t>5101-000010002786</t>
  </si>
  <si>
    <t>5101-000010000667</t>
  </si>
  <si>
    <t>5101-000010000660</t>
  </si>
  <si>
    <t>5101-000010000402</t>
  </si>
  <si>
    <t>5101-000010000273</t>
  </si>
  <si>
    <t>5101-000010000852</t>
  </si>
  <si>
    <t>5101-000010002787</t>
  </si>
  <si>
    <t>5101-000010002804</t>
  </si>
  <si>
    <t>5101-000010002825</t>
  </si>
  <si>
    <t>5101-000010003599</t>
  </si>
  <si>
    <t>5101-000010003584</t>
  </si>
  <si>
    <t>ARCHIVERO 4 GAVETAS</t>
  </si>
  <si>
    <t>5101-000010003147</t>
  </si>
  <si>
    <t>5101-000010002807</t>
  </si>
  <si>
    <t>5101-000010002790</t>
  </si>
  <si>
    <t>5101-000010002784</t>
  </si>
  <si>
    <t>MESA PARA JUNTAS (REDONDA)</t>
  </si>
  <si>
    <t>5101-000010003541</t>
  </si>
  <si>
    <t>MAMPARA</t>
  </si>
  <si>
    <t>5101-000010003607</t>
  </si>
  <si>
    <t>5101-000010002115</t>
  </si>
  <si>
    <t>SILLAS PLEGABLES ASIENTO Y RESPALDO</t>
  </si>
  <si>
    <t>5101-000010000050</t>
  </si>
  <si>
    <t>5101-000010000388</t>
  </si>
  <si>
    <t>5101-000010000630</t>
  </si>
  <si>
    <t>5101-000010000659</t>
  </si>
  <si>
    <t>5101-000010001171</t>
  </si>
  <si>
    <t>5101-000010001680</t>
  </si>
  <si>
    <t>5101-000010001714</t>
  </si>
  <si>
    <t>5101-000010003614</t>
  </si>
  <si>
    <t>SOFA UNA PLAZA</t>
  </si>
  <si>
    <t>5101-000010003557</t>
  </si>
  <si>
    <t>5101-000010003531</t>
  </si>
  <si>
    <t>5101-000010003601</t>
  </si>
  <si>
    <t>5101-000010002795</t>
  </si>
  <si>
    <t>5101-000010003543</t>
  </si>
  <si>
    <t>MESA DE TRABAJO LATERAL</t>
  </si>
  <si>
    <t>5101-000010001187</t>
  </si>
  <si>
    <t>5101-000010000797</t>
  </si>
  <si>
    <t>LOCKER CON CHAPA</t>
  </si>
  <si>
    <t>5101-000010000776</t>
  </si>
  <si>
    <t>TRIPIE PARA MICROFONO</t>
  </si>
  <si>
    <t>5101-000010000666</t>
  </si>
  <si>
    <t>5101-000010000646</t>
  </si>
  <si>
    <t>5101-000010000113</t>
  </si>
  <si>
    <t>5101-000010000831</t>
  </si>
  <si>
    <t>5101-000010001679</t>
  </si>
  <si>
    <t>5101-000010002632</t>
  </si>
  <si>
    <t>5101-000010003603</t>
  </si>
  <si>
    <t>5101-000010003539</t>
  </si>
  <si>
    <t>5101-000010000636</t>
  </si>
  <si>
    <t>5101-000010000215</t>
  </si>
  <si>
    <t>5101-000010000213</t>
  </si>
  <si>
    <t>5101-000010000673</t>
  </si>
  <si>
    <t>MUEBLE PARA CASETA</t>
  </si>
  <si>
    <t>5101-000010000806</t>
  </si>
  <si>
    <t>MESA PLEGADIZA</t>
  </si>
  <si>
    <t>5101-000010000675</t>
  </si>
  <si>
    <t>CONJUNTO CON TRES ENTREPAÑOS</t>
  </si>
  <si>
    <t>5101-000010001200</t>
  </si>
  <si>
    <t>5101-000010001196</t>
  </si>
  <si>
    <t>BANCA TRES PLAZAS</t>
  </si>
  <si>
    <t>5101-000010003542</t>
  </si>
  <si>
    <t>5101-000010001206</t>
  </si>
  <si>
    <t>5101-000010001188</t>
  </si>
  <si>
    <t>MESA CIRCULAR DE 90 CM</t>
  </si>
  <si>
    <t>5101-000010001223</t>
  </si>
  <si>
    <t>5101-000010000787</t>
  </si>
  <si>
    <t>5101-000010001180</t>
  </si>
  <si>
    <t>5101-000010001422</t>
  </si>
  <si>
    <t>5101-000010001633</t>
  </si>
  <si>
    <t>SILLA FIJA DE VISITAS</t>
  </si>
  <si>
    <t>5101-000010001634</t>
  </si>
  <si>
    <t>5101-000010000458</t>
  </si>
  <si>
    <t>5101-000010003154</t>
  </si>
  <si>
    <t>5101-000010001436</t>
  </si>
  <si>
    <t>5101-000010001165</t>
  </si>
  <si>
    <t>5101-000010000074</t>
  </si>
  <si>
    <t>5101-000010000088</t>
  </si>
  <si>
    <t>5101-000010000519</t>
  </si>
  <si>
    <t>5101-000010000089</t>
  </si>
  <si>
    <t>5101-000010000116</t>
  </si>
  <si>
    <t>5101-000010000306</t>
  </si>
  <si>
    <t>5101-000010000367</t>
  </si>
  <si>
    <t>5101-000010000018</t>
  </si>
  <si>
    <t>5101-000010000197</t>
  </si>
  <si>
    <t>5101-000010000414</t>
  </si>
  <si>
    <t>5101-000010000265</t>
  </si>
  <si>
    <t>5101-000010000400</t>
  </si>
  <si>
    <t>5101-000010000452</t>
  </si>
  <si>
    <t>5101-000010000625</t>
  </si>
  <si>
    <t>5101-000010001199</t>
  </si>
  <si>
    <t>5101-000010000836</t>
  </si>
  <si>
    <t>ANAQUEL</t>
  </si>
  <si>
    <t>5101-000010000652</t>
  </si>
  <si>
    <t>5101-000010000638</t>
  </si>
  <si>
    <t>5101-000010000618</t>
  </si>
  <si>
    <t>5101-000010000600</t>
  </si>
  <si>
    <t>5101-000010000585</t>
  </si>
  <si>
    <t>5101-000010000578</t>
  </si>
  <si>
    <t>5101-000010002636</t>
  </si>
  <si>
    <t>5101-000010000438</t>
  </si>
  <si>
    <t>5101-000010000090</t>
  </si>
  <si>
    <t>5101-000010000062</t>
  </si>
  <si>
    <t>5101-000010003547</t>
  </si>
  <si>
    <t>5101-000010003586</t>
  </si>
  <si>
    <t>LOCKER DE 4 ESTREPAÑOS</t>
  </si>
  <si>
    <t>5101-000010003592</t>
  </si>
  <si>
    <t>5101-000010003146</t>
  </si>
  <si>
    <t>5101-000010003597</t>
  </si>
  <si>
    <t>5101-000010002828</t>
  </si>
  <si>
    <t>5101-000010000285</t>
  </si>
  <si>
    <t>5101-000010000596</t>
  </si>
  <si>
    <t>5101-000010001108</t>
  </si>
  <si>
    <t>5101-000010000489</t>
  </si>
  <si>
    <t>CONJUNTO SECRETARIAL DEREHO</t>
  </si>
  <si>
    <t>5101-000010001176</t>
  </si>
  <si>
    <t>5101-000010003598</t>
  </si>
  <si>
    <t>5101-000010003587</t>
  </si>
  <si>
    <t>5101-000010001235</t>
  </si>
  <si>
    <t>5101-000010000283</t>
  </si>
  <si>
    <t>5101-000010003580</t>
  </si>
  <si>
    <t>SILLA FIJA CON DESCANSA BRAZOS</t>
  </si>
  <si>
    <t>5101-000010003615</t>
  </si>
  <si>
    <t>SOFA DOS PLAZAS</t>
  </si>
  <si>
    <t>5101-000010002644</t>
  </si>
  <si>
    <t>5101-000010002826</t>
  </si>
  <si>
    <t>5101-000010002797</t>
  </si>
  <si>
    <t>5101-000010001699</t>
  </si>
  <si>
    <t>5101-000010001650</t>
  </si>
  <si>
    <t>SILLON EJECUTIVO ALTURA VARIABLE</t>
  </si>
  <si>
    <t>5101-000010001435</t>
  </si>
  <si>
    <t>5101-000010003555</t>
  </si>
  <si>
    <t>5101-000010000369</t>
  </si>
  <si>
    <t>5101-000010000421</t>
  </si>
  <si>
    <t>LIBRERO CON TRES ENTREPAÑOS</t>
  </si>
  <si>
    <t>5101-000010000755</t>
  </si>
  <si>
    <t>5101-000010001676</t>
  </si>
  <si>
    <t>5101-000010001685</t>
  </si>
  <si>
    <t>5101-000010001686</t>
  </si>
  <si>
    <t>5101-000010002720</t>
  </si>
  <si>
    <t>5101-000010003546</t>
  </si>
  <si>
    <t>5101-000010003167</t>
  </si>
  <si>
    <t>5101-000010003164</t>
  </si>
  <si>
    <t>5101-000010003042</t>
  </si>
  <si>
    <t>CAJA FUERTE ES-153030</t>
  </si>
  <si>
    <t>5101-000010002819</t>
  </si>
  <si>
    <t>5101-000010003551</t>
  </si>
  <si>
    <t>5101-000010000593</t>
  </si>
  <si>
    <t>5101-000010000661</t>
  </si>
  <si>
    <t>5101-000010003565</t>
  </si>
  <si>
    <t>5101-000010003532</t>
  </si>
  <si>
    <t>5101-000010002643</t>
  </si>
  <si>
    <t>5101-000010001231</t>
  </si>
  <si>
    <t>5101-000010002116</t>
  </si>
  <si>
    <t>5101-000010001635</t>
  </si>
  <si>
    <t>5101-000010000070</t>
  </si>
  <si>
    <t>5101-000010000040</t>
  </si>
  <si>
    <t>5101-000010003044</t>
  </si>
  <si>
    <t>CAJA FUERTE ES-153030 CON ANCLAS</t>
  </si>
  <si>
    <t>5101-000010003544</t>
  </si>
  <si>
    <t>5101-000010000086</t>
  </si>
  <si>
    <t>5101-000010000900</t>
  </si>
  <si>
    <t>CONJUNTO EJECUTIVO DERECHO MODELO AA01NEDA</t>
  </si>
  <si>
    <t>5101-000010000897</t>
  </si>
  <si>
    <t>5101-000010000066</t>
  </si>
  <si>
    <t>5101-000010000250</t>
  </si>
  <si>
    <t>5101-000010000374</t>
  </si>
  <si>
    <t>5101-000010000398</t>
  </si>
  <si>
    <t>5101-000010000506</t>
  </si>
  <si>
    <t>5101-000010000505</t>
  </si>
  <si>
    <t>5101-000010000761</t>
  </si>
  <si>
    <t>5101-000010000612</t>
  </si>
  <si>
    <t>5101-000010000606</t>
  </si>
  <si>
    <t>5101-000010000605</t>
  </si>
  <si>
    <t>5101-000010000268</t>
  </si>
  <si>
    <t>5101-000010000107</t>
  </si>
  <si>
    <t>5101-000010000078</t>
  </si>
  <si>
    <t>5101-000010000072</t>
  </si>
  <si>
    <t>5101-000010000039</t>
  </si>
  <si>
    <t>5101-000010002633</t>
  </si>
  <si>
    <t>5101-000010000048</t>
  </si>
  <si>
    <t>5101-000010000049</t>
  </si>
  <si>
    <t>5101-000010000052</t>
  </si>
  <si>
    <t>5101-000010000092</t>
  </si>
  <si>
    <t>5101-000010003582</t>
  </si>
  <si>
    <t>5101-000010001225</t>
  </si>
  <si>
    <t>5101-000010001211</t>
  </si>
  <si>
    <t>5101-000010000823</t>
  </si>
  <si>
    <t>5101-000010000614</t>
  </si>
  <si>
    <t>5101-000010002833</t>
  </si>
  <si>
    <t>5101-000010000497</t>
  </si>
  <si>
    <t>5101-000010000485</t>
  </si>
  <si>
    <t>5101-000010000482</t>
  </si>
  <si>
    <t>5101-000010000440</t>
  </si>
  <si>
    <t>5101-000010000260</t>
  </si>
  <si>
    <t>5101-000010000110</t>
  </si>
  <si>
    <t>5101-000010000093</t>
  </si>
  <si>
    <t>5101-000010000073</t>
  </si>
  <si>
    <t>5101-000010003162</t>
  </si>
  <si>
    <t>5101-000010003570</t>
  </si>
  <si>
    <t>5101-000010002830</t>
  </si>
  <si>
    <t>CASILLERO (4 COMP C/ PUERTAS DE ACRILICO)</t>
  </si>
  <si>
    <t>5101-000010003549</t>
  </si>
  <si>
    <t>5101-000010000218</t>
  </si>
  <si>
    <t>5101-000010000275</t>
  </si>
  <si>
    <t>5101-000010000423</t>
  </si>
  <si>
    <t>5101-000010003605</t>
  </si>
  <si>
    <t>5101-000010003169</t>
  </si>
  <si>
    <t>5101-000010003153</t>
  </si>
  <si>
    <t>5101-000010003151</t>
  </si>
  <si>
    <t>5101-000010000051</t>
  </si>
  <si>
    <t>5101-000010000518</t>
  </si>
  <si>
    <t>5101-000010000626</t>
  </si>
  <si>
    <t>5101-000010000639</t>
  </si>
  <si>
    <t>5101-000010000655</t>
  </si>
  <si>
    <t>5101-000010000741</t>
  </si>
  <si>
    <t>5101-000010001431</t>
  </si>
  <si>
    <t>5101-000010001682</t>
  </si>
  <si>
    <t>5101-000010001690</t>
  </si>
  <si>
    <t>5101-000010002789</t>
  </si>
  <si>
    <t>5101-000010002803</t>
  </si>
  <si>
    <t>5101-000010003538</t>
  </si>
  <si>
    <t>ESCRITORIO RECTO C/GABINETE PUERTAS ABATIBLES</t>
  </si>
  <si>
    <t>5101-000010003166</t>
  </si>
  <si>
    <t>5101-000010000399</t>
  </si>
  <si>
    <t>5101-000010000376</t>
  </si>
  <si>
    <t>5101-000010000103</t>
  </si>
  <si>
    <t>5101-000010000094</t>
  </si>
  <si>
    <t>5101-000010000061</t>
  </si>
  <si>
    <t>5101-000010000835</t>
  </si>
  <si>
    <t>5101-000010002630</t>
  </si>
  <si>
    <t>5101-000010000662</t>
  </si>
  <si>
    <t>5101-000010000617</t>
  </si>
  <si>
    <t>5101-000010000604</t>
  </si>
  <si>
    <t>5101-000010000500</t>
  </si>
  <si>
    <t>5101-000010000437</t>
  </si>
  <si>
    <t>5101-000010000371</t>
  </si>
  <si>
    <t>5101-000010000053</t>
  </si>
  <si>
    <t>5101-000010000750</t>
  </si>
  <si>
    <t>5101-000010002775</t>
  </si>
  <si>
    <t>5101-000010002800</t>
  </si>
  <si>
    <t>5101-000010000391</t>
  </si>
  <si>
    <t>5101-000010000109</t>
  </si>
  <si>
    <t>5101-000010000280</t>
  </si>
  <si>
    <t>5101-000010000357</t>
  </si>
  <si>
    <t>5101-000010003589</t>
  </si>
  <si>
    <t>5101-000010002620</t>
  </si>
  <si>
    <t>5101-000010003530</t>
  </si>
  <si>
    <t>5101-000010001684</t>
  </si>
  <si>
    <t>5101-000010000412</t>
  </si>
  <si>
    <t>5101-000010001209</t>
  </si>
  <si>
    <t>5101-000010003043</t>
  </si>
  <si>
    <t>5101-000010000866</t>
  </si>
  <si>
    <t>ARCHIVERO VERTICAL 3 GAVETAS</t>
  </si>
  <si>
    <t>5101-000010001230</t>
  </si>
  <si>
    <t>5101-000010001233</t>
  </si>
  <si>
    <t>5101-000010003585</t>
  </si>
  <si>
    <t>5101-000010003528</t>
  </si>
  <si>
    <t>CONJUNTO EJECUTIVO EN L</t>
  </si>
  <si>
    <t>5101-000010002824</t>
  </si>
  <si>
    <t>5101-000010001203</t>
  </si>
  <si>
    <t>5101-000010001649</t>
  </si>
  <si>
    <t>5101-000010000254</t>
  </si>
  <si>
    <t>1SILLA METALICA PLEGABLE</t>
  </si>
  <si>
    <t>5101-000010001182</t>
  </si>
  <si>
    <t>5101-000010000084</t>
  </si>
  <si>
    <t>5101-000010000075</t>
  </si>
  <si>
    <t>5101-000010003579</t>
  </si>
  <si>
    <t>5101-000010000010</t>
  </si>
  <si>
    <t>5101-000010000266</t>
  </si>
  <si>
    <t>5101-000010000296</t>
  </si>
  <si>
    <t>5101-000010000055</t>
  </si>
  <si>
    <t>5101-000010000292</t>
  </si>
  <si>
    <t>5101-000010000467</t>
  </si>
  <si>
    <t>5101-000010000786</t>
  </si>
  <si>
    <t>5101-000010000502</t>
  </si>
  <si>
    <t>5101-000010000581</t>
  </si>
  <si>
    <t>5101-000010000473</t>
  </si>
  <si>
    <t>5101-000010000511</t>
  </si>
  <si>
    <t>PINTARRON</t>
  </si>
  <si>
    <t>5101-000010000525</t>
  </si>
  <si>
    <t>5101-000010000474</t>
  </si>
  <si>
    <t>5101-000010000389</t>
  </si>
  <si>
    <t>5101-000010000375</t>
  </si>
  <si>
    <t>5101-000010001691</t>
  </si>
  <si>
    <t>5101-000010000370</t>
  </si>
  <si>
    <t>5101-000010000362</t>
  </si>
  <si>
    <t>5101-000010000047</t>
  </si>
  <si>
    <t>5101-000010001222</t>
  </si>
  <si>
    <t>5101-000010000087</t>
  </si>
  <si>
    <t>5101-000010000202</t>
  </si>
  <si>
    <t>ASTANTES</t>
  </si>
  <si>
    <t>5101-000010000216</t>
  </si>
  <si>
    <t>5101-000010000372</t>
  </si>
  <si>
    <t>5101-000010000396</t>
  </si>
  <si>
    <t>5101-000010000449</t>
  </si>
  <si>
    <t>5101-000010000504</t>
  </si>
  <si>
    <t>5101-000010000642</t>
  </si>
  <si>
    <t>5101-000010000739</t>
  </si>
  <si>
    <t>5101-000010001175</t>
  </si>
  <si>
    <t>5101-000010000471</t>
  </si>
  <si>
    <t>5101-000010000568</t>
  </si>
  <si>
    <t>5101-000010000258</t>
  </si>
  <si>
    <t>5101-000010000042</t>
  </si>
  <si>
    <t>5101-000010000043</t>
  </si>
  <si>
    <t>5101-000010000012</t>
  </si>
  <si>
    <t>SILLA VISITA GALES</t>
  </si>
  <si>
    <t>5101-000010003175</t>
  </si>
  <si>
    <t>5101-000010003545</t>
  </si>
  <si>
    <t>MESA DE TRABAJO MOVIL</t>
  </si>
  <si>
    <t>5101-000010003552</t>
  </si>
  <si>
    <t>5101-000010003561</t>
  </si>
  <si>
    <t>5101-000010001423</t>
  </si>
  <si>
    <t>5101-000010001688</t>
  </si>
  <si>
    <t>5101-000010001248</t>
  </si>
  <si>
    <t>SILLA PARA CAJERO</t>
  </si>
  <si>
    <t>5101-000010000656</t>
  </si>
  <si>
    <t>5101-000010000038</t>
  </si>
  <si>
    <t>5101-000010000305</t>
  </si>
  <si>
    <t>5101-000010000331</t>
  </si>
  <si>
    <t>5101-000010003604</t>
  </si>
  <si>
    <t>5101-000010000450</t>
  </si>
  <si>
    <t>5101-000010002802</t>
  </si>
  <si>
    <t>ARCHIVERO 3 GAVETAS</t>
  </si>
  <si>
    <t>5101-000010002793</t>
  </si>
  <si>
    <t>5101-000010000579</t>
  </si>
  <si>
    <t>5101-000010002817</t>
  </si>
  <si>
    <t>5101-000010000788</t>
  </si>
  <si>
    <t>5101-000010000354</t>
  </si>
  <si>
    <t>5101-000010000108</t>
  </si>
  <si>
    <t>5101-000010000065</t>
  </si>
  <si>
    <t>5101-000010000210</t>
  </si>
  <si>
    <t>5101-000010000360</t>
  </si>
  <si>
    <t>5101-000010000410</t>
  </si>
  <si>
    <t>5101-000010000478</t>
  </si>
  <si>
    <t>5101-000010000632</t>
  </si>
  <si>
    <t>5101-000010001170</t>
  </si>
  <si>
    <t>5101-000010002783</t>
  </si>
  <si>
    <t>LIBRERO (SUPERPONER 1.80 X 1.05)</t>
  </si>
  <si>
    <t>5101-000010003593</t>
  </si>
  <si>
    <t>5101-000010000303</t>
  </si>
  <si>
    <t>5101-000010000114</t>
  </si>
  <si>
    <t>5101-000010003174</t>
  </si>
  <si>
    <t>5101-000010002823</t>
  </si>
  <si>
    <t>5101-000010001197</t>
  </si>
  <si>
    <t>5101-000010001237</t>
  </si>
  <si>
    <t>5101-000010001190</t>
  </si>
  <si>
    <t>5101-000010002776</t>
  </si>
  <si>
    <t>5101-000010000859</t>
  </si>
  <si>
    <t>5101-000010000590</t>
  </si>
  <si>
    <t>5101-000010000589</t>
  </si>
  <si>
    <t>5101-000010000517</t>
  </si>
  <si>
    <t>5101-000010000469</t>
  </si>
  <si>
    <t>SILLA EJECUTIVA ALTURA VARIABLE</t>
  </si>
  <si>
    <t>5101-000010000329</t>
  </si>
  <si>
    <t>5101-000010000320</t>
  </si>
  <si>
    <t>5101-000010000262</t>
  </si>
  <si>
    <t>5101-000010000023</t>
  </si>
  <si>
    <t>5101-000010001246</t>
  </si>
  <si>
    <t>5101-000010000676</t>
  </si>
  <si>
    <t>GABINETE PORTALLAVERO</t>
  </si>
  <si>
    <t>5101-000010000368</t>
  </si>
  <si>
    <t>5101-000010000301</t>
  </si>
  <si>
    <t>5101-000010000083</t>
  </si>
  <si>
    <t>5101-000010001168</t>
  </si>
  <si>
    <t>5101-000010001184</t>
  </si>
  <si>
    <t>5101-000010001238</t>
  </si>
  <si>
    <t>5101-000010001681</t>
  </si>
  <si>
    <t>5101-000010002598</t>
  </si>
  <si>
    <t>5101-000010000864</t>
  </si>
  <si>
    <t>5101-000010000613</t>
  </si>
  <si>
    <t>5101-000010000263</t>
  </si>
  <si>
    <t>5101-000010000117</t>
  </si>
  <si>
    <t>5101-000010000105</t>
  </si>
  <si>
    <t>5101-000010000101</t>
  </si>
  <si>
    <t>5101-000010000079</t>
  </si>
  <si>
    <t>5101-000010003567</t>
  </si>
  <si>
    <t>5101-000010003583</t>
  </si>
  <si>
    <t>5101-000010003536</t>
  </si>
  <si>
    <t>5101-000010003150</t>
  </si>
  <si>
    <t>5101-000010002799</t>
  </si>
  <si>
    <t>5101-000010002774</t>
  </si>
  <si>
    <t>5101-000010001172</t>
  </si>
  <si>
    <t>5101-000010001189</t>
  </si>
  <si>
    <t>MESA DE JUNTAS 210X110 CM</t>
  </si>
  <si>
    <t>5101-000010000747</t>
  </si>
  <si>
    <t>5101-000010000902</t>
  </si>
  <si>
    <t>CONJUNTO EJECUTIVO IZQUIERDO MODELO AA01NEIA</t>
  </si>
  <si>
    <t>5101-000010000045</t>
  </si>
  <si>
    <t>5101-000010000080</t>
  </si>
  <si>
    <t>5101-000010000203</t>
  </si>
  <si>
    <t>5101-000010003533</t>
  </si>
  <si>
    <t>5101-000010003160</t>
  </si>
  <si>
    <t>5101-000010001181</t>
  </si>
  <si>
    <t>5101-000010001185</t>
  </si>
  <si>
    <t>5101-000010001234</t>
  </si>
  <si>
    <t>5101-000010001207</t>
  </si>
  <si>
    <t>5101-000010000599</t>
  </si>
  <si>
    <t>5101-000010001202</t>
  </si>
  <si>
    <t>5101-000010000520</t>
  </si>
  <si>
    <t>5101-000010000510</t>
  </si>
  <si>
    <t>5101-000010000501</t>
  </si>
  <si>
    <t>5101-000010001683</t>
  </si>
  <si>
    <t>5101-000010001716</t>
  </si>
  <si>
    <t>5101-000010002640</t>
  </si>
  <si>
    <t>5101-000010000492</t>
  </si>
  <si>
    <t>CONJUNTO SECRETARIAL IZQUIERDO</t>
  </si>
  <si>
    <t>5101-000010002834</t>
  </si>
  <si>
    <t>5101-000010003581</t>
  </si>
  <si>
    <t>5101-000010000380</t>
  </si>
  <si>
    <t>5101-000010000037</t>
  </si>
  <si>
    <t>GABINETE EXHIBIDOR</t>
  </si>
  <si>
    <t>5101-000010000076</t>
  </si>
  <si>
    <t>5101-000010000122</t>
  </si>
  <si>
    <t>CONJUNTO SECRETARIAL</t>
  </si>
  <si>
    <t>5101-000010000321</t>
  </si>
  <si>
    <t>5101-000010000480</t>
  </si>
  <si>
    <t>5101-000010000509</t>
  </si>
  <si>
    <t>5101-000010002810</t>
  </si>
  <si>
    <t>5101-000010002634</t>
  </si>
  <si>
    <t>5101-000010000276</t>
  </si>
  <si>
    <t>5101-000010000601</t>
  </si>
  <si>
    <t>5101-000010000749</t>
  </si>
  <si>
    <t>5101-000010000851</t>
  </si>
  <si>
    <t>5101-000010001174</t>
  </si>
  <si>
    <t>5101-000010001169</t>
  </si>
  <si>
    <t>5101-000010000822</t>
  </si>
  <si>
    <t>ESTANTE CHICO</t>
  </si>
  <si>
    <t>5101-000010003534</t>
  </si>
  <si>
    <t>5101-000010003602</t>
  </si>
  <si>
    <t>5101-000010003606</t>
  </si>
  <si>
    <t>5101-000010003165</t>
  </si>
  <si>
    <t>5101-000010003613</t>
  </si>
  <si>
    <t>5101-000010000611</t>
  </si>
  <si>
    <t>5101-000010000476</t>
  </si>
  <si>
    <t>5101-000010000386</t>
  </si>
  <si>
    <t>5101-000010001383</t>
  </si>
  <si>
    <t>5101-000010000036</t>
  </si>
  <si>
    <t>5101-000010000059</t>
  </si>
  <si>
    <t>5101-000010000056</t>
  </si>
  <si>
    <t>5101-000010000097</t>
  </si>
  <si>
    <t>5101-000010003571</t>
  </si>
  <si>
    <t>5101-000010003168</t>
  </si>
  <si>
    <t>5101-000010002721</t>
  </si>
  <si>
    <t>5101-000010003172</t>
  </si>
  <si>
    <t>5101-000010003568</t>
  </si>
  <si>
    <t>5101-000010003529</t>
  </si>
  <si>
    <t>5101-000010003173</t>
  </si>
  <si>
    <t>5101-000010003170</t>
  </si>
  <si>
    <t>5101-000010002635</t>
  </si>
  <si>
    <t>5101-000010002821</t>
  </si>
  <si>
    <t>5101-000010003171</t>
  </si>
  <si>
    <t>5101-000010003566</t>
  </si>
  <si>
    <t>5101-000010003612</t>
  </si>
  <si>
    <t>SILLON EJECUTIVO CON DESCANSA BRAZOS</t>
  </si>
  <si>
    <t>5101-000010003556</t>
  </si>
  <si>
    <t>5101-000010002827</t>
  </si>
  <si>
    <t>5101-000010000825</t>
  </si>
  <si>
    <t>SILLON FIJO CON BRAZOS</t>
  </si>
  <si>
    <t>5101-000010000751</t>
  </si>
  <si>
    <t>5101-000010000744</t>
  </si>
  <si>
    <t>5101-000010000490</t>
  </si>
  <si>
    <t>5101-000010000481</t>
  </si>
  <si>
    <t>5101-000010000291</t>
  </si>
  <si>
    <t>5101-000010000209</t>
  </si>
  <si>
    <t>5101-000010000069</t>
  </si>
  <si>
    <t>5101-000010002717</t>
  </si>
  <si>
    <t>5101-000010002788</t>
  </si>
  <si>
    <t>JUEGO DE MAMPARAS</t>
  </si>
  <si>
    <t>5101-000010002809</t>
  </si>
  <si>
    <t>5101-000010003148</t>
  </si>
  <si>
    <t>5101-000010003152</t>
  </si>
  <si>
    <t>5101-000010002770</t>
  </si>
  <si>
    <t>5101-000010003157</t>
  </si>
  <si>
    <t>5101-000010003159</t>
  </si>
  <si>
    <t>5101-000010000256</t>
  </si>
  <si>
    <t>5101-000010003537</t>
  </si>
  <si>
    <t>5101-000010002768</t>
  </si>
  <si>
    <t>5101-000010000365</t>
  </si>
  <si>
    <t>5101-000010000064</t>
  </si>
  <si>
    <t>5101-000010000022</t>
  </si>
  <si>
    <t>5101-000010000289</t>
  </si>
  <si>
    <t>5101-000010000310</t>
  </si>
  <si>
    <t>5101-000010000805</t>
  </si>
  <si>
    <t>5101-000010000359</t>
  </si>
  <si>
    <t>5101-000010000366</t>
  </si>
  <si>
    <t>5101-000010002719</t>
  </si>
  <si>
    <t>5101-000010001177</t>
  </si>
  <si>
    <t>5101-000010000377</t>
  </si>
  <si>
    <t>5101-000010000523</t>
  </si>
  <si>
    <t>5101-000010001712</t>
  </si>
  <si>
    <t>5101-000010001715</t>
  </si>
  <si>
    <t>5101-000010000607</t>
  </si>
  <si>
    <t>5101-000010000813</t>
  </si>
  <si>
    <t>5101-000010000901</t>
  </si>
  <si>
    <t>5101-000010001191</t>
  </si>
  <si>
    <t>SILLON EJECUTIVO RESPALDO ALTO</t>
  </si>
  <si>
    <t>5101-000010001192</t>
  </si>
  <si>
    <t>5101-000010001655</t>
  </si>
  <si>
    <t>5101-000010000419</t>
  </si>
  <si>
    <t>LIBRERO CON CUATRO ENTREPAÑOS</t>
  </si>
  <si>
    <t>5101-000010000270</t>
  </si>
  <si>
    <t>5101-000010000095</t>
  </si>
  <si>
    <t>5101-000010000081</t>
  </si>
  <si>
    <t>5101-000010000071</t>
  </si>
  <si>
    <t>5101-000010000021</t>
  </si>
  <si>
    <t>5101-000010001244</t>
  </si>
  <si>
    <t>5101-000010002637</t>
  </si>
  <si>
    <t>5101-000010002818</t>
  </si>
  <si>
    <t>5101-000010000379</t>
  </si>
  <si>
    <t>5101-000010000392</t>
  </si>
  <si>
    <t>5101-000010000477</t>
  </si>
  <si>
    <t>5101-000010000628</t>
  </si>
  <si>
    <t>5101-000010002794</t>
  </si>
  <si>
    <t>5101-000010000484</t>
  </si>
  <si>
    <t>5101-000010000508</t>
  </si>
  <si>
    <t>5101-000010000521</t>
  </si>
  <si>
    <t>5101-000010000602</t>
  </si>
  <si>
    <t>5101-000010001678</t>
  </si>
  <si>
    <t>5101-000010000753</t>
  </si>
  <si>
    <t>5101-000010000756</t>
  </si>
  <si>
    <t>5101-000010001178</t>
  </si>
  <si>
    <t>5101-000010000812</t>
  </si>
  <si>
    <t>5101-000010000588</t>
  </si>
  <si>
    <t>5101-000010000586</t>
  </si>
  <si>
    <t>5101-000010000491</t>
  </si>
  <si>
    <t>5101-000010002642</t>
  </si>
  <si>
    <t>5101-000010000278</t>
  </si>
  <si>
    <t>5101-000010000288</t>
  </si>
  <si>
    <t>5101-000010003540</t>
  </si>
  <si>
    <t>5101-000010000355</t>
  </si>
  <si>
    <t>5101-000010000475</t>
  </si>
  <si>
    <t>5101-000010002724</t>
  </si>
  <si>
    <t>ESTANTE DE 3 COLUMNAS</t>
  </si>
  <si>
    <t>5101-000010003161</t>
  </si>
  <si>
    <t>5101-000010001163</t>
  </si>
  <si>
    <t>CONJUNTO EJECUTIVO IZQUIERDO MODELO AA01NG1A</t>
  </si>
  <si>
    <t>5101-000010003608</t>
  </si>
  <si>
    <t>5101-000010003600</t>
  </si>
  <si>
    <t>5101-000010003163</t>
  </si>
  <si>
    <t>5101-000010000060</t>
  </si>
  <si>
    <t>5101-000010000217</t>
  </si>
  <si>
    <t>5101-000010001654</t>
  </si>
  <si>
    <t>5101-000010002114</t>
  </si>
  <si>
    <t>5101-000010000219</t>
  </si>
  <si>
    <t>5101-000010000394</t>
  </si>
  <si>
    <t>5101-000010000013</t>
  </si>
  <si>
    <t>5101-000010001194</t>
  </si>
  <si>
    <t>5101-000010001247</t>
  </si>
  <si>
    <t>5101-000010000789</t>
  </si>
  <si>
    <t>MINICOMPONENTE</t>
  </si>
  <si>
    <t>5101-000010000451</t>
  </si>
  <si>
    <t>5101-000010003591</t>
  </si>
  <si>
    <t>5101-000010003577</t>
  </si>
  <si>
    <t>5101-000010000212</t>
  </si>
  <si>
    <t>5101-000010000115</t>
  </si>
  <si>
    <t>5101-000010000192</t>
  </si>
  <si>
    <t>5101-000010000281</t>
  </si>
  <si>
    <t>5101-000010000286</t>
  </si>
  <si>
    <t>5101-000010002814</t>
  </si>
  <si>
    <t>5101-000010001245</t>
  </si>
  <si>
    <t>5101-000010000627</t>
  </si>
  <si>
    <t>5101-000010000616</t>
  </si>
  <si>
    <t>5101-000010000615</t>
  </si>
  <si>
    <t>5101-000010000387</t>
  </si>
  <si>
    <t>5101-000010000903</t>
  </si>
  <si>
    <t>5101-000010000637</t>
  </si>
  <si>
    <t>5101-000010000743</t>
  </si>
  <si>
    <t>5101-000010000824</t>
  </si>
  <si>
    <t>MESA DE JUNTAS</t>
  </si>
  <si>
    <t>5101-000010000057</t>
  </si>
  <si>
    <t>5101-000010000644</t>
  </si>
  <si>
    <t>5101-000010000674</t>
  </si>
  <si>
    <t>5101-000010000595</t>
  </si>
  <si>
    <t>5101-000010000865</t>
  </si>
  <si>
    <t>5101-000010001433</t>
  </si>
  <si>
    <t>5101-000010001652</t>
  </si>
  <si>
    <t>5101-000010000299</t>
  </si>
  <si>
    <t>ANAQUEL CON PUERTAS Y CHAPAS</t>
  </si>
  <si>
    <t>5101-000010000384</t>
  </si>
  <si>
    <t>5101-000010000592</t>
  </si>
  <si>
    <t>5101-000010000111</t>
  </si>
  <si>
    <t>5101-000010000196</t>
  </si>
  <si>
    <t>5102-000010000242</t>
  </si>
  <si>
    <t>VENTILADOR</t>
  </si>
  <si>
    <t>5102-000010001882</t>
  </si>
  <si>
    <t>ENFRIADOR-CALENTADOR DE AGUA</t>
  </si>
  <si>
    <t>5102-000010000006</t>
  </si>
  <si>
    <t>GUILLOTINA QUARTET</t>
  </si>
  <si>
    <t>5102-000010002848</t>
  </si>
  <si>
    <t>FRIGOBAR</t>
  </si>
  <si>
    <t>5102-000010002733</t>
  </si>
  <si>
    <t>EXTINTOR (6KG)</t>
  </si>
  <si>
    <t>5102-000010002762</t>
  </si>
  <si>
    <t>EXTINTOR (1KG)</t>
  </si>
  <si>
    <t>5102-000010003402</t>
  </si>
  <si>
    <t>MINICOMPONTE</t>
  </si>
  <si>
    <t>5102-000010002759</t>
  </si>
  <si>
    <t>5102-000010003404</t>
  </si>
  <si>
    <t>5102-000010000311</t>
  </si>
  <si>
    <t>5102-000010002626</t>
  </si>
  <si>
    <t>ENMICADORA</t>
  </si>
  <si>
    <t>5102-000010002698</t>
  </si>
  <si>
    <t>GABINETE (PARA EXTINTOR)</t>
  </si>
  <si>
    <t>5102-000010002647</t>
  </si>
  <si>
    <t>IMPRESORA DE CODIGOS</t>
  </si>
  <si>
    <t>5102-000010002750</t>
  </si>
  <si>
    <t>5102-000010001465</t>
  </si>
  <si>
    <t>GUILLOTINA QUARTET 12 '' MARCA GBC</t>
  </si>
  <si>
    <t>5102-000010000863</t>
  </si>
  <si>
    <t>ASPIRADORA 20 GAL</t>
  </si>
  <si>
    <t>5102-000010000444</t>
  </si>
  <si>
    <t>TELEVISOR DE 21"</t>
  </si>
  <si>
    <t>5102-000010000333</t>
  </si>
  <si>
    <t>ENFRIDOR Y CALENTADOR DE AGUA</t>
  </si>
  <si>
    <t>5102-000010000858</t>
  </si>
  <si>
    <t>ENGARGOLADORA</t>
  </si>
  <si>
    <t>5102-000010000344</t>
  </si>
  <si>
    <t>EXTINTOR</t>
  </si>
  <si>
    <t>5102-000010000777</t>
  </si>
  <si>
    <t>5102-000010002747</t>
  </si>
  <si>
    <t>5102-000010000309</t>
  </si>
  <si>
    <t>5102-000010002585</t>
  </si>
  <si>
    <t>ENMICADORA ELECTRICA 10 CM DE ANCHO</t>
  </si>
  <si>
    <t>5102-000010001251</t>
  </si>
  <si>
    <t>LENTE CANON MOD. EF 70-300</t>
  </si>
  <si>
    <t>5102-000010000575</t>
  </si>
  <si>
    <t>RELOJ CHECADOR</t>
  </si>
  <si>
    <t>5102-000010002675</t>
  </si>
  <si>
    <t>5102-000010003091</t>
  </si>
  <si>
    <t>5102-000010001391</t>
  </si>
  <si>
    <t>CAMARA DIGITAL SONY</t>
  </si>
  <si>
    <t>5102-000010002679</t>
  </si>
  <si>
    <t>5102-000010002699</t>
  </si>
  <si>
    <t>5102-000010002704</t>
  </si>
  <si>
    <t>EXTINTOR (4.5KG)</t>
  </si>
  <si>
    <t>5102-000010002728</t>
  </si>
  <si>
    <t>5102-000010002706</t>
  </si>
  <si>
    <t>5102-000010000317</t>
  </si>
  <si>
    <t>PIZARRON</t>
  </si>
  <si>
    <t>5102-000010002654</t>
  </si>
  <si>
    <t>5102-000010000237</t>
  </si>
  <si>
    <t>5102-000010001883</t>
  </si>
  <si>
    <t>5102-000010000313</t>
  </si>
  <si>
    <t>5102-000010002667</t>
  </si>
  <si>
    <t>EXTINTOR NUEVO 6 KG PQS ABC</t>
  </si>
  <si>
    <t>5102-000010002760</t>
  </si>
  <si>
    <t>5102-000010001884</t>
  </si>
  <si>
    <t>5102-000010001928</t>
  </si>
  <si>
    <t>EXTINGIDOR DE 6KG</t>
  </si>
  <si>
    <t>5102-000010002715</t>
  </si>
  <si>
    <t>5102-000010001931</t>
  </si>
  <si>
    <t>5102-000010000121</t>
  </si>
  <si>
    <t>5102-000010002587</t>
  </si>
  <si>
    <t>GUILLOTINA DE MADERA</t>
  </si>
  <si>
    <t>5102-000010003397</t>
  </si>
  <si>
    <t>5102-000010002595</t>
  </si>
  <si>
    <t>CYBERSHOT 7 MEGAPIXELES 3X 24 MB</t>
  </si>
  <si>
    <t>5102-000010002649</t>
  </si>
  <si>
    <t>5102-000010002745</t>
  </si>
  <si>
    <t>5102-000010002664</t>
  </si>
  <si>
    <t>5102-000010002657</t>
  </si>
  <si>
    <t>5102-000010002740</t>
  </si>
  <si>
    <t>5102-000010002741</t>
  </si>
  <si>
    <t>5102-000010002722</t>
  </si>
  <si>
    <t>AIRE ACONDICIONADO SPLIT  F/C 1 TONELADA M.S122 HT</t>
  </si>
  <si>
    <t>5102-000010002659</t>
  </si>
  <si>
    <t>5102-000010002701</t>
  </si>
  <si>
    <t>5102-000010002576</t>
  </si>
  <si>
    <t>SUMADORA</t>
  </si>
  <si>
    <t>5102-000010000240</t>
  </si>
  <si>
    <t>5102-000010000030</t>
  </si>
  <si>
    <t>VENTILADOR DE PEDESTAL</t>
  </si>
  <si>
    <t>5102-000010003095</t>
  </si>
  <si>
    <t>REFRIGERADOR</t>
  </si>
  <si>
    <t>5102-000010000031</t>
  </si>
  <si>
    <t>5102-000010002738</t>
  </si>
  <si>
    <t>5102-000010002844</t>
  </si>
  <si>
    <t>SOPORTE PARA PANTALLA PLANA LCD</t>
  </si>
  <si>
    <t>5102-000010002652</t>
  </si>
  <si>
    <t>5102-000010000757</t>
  </si>
  <si>
    <t>5102-000010000001</t>
  </si>
  <si>
    <t>FOTOCOPIADORA MULTIFUNCIONAL</t>
  </si>
  <si>
    <t>5102-000010000230</t>
  </si>
  <si>
    <t>ENFRIADOR</t>
  </si>
  <si>
    <t>5102-000010002692</t>
  </si>
  <si>
    <t>5102-000010002668</t>
  </si>
  <si>
    <t>5102-000010002714</t>
  </si>
  <si>
    <t>5102-000010001885</t>
  </si>
  <si>
    <t>5102-000010003395</t>
  </si>
  <si>
    <t>5102-000010002847</t>
  </si>
  <si>
    <t>ENFRIADOR/CALENTADOR AGUA</t>
  </si>
  <si>
    <t>5102-000010001927</t>
  </si>
  <si>
    <t>5102-000010002623</t>
  </si>
  <si>
    <t>5102-000010002682</t>
  </si>
  <si>
    <t>5102-000010003053</t>
  </si>
  <si>
    <t>EXTINTOR DE 6 KG</t>
  </si>
  <si>
    <t>5102-000010002618</t>
  </si>
  <si>
    <t>HORNO DE MICRO-ONDAS</t>
  </si>
  <si>
    <t>5102-000010001924</t>
  </si>
  <si>
    <t>5102-000010002696</t>
  </si>
  <si>
    <t>5102-000010002678</t>
  </si>
  <si>
    <t>5102-000010002662</t>
  </si>
  <si>
    <t>5102-000010003399</t>
  </si>
  <si>
    <t>5102-000010003093</t>
  </si>
  <si>
    <t>5102-000010003061</t>
  </si>
  <si>
    <t>GRABADOR PANASONIC MOD. DMR-EA18</t>
  </si>
  <si>
    <t>5102-000010000535</t>
  </si>
  <si>
    <t>DVD MULTIREGIONAL</t>
  </si>
  <si>
    <t>5102-000010003396</t>
  </si>
  <si>
    <t>5102-000010002693</t>
  </si>
  <si>
    <t>5102-000010003060</t>
  </si>
  <si>
    <t>CAMARA FOTOGRAFICA DIGITAL DIGITAL 10.1 MP</t>
  </si>
  <si>
    <t>5102-000010000857</t>
  </si>
  <si>
    <t>5102-000010001393</t>
  </si>
  <si>
    <t>5102-000010000784</t>
  </si>
  <si>
    <t>5102-000010002583</t>
  </si>
  <si>
    <t>REPRODUCTOR DE DVD 360X37X219</t>
  </si>
  <si>
    <t>5102-000010002681</t>
  </si>
  <si>
    <t>5102-000010003069</t>
  </si>
  <si>
    <t>VIDEO CAMARA SONY HDR-XR500, ALTA DEFINICIÓN</t>
  </si>
  <si>
    <t>5102-000010000339</t>
  </si>
  <si>
    <t>CALCULADORA</t>
  </si>
  <si>
    <t>5102-000010000236</t>
  </si>
  <si>
    <t>MINIFRIGOBAR</t>
  </si>
  <si>
    <t>5102-000010003523</t>
  </si>
  <si>
    <t>5102-000010002749</t>
  </si>
  <si>
    <t>5102-000010000118</t>
  </si>
  <si>
    <t>5102-000010000032</t>
  </si>
  <si>
    <t>5102-000010000304</t>
  </si>
  <si>
    <t>ROTAFOLIO</t>
  </si>
  <si>
    <t>5102-000010001932</t>
  </si>
  <si>
    <t>5102-000010002694</t>
  </si>
  <si>
    <t>5102-000010002697</t>
  </si>
  <si>
    <t>5102-000010000678</t>
  </si>
  <si>
    <t>RADIOGRABADORA</t>
  </si>
  <si>
    <t>5102-000010002684</t>
  </si>
  <si>
    <t>5102-000010002709</t>
  </si>
  <si>
    <t>GABINETE (P/EXTINTOR C/}CENICERO)</t>
  </si>
  <si>
    <t>5102-000010002735</t>
  </si>
  <si>
    <t>5102-000010002744</t>
  </si>
  <si>
    <t>5102-000010001386</t>
  </si>
  <si>
    <t>5102-000010002711</t>
  </si>
  <si>
    <t>5102-000010002734</t>
  </si>
  <si>
    <t>5102-000010001923</t>
  </si>
  <si>
    <t>5102-000010003064</t>
  </si>
  <si>
    <t>ENFRIADOR Y CALENTADOR DE AGUA FRIGOBAR</t>
  </si>
  <si>
    <t>5102-000010000850</t>
  </si>
  <si>
    <t>5102-000010002695</t>
  </si>
  <si>
    <t>5102-000010000844</t>
  </si>
  <si>
    <t>PANTALLA</t>
  </si>
  <si>
    <t>5102-000010000843</t>
  </si>
  <si>
    <t>5102-000010000334</t>
  </si>
  <si>
    <t>CAÑON INFOCUS</t>
  </si>
  <si>
    <t>5102-000010000570</t>
  </si>
  <si>
    <t>5102-000010002625</t>
  </si>
  <si>
    <t>5102-000010000312</t>
  </si>
  <si>
    <t>GUILLOTINA PARA USO PESADO</t>
  </si>
  <si>
    <t>5102-000010002689</t>
  </si>
  <si>
    <t>5102-000010002723</t>
  </si>
  <si>
    <t>GABINETE (P/EXTINTOR C/CENICERO)</t>
  </si>
  <si>
    <t>5102-000010002845</t>
  </si>
  <si>
    <t>SOPORTE MULTIUSOS</t>
  </si>
  <si>
    <t>5102-000010002670</t>
  </si>
  <si>
    <t>5102-000010000634</t>
  </si>
  <si>
    <t>5102-000010002753</t>
  </si>
  <si>
    <t>5102-000010003066</t>
  </si>
  <si>
    <t>ENMICADORA HEATSEAL 65 TAMAÑO CARTA Y OFICIO</t>
  </si>
  <si>
    <t>5102-000010002700</t>
  </si>
  <si>
    <t>5102-000010002702</t>
  </si>
  <si>
    <t>5102-000010002584</t>
  </si>
  <si>
    <t>5102-000010002849</t>
  </si>
  <si>
    <t>PINTARRON (120 x 90 cm)</t>
  </si>
  <si>
    <t>5102-000010002683</t>
  </si>
  <si>
    <t>5102-000010002673</t>
  </si>
  <si>
    <t>5102-000010000633</t>
  </si>
  <si>
    <t>5102-000010000120</t>
  </si>
  <si>
    <t>5102-000010002764</t>
  </si>
  <si>
    <t>5102-000010000027</t>
  </si>
  <si>
    <t>5102-000010002663</t>
  </si>
  <si>
    <t>5102-000010000302</t>
  </si>
  <si>
    <t>5102-000010000767</t>
  </si>
  <si>
    <t>GRABADORA REPORTERA</t>
  </si>
  <si>
    <t>5102-000010002688</t>
  </si>
  <si>
    <t>5102-000010003403</t>
  </si>
  <si>
    <t>5102-000010002765</t>
  </si>
  <si>
    <t>5102-000010002763</t>
  </si>
  <si>
    <t>5102-000010002710</t>
  </si>
  <si>
    <t>5102-000010002669</t>
  </si>
  <si>
    <t>5102-000010003082</t>
  </si>
  <si>
    <t>VENTILADOR DE TORRE</t>
  </si>
  <si>
    <t>5102-000010000008</t>
  </si>
  <si>
    <t>CAMARA SONY CON TARJETA DE MEMORIA SONY</t>
  </si>
  <si>
    <t>5102-000010000029</t>
  </si>
  <si>
    <t>5102-000010000768</t>
  </si>
  <si>
    <t>5102-000010002729</t>
  </si>
  <si>
    <t>5102-000010003068</t>
  </si>
  <si>
    <t>GRABADORA DE REPORTERO DIGITAL</t>
  </si>
  <si>
    <t>5102-000010001394</t>
  </si>
  <si>
    <t>5102-000010000119</t>
  </si>
  <si>
    <t>5102-000010002671</t>
  </si>
  <si>
    <t>5102-000010002761</t>
  </si>
  <si>
    <t>5102-000010003398</t>
  </si>
  <si>
    <t>5102-000010000647</t>
  </si>
  <si>
    <t>ENFRIADOR/CALENTADOR DE AGUA</t>
  </si>
  <si>
    <t>5102-000010000810</t>
  </si>
  <si>
    <t>5102-000010000862</t>
  </si>
  <si>
    <t>FRIGOBAR 4 PIES GE MOD</t>
  </si>
  <si>
    <t>5102-000010003067</t>
  </si>
  <si>
    <t>CAÑON SPEEDLITE 580EX II FLASH FOR CANON EOS</t>
  </si>
  <si>
    <t>5102-000010003054</t>
  </si>
  <si>
    <t>5102-000010002672</t>
  </si>
  <si>
    <t>5102-000010002263</t>
  </si>
  <si>
    <t>5102-000010002730</t>
  </si>
  <si>
    <t>5102-000010002707</t>
  </si>
  <si>
    <t>5102-000010001420</t>
  </si>
  <si>
    <t>TRIPIE MANFROTO 058B SIN CABEZA</t>
  </si>
  <si>
    <t>5102-000010001926</t>
  </si>
  <si>
    <t>5102-000010001742</t>
  </si>
  <si>
    <t>VENTILADOR DE TORRE DE PISO 35'' DE 3 VELOCIDADES</t>
  </si>
  <si>
    <t>5102-000010001388</t>
  </si>
  <si>
    <t>5102-000010002746</t>
  </si>
  <si>
    <t>5102-000010000243</t>
  </si>
  <si>
    <t>5102-000010000007</t>
  </si>
  <si>
    <t>5102-000010002727</t>
  </si>
  <si>
    <t>5102-000010000772</t>
  </si>
  <si>
    <t>CAMARA DIGITAL S80</t>
  </si>
  <si>
    <t>5102-000010000758</t>
  </si>
  <si>
    <t>5102-000010000123</t>
  </si>
  <si>
    <t>5102-000010002687</t>
  </si>
  <si>
    <t>5102-000010002757</t>
  </si>
  <si>
    <t>5102-000010002622</t>
  </si>
  <si>
    <t>5102-000010002686</t>
  </si>
  <si>
    <t>5102-000010002731</t>
  </si>
  <si>
    <t>5102-000010000319</t>
  </si>
  <si>
    <t>5102-000010000328</t>
  </si>
  <si>
    <t>5102-000010000447</t>
  </si>
  <si>
    <t>5102-000010000533</t>
  </si>
  <si>
    <t>VENTILADOR PEDESTAL</t>
  </si>
  <si>
    <t>5102-000010002680</t>
  </si>
  <si>
    <t>5102-000010003065</t>
  </si>
  <si>
    <t>5102-000010002737</t>
  </si>
  <si>
    <t>5102-000010001249</t>
  </si>
  <si>
    <t>VIDEOCAMARA DIGITAL CANON XL2</t>
  </si>
  <si>
    <t>5102-000010001925</t>
  </si>
  <si>
    <t>5102-000010003055</t>
  </si>
  <si>
    <t>5102-000010000315</t>
  </si>
  <si>
    <t>5102-000010002755</t>
  </si>
  <si>
    <t>5102-000010002754</t>
  </si>
  <si>
    <t>5102-000010002660</t>
  </si>
  <si>
    <t>5102-000010002656</t>
  </si>
  <si>
    <t>5102-000010000800</t>
  </si>
  <si>
    <t>5102-000010003092</t>
  </si>
  <si>
    <t>5102-000010002732</t>
  </si>
  <si>
    <t>5102-000010001894</t>
  </si>
  <si>
    <t>5102-000010002766</t>
  </si>
  <si>
    <t>5102-000010002716</t>
  </si>
  <si>
    <t>CAJA FUERTE (CHICA)</t>
  </si>
  <si>
    <t>5102-000010002850</t>
  </si>
  <si>
    <t>5102-000010001387</t>
  </si>
  <si>
    <t>5102-000010001385</t>
  </si>
  <si>
    <t>PINTARRON MOVIL PLEGABLE</t>
  </si>
  <si>
    <t>5102-000010003085</t>
  </si>
  <si>
    <t>5102-000010001929</t>
  </si>
  <si>
    <t>5102-000010001886</t>
  </si>
  <si>
    <t>5102-000010000571</t>
  </si>
  <si>
    <t>5102-000010002748</t>
  </si>
  <si>
    <t>5102-000010000814</t>
  </si>
  <si>
    <t>5102-000010002705</t>
  </si>
  <si>
    <t>5102-000010002651</t>
  </si>
  <si>
    <t>5102-000010002597</t>
  </si>
  <si>
    <t>PANTALLA DE TRIPIE 70 (1.78"1.78)</t>
  </si>
  <si>
    <t>5102-000010002685</t>
  </si>
  <si>
    <t>5102-000010002756</t>
  </si>
  <si>
    <t>5102-000010000669</t>
  </si>
  <si>
    <t>GRABADORA PHILIPS</t>
  </si>
  <si>
    <t>5102-000010002650</t>
  </si>
  <si>
    <t>5102-000010002674</t>
  </si>
  <si>
    <t>5102-000010002726</t>
  </si>
  <si>
    <t>5102-000010002712</t>
  </si>
  <si>
    <t>5102-000010000284</t>
  </si>
  <si>
    <t>PROYECTOR DE ACETATOS</t>
  </si>
  <si>
    <t>5102-000010002690</t>
  </si>
  <si>
    <t>5102-000010000782</t>
  </si>
  <si>
    <t>TELEVISION</t>
  </si>
  <si>
    <t>5102-000010000759</t>
  </si>
  <si>
    <t>5102-000010000345</t>
  </si>
  <si>
    <t>5102-000010000448</t>
  </si>
  <si>
    <t>5102-000010002665</t>
  </si>
  <si>
    <t>5102-000010002725</t>
  </si>
  <si>
    <t>EXTINTOR (50KG MOVIL)</t>
  </si>
  <si>
    <t>5102-000010002736</t>
  </si>
  <si>
    <t>5102-000010002264</t>
  </si>
  <si>
    <t>5102-000010002648</t>
  </si>
  <si>
    <t>5102-000010002666</t>
  </si>
  <si>
    <t>5102-000010002739</t>
  </si>
  <si>
    <t>5102-000010002645</t>
  </si>
  <si>
    <t>5102-000010002577</t>
  </si>
  <si>
    <t>5102-000010002742</t>
  </si>
  <si>
    <t>5102-000010000003</t>
  </si>
  <si>
    <t>MAQUINA DE ESCRIBIR</t>
  </si>
  <si>
    <t>5102-000010001442</t>
  </si>
  <si>
    <t>MAQUINA DE ESCRIBIR OLIVETTI</t>
  </si>
  <si>
    <t>5102-000010003086</t>
  </si>
  <si>
    <t>5102-000010002594</t>
  </si>
  <si>
    <t>5102-000010003401</t>
  </si>
  <si>
    <t>5102-000010000241</t>
  </si>
  <si>
    <t>5102-000010000572</t>
  </si>
  <si>
    <t>5102-000010000770</t>
  </si>
  <si>
    <t>FOTOCOPIADORA XEROX</t>
  </si>
  <si>
    <t>5102-000010000005</t>
  </si>
  <si>
    <t>5102-000010000854</t>
  </si>
  <si>
    <t>5102-000010002653</t>
  </si>
  <si>
    <t>5102-000010002703</t>
  </si>
  <si>
    <t>5102-000010003083</t>
  </si>
  <si>
    <t>5102-000010002758</t>
  </si>
  <si>
    <t>5102-000010002778</t>
  </si>
  <si>
    <t>5102-000010002713</t>
  </si>
  <si>
    <t>5102-000010002677</t>
  </si>
  <si>
    <t>5102-000010003052</t>
  </si>
  <si>
    <t>5102-000010003057</t>
  </si>
  <si>
    <t>5102-000010002743</t>
  </si>
  <si>
    <t>5102-000010001922</t>
  </si>
  <si>
    <t>5102-000010000773</t>
  </si>
  <si>
    <t>CAMARA DIGITAL CAN55</t>
  </si>
  <si>
    <t>5102-000010001930</t>
  </si>
  <si>
    <t>5102-000010001390</t>
  </si>
  <si>
    <t>5102-000010002628</t>
  </si>
  <si>
    <t>5102-000010002661</t>
  </si>
  <si>
    <t>5102-000010000542</t>
  </si>
  <si>
    <t>ROTAFOLIO PEGABLE</t>
  </si>
  <si>
    <t>5102-000010002655</t>
  </si>
  <si>
    <t>5102-000010001389</t>
  </si>
  <si>
    <t>5102-000010002586</t>
  </si>
  <si>
    <t>CAMARA DE VIDEO 40 GB RESOLUCION 720X576</t>
  </si>
  <si>
    <t>5102-000010002596</t>
  </si>
  <si>
    <t>VIDEOPROYECTOR POWERLITE</t>
  </si>
  <si>
    <t>5102-000010003084</t>
  </si>
  <si>
    <t>5102-000010002751</t>
  </si>
  <si>
    <t>5102-000010003056</t>
  </si>
  <si>
    <t>5102-000010000785</t>
  </si>
  <si>
    <t>FOTOCOPIADORA</t>
  </si>
  <si>
    <t>5102-000010002872</t>
  </si>
  <si>
    <t>5102-000010000679</t>
  </si>
  <si>
    <t>EQUIPO DE AIRE ACONDICIONADO</t>
  </si>
  <si>
    <t>5102-000010003400</t>
  </si>
  <si>
    <t>5102-000010002691</t>
  </si>
  <si>
    <t>5102-000010001392</t>
  </si>
  <si>
    <t>5102-000010002752</t>
  </si>
  <si>
    <t>5102-000010002708</t>
  </si>
  <si>
    <t>5102-000010002676</t>
  </si>
  <si>
    <t>5102-000010000341</t>
  </si>
  <si>
    <t>PODADORA</t>
  </si>
  <si>
    <t>5102-000010001881</t>
  </si>
  <si>
    <t>5102-000010000830</t>
  </si>
  <si>
    <t>CAMARA DE VIDEO (CIRCUITO CERRADO)</t>
  </si>
  <si>
    <t>5102-000010002658</t>
  </si>
  <si>
    <t>5103-000010000337</t>
  </si>
  <si>
    <t>MESA PARA MASAJE CON HOYO</t>
  </si>
  <si>
    <t>5103-000010000338</t>
  </si>
  <si>
    <t>MESA DE MASAJE PORTATIL</t>
  </si>
  <si>
    <t>5103-000010000465</t>
  </si>
  <si>
    <t>BARRA OLIMPICA</t>
  </si>
  <si>
    <t>5103-000010000466</t>
  </si>
  <si>
    <t>5103-000010000557</t>
  </si>
  <si>
    <t>5103-000010000558</t>
  </si>
  <si>
    <t>5103-000010000559</t>
  </si>
  <si>
    <t>5103-000010000560</t>
  </si>
  <si>
    <t>BARRA SEMIOLIMPICA DE 15 KILOS</t>
  </si>
  <si>
    <t>5103-000010000561</t>
  </si>
  <si>
    <t>5103-000010000562</t>
  </si>
  <si>
    <t>5103-000010000563</t>
  </si>
  <si>
    <t>ESPALDERAS DE MADERA</t>
  </si>
  <si>
    <t>5103-000010000564</t>
  </si>
  <si>
    <t>5103-000010000565</t>
  </si>
  <si>
    <t>5103-000010000664</t>
  </si>
  <si>
    <t>JUEGO DE PORTERIAS PARA HANDBALL</t>
  </si>
  <si>
    <t>5103-000010000774</t>
  </si>
  <si>
    <t>TABLERO PARA BASQUETBOL</t>
  </si>
  <si>
    <t>5103-000010000804</t>
  </si>
  <si>
    <t>MESA DE PING-PONG</t>
  </si>
  <si>
    <t>5103-000010000815</t>
  </si>
  <si>
    <t>5103-000010000816</t>
  </si>
  <si>
    <t>JUNGLA ESPECIAL DE 5 ESTACIONES</t>
  </si>
  <si>
    <t>5103-000010000827</t>
  </si>
  <si>
    <t>BANCOS MADERA PARA AEROBICS</t>
  </si>
  <si>
    <t>5103-000010000828</t>
  </si>
  <si>
    <t>MANCUERNAS DE  1KILO</t>
  </si>
  <si>
    <t>5103-000010000829</t>
  </si>
  <si>
    <t>5103-000010000847</t>
  </si>
  <si>
    <t>MESA DE FUTBOLITO</t>
  </si>
  <si>
    <t>5103-000010000939</t>
  </si>
  <si>
    <t>ANILLA OMEGA CON CINTA Y MOSQUETONES SIN SEGURO</t>
  </si>
  <si>
    <t>5103-000010000940</t>
  </si>
  <si>
    <t>ASEGURADOR DESCENSOR AUTOFRENANTE</t>
  </si>
  <si>
    <t>5103-000010000941</t>
  </si>
  <si>
    <t>CUERDA AUXILIAR DM. 9MM</t>
  </si>
  <si>
    <t>5103-000010000942</t>
  </si>
  <si>
    <t>SET DE PRO-NUTS 7 PROTECTORES</t>
  </si>
  <si>
    <t>5103-000010000943</t>
  </si>
  <si>
    <t>CINTA TABULAR 25 MM DE 17 KN</t>
  </si>
  <si>
    <t>5103-000010000944</t>
  </si>
  <si>
    <t>CINTA TABULAR 25 MM DE 21 KN</t>
  </si>
  <si>
    <t>5103-000010000945</t>
  </si>
  <si>
    <t>POLEA- BLOQUEADOR DE ALTO RENDIMIENTO</t>
  </si>
  <si>
    <t>5103-000010000946</t>
  </si>
  <si>
    <t>POLEA DE PLACAS LATERALES FIJAS</t>
  </si>
  <si>
    <t>5103-000010000947</t>
  </si>
  <si>
    <t>POLEA DOBLE EN LINEA</t>
  </si>
  <si>
    <t>5103-000010000948</t>
  </si>
  <si>
    <t>POLEA DOBLE PARA TIROLINA</t>
  </si>
  <si>
    <t>5103-000010000949</t>
  </si>
  <si>
    <t>JUEGO DE EXCENTRICOS</t>
  </si>
  <si>
    <t>5103-000010000950</t>
  </si>
  <si>
    <t>5103-000010000951</t>
  </si>
  <si>
    <t>5103-000010000952</t>
  </si>
  <si>
    <t>5103-000010000953</t>
  </si>
  <si>
    <t>5103-000010000954</t>
  </si>
  <si>
    <t>TIENDAS DE CAMPAÑA</t>
  </si>
  <si>
    <t>5103-000010000955</t>
  </si>
  <si>
    <t>5103-000010000956</t>
  </si>
  <si>
    <t>5103-000010000957</t>
  </si>
  <si>
    <t>5103-000010000958</t>
  </si>
  <si>
    <t>5103-000010000959</t>
  </si>
  <si>
    <t>5103-000010000960</t>
  </si>
  <si>
    <t>5103-000010000961</t>
  </si>
  <si>
    <t>5103-000010000962</t>
  </si>
  <si>
    <t>5103-000010000963</t>
  </si>
  <si>
    <t>5103-000010000964</t>
  </si>
  <si>
    <t>5103-000010000965</t>
  </si>
  <si>
    <t>5103-000010000966</t>
  </si>
  <si>
    <t>5103-000010000967</t>
  </si>
  <si>
    <t>5103-000010000968</t>
  </si>
  <si>
    <t>5103-000010000969</t>
  </si>
  <si>
    <t>5103-000010000970</t>
  </si>
  <si>
    <t>5103-000010000971</t>
  </si>
  <si>
    <t>5103-000010000972</t>
  </si>
  <si>
    <t>5103-000010000973</t>
  </si>
  <si>
    <t>5103-000010000974</t>
  </si>
  <si>
    <t>5103-000010000975</t>
  </si>
  <si>
    <t>5103-000010000976</t>
  </si>
  <si>
    <t>5103-000010000977</t>
  </si>
  <si>
    <t>5103-000010000978</t>
  </si>
  <si>
    <t>5103-000010000979</t>
  </si>
  <si>
    <t>5103-000010000980</t>
  </si>
  <si>
    <t>5103-000010000981</t>
  </si>
  <si>
    <t>5103-000010000982</t>
  </si>
  <si>
    <t>5103-000010000983</t>
  </si>
  <si>
    <t>5103-000010000984</t>
  </si>
  <si>
    <t>5103-000010000985</t>
  </si>
  <si>
    <t>5103-000010001252</t>
  </si>
  <si>
    <t>TABLERO PAR BASQUET BALL MARCA INGENIERIA DEPORTIV</t>
  </si>
  <si>
    <t>5103-000010001253</t>
  </si>
  <si>
    <t>5103-000010001254</t>
  </si>
  <si>
    <t>5103-000010001255</t>
  </si>
  <si>
    <t>5103-000010001256</t>
  </si>
  <si>
    <t>5103-000010001257</t>
  </si>
  <si>
    <t>5103-000010001258</t>
  </si>
  <si>
    <t>5103-000010001259</t>
  </si>
  <si>
    <t>5103-000010001260</t>
  </si>
  <si>
    <t>5103-000010001261</t>
  </si>
  <si>
    <t>5103-000010001262</t>
  </si>
  <si>
    <t>5103-000010001263</t>
  </si>
  <si>
    <t>5103-000010001264</t>
  </si>
  <si>
    <t>5103-000010001265</t>
  </si>
  <si>
    <t>5103-000010001266</t>
  </si>
  <si>
    <t>5103-000010001267</t>
  </si>
  <si>
    <t>5103-000010001268</t>
  </si>
  <si>
    <t>5103-000010001269</t>
  </si>
  <si>
    <t>5103-000010001270</t>
  </si>
  <si>
    <t>5103-000010001271</t>
  </si>
  <si>
    <t>5103-000010001272</t>
  </si>
  <si>
    <t>5103-000010001273</t>
  </si>
  <si>
    <t>5103-000010001274</t>
  </si>
  <si>
    <t>5103-000010001275</t>
  </si>
  <si>
    <t>5103-000010001276</t>
  </si>
  <si>
    <t>5103-000010001277</t>
  </si>
  <si>
    <t>5103-000010001278</t>
  </si>
  <si>
    <t>5103-000010001279</t>
  </si>
  <si>
    <t>5103-000010001280</t>
  </si>
  <si>
    <t>5103-000010001281</t>
  </si>
  <si>
    <t>5103-000010001282</t>
  </si>
  <si>
    <t>5103-000010001283</t>
  </si>
  <si>
    <t>5103-000010001284</t>
  </si>
  <si>
    <t>5103-000010001285</t>
  </si>
  <si>
    <t>5103-000010001286</t>
  </si>
  <si>
    <t>5103-000010001287</t>
  </si>
  <si>
    <t>5103-000010001288</t>
  </si>
  <si>
    <t>5103-000010001289</t>
  </si>
  <si>
    <t>5103-000010001290</t>
  </si>
  <si>
    <t>5103-000010001291</t>
  </si>
  <si>
    <t>5103-000010001292</t>
  </si>
  <si>
    <t>5103-000010001293</t>
  </si>
  <si>
    <t>5103-000010001294</t>
  </si>
  <si>
    <t>5103-000010001295</t>
  </si>
  <si>
    <t>5103-000010001296</t>
  </si>
  <si>
    <t>5103-000010001297</t>
  </si>
  <si>
    <t>5103-000010001298</t>
  </si>
  <si>
    <t>5103-000010001299</t>
  </si>
  <si>
    <t>5103-000010001300</t>
  </si>
  <si>
    <t>5103-000010001301</t>
  </si>
  <si>
    <t>5103-000010001302</t>
  </si>
  <si>
    <t>5103-000010001303</t>
  </si>
  <si>
    <t>5103-000010001304</t>
  </si>
  <si>
    <t>5103-000010001305</t>
  </si>
  <si>
    <t>5103-000010001306</t>
  </si>
  <si>
    <t>5103-000010001307</t>
  </si>
  <si>
    <t>5103-000010001308</t>
  </si>
  <si>
    <t>5103-000010001309</t>
  </si>
  <si>
    <t>5103-000010001310</t>
  </si>
  <si>
    <t>5103-000010001311</t>
  </si>
  <si>
    <t>5103-000010001312</t>
  </si>
  <si>
    <t>5103-000010001313</t>
  </si>
  <si>
    <t>5103-000010001314</t>
  </si>
  <si>
    <t>5103-000010001315</t>
  </si>
  <si>
    <t>5103-000010001316</t>
  </si>
  <si>
    <t>5103-000010001317</t>
  </si>
  <si>
    <t>5103-000010001318</t>
  </si>
  <si>
    <t>5103-000010001319</t>
  </si>
  <si>
    <t>5103-000010001320</t>
  </si>
  <si>
    <t>5103-000010001321</t>
  </si>
  <si>
    <t>5103-000010001322</t>
  </si>
  <si>
    <t>5103-000010001323</t>
  </si>
  <si>
    <t>5103-000010001324</t>
  </si>
  <si>
    <t>5103-000010001325</t>
  </si>
  <si>
    <t>5103-000010001326</t>
  </si>
  <si>
    <t>5103-000010001327</t>
  </si>
  <si>
    <t>5103-000010001328</t>
  </si>
  <si>
    <t>5103-000010001329</t>
  </si>
  <si>
    <t>5103-000010001330</t>
  </si>
  <si>
    <t>5103-000010001331</t>
  </si>
  <si>
    <t>5103-000010001332</t>
  </si>
  <si>
    <t>5103-000010001333</t>
  </si>
  <si>
    <t>5103-000010001334</t>
  </si>
  <si>
    <t>5103-000010001335</t>
  </si>
  <si>
    <t>5103-000010001336</t>
  </si>
  <si>
    <t>5103-000010001337</t>
  </si>
  <si>
    <t>5103-000010001338</t>
  </si>
  <si>
    <t>5103-000010001339</t>
  </si>
  <si>
    <t>5103-000010001340</t>
  </si>
  <si>
    <t>5103-000010001341</t>
  </si>
  <si>
    <t>5103-000010001342</t>
  </si>
  <si>
    <t>5103-000010001343</t>
  </si>
  <si>
    <t>5103-000010001344</t>
  </si>
  <si>
    <t>5103-000010001345</t>
  </si>
  <si>
    <t>5103-000010001346</t>
  </si>
  <si>
    <t>5103-000010001347</t>
  </si>
  <si>
    <t>5103-000010001348</t>
  </si>
  <si>
    <t>5103-000010001349</t>
  </si>
  <si>
    <t>5103-000010001350</t>
  </si>
  <si>
    <t>5103-000010001351</t>
  </si>
  <si>
    <t>5103-000010001352</t>
  </si>
  <si>
    <t>5103-000010001353</t>
  </si>
  <si>
    <t>5103-000010001354</t>
  </si>
  <si>
    <t>5103-000010001355</t>
  </si>
  <si>
    <t>5103-000010001356</t>
  </si>
  <si>
    <t>5103-000010001357</t>
  </si>
  <si>
    <t>5103-000010001358</t>
  </si>
  <si>
    <t>5103-000010001359</t>
  </si>
  <si>
    <t>5103-000010001360</t>
  </si>
  <si>
    <t>5103-000010001361</t>
  </si>
  <si>
    <t>5103-000010001362</t>
  </si>
  <si>
    <t>5103-000010001363</t>
  </si>
  <si>
    <t>5103-000010001364</t>
  </si>
  <si>
    <t>5103-000010001365</t>
  </si>
  <si>
    <t>5103-000010001366</t>
  </si>
  <si>
    <t>5103-000010001367</t>
  </si>
  <si>
    <t>5103-000010001368</t>
  </si>
  <si>
    <t>5103-000010001369</t>
  </si>
  <si>
    <t>5103-000010001370</t>
  </si>
  <si>
    <t>5103-000010001371</t>
  </si>
  <si>
    <t>5103-000010001372</t>
  </si>
  <si>
    <t>5103-000010001373</t>
  </si>
  <si>
    <t>5103-000010001374</t>
  </si>
  <si>
    <t>5103-000010001375</t>
  </si>
  <si>
    <t>5103-000010001376</t>
  </si>
  <si>
    <t>5103-000010001377</t>
  </si>
  <si>
    <t>5103-000010001378</t>
  </si>
  <si>
    <t>5103-000010001379</t>
  </si>
  <si>
    <t>5103-000010001380</t>
  </si>
  <si>
    <t>5103-000010001381</t>
  </si>
  <si>
    <t>5103-000010001396</t>
  </si>
  <si>
    <t>JUEGO DE TABLEROS PARA BASQUETBOL</t>
  </si>
  <si>
    <t>5103-000010001397</t>
  </si>
  <si>
    <t>5103-000010001398</t>
  </si>
  <si>
    <t>5103-000010001399</t>
  </si>
  <si>
    <t>5103-000010001400</t>
  </si>
  <si>
    <t>5103-000010001401</t>
  </si>
  <si>
    <t>5103-000010001402</t>
  </si>
  <si>
    <t>5103-000010001403</t>
  </si>
  <si>
    <t>5103-000010001404</t>
  </si>
  <si>
    <t>5103-000010001405</t>
  </si>
  <si>
    <t>5103-000010001406</t>
  </si>
  <si>
    <t>5103-000010001407</t>
  </si>
  <si>
    <t>5103-000010001408</t>
  </si>
  <si>
    <t>5103-000010001409</t>
  </si>
  <si>
    <t>5103-000010001410</t>
  </si>
  <si>
    <t>5103-000010001411</t>
  </si>
  <si>
    <t>5103-000010001412</t>
  </si>
  <si>
    <t>5103-000010001416</t>
  </si>
  <si>
    <t>JUEGO DE GRADAS</t>
  </si>
  <si>
    <t>5103-000010001417</t>
  </si>
  <si>
    <t>EQUIPO DE SALTO STEEPLEACHE</t>
  </si>
  <si>
    <t>5103-000010001418</t>
  </si>
  <si>
    <t>EQUIPO DE SALTO CON GARROCHA</t>
  </si>
  <si>
    <t>5103-000010001419</t>
  </si>
  <si>
    <t>EQUIPO DE SALTO DE ALTURA</t>
  </si>
  <si>
    <t>5103-000010001424</t>
  </si>
  <si>
    <t>5103-000010001425</t>
  </si>
  <si>
    <t>ESTADIMENTOS</t>
  </si>
  <si>
    <t>5103-000010001428</t>
  </si>
  <si>
    <t>PLANTOS COPIO CON CUBIERTA DE VIDRIO GRUESO</t>
  </si>
  <si>
    <t>5103-000010001429</t>
  </si>
  <si>
    <t>TABLA CON CELOSIA CUADRICULADA</t>
  </si>
  <si>
    <t>5103-000010001440</t>
  </si>
  <si>
    <t>RAMPA TRES ESCALONES CON ANTIDERRAPANTE</t>
  </si>
  <si>
    <t>5103-000010001441</t>
  </si>
  <si>
    <t>RAMPA CON ESCALONES AMBOS LADOS CON ANTIDERRAPANTE</t>
  </si>
  <si>
    <t>5103-000010001489</t>
  </si>
  <si>
    <t>TABLEROS DE BASQUETBOL</t>
  </si>
  <si>
    <t>5103-000010001490</t>
  </si>
  <si>
    <t>5103-000010001491</t>
  </si>
  <si>
    <t>5103-000010001492</t>
  </si>
  <si>
    <t>5103-000010001493</t>
  </si>
  <si>
    <t>5103-000010001494</t>
  </si>
  <si>
    <t>5103-000010001495</t>
  </si>
  <si>
    <t>5103-000010001496</t>
  </si>
  <si>
    <t>5103-000010001497</t>
  </si>
  <si>
    <t>5103-000010001498</t>
  </si>
  <si>
    <t>5103-000010001499</t>
  </si>
  <si>
    <t>5103-000010001500</t>
  </si>
  <si>
    <t>5103-000010001501</t>
  </si>
  <si>
    <t>5103-000010001502</t>
  </si>
  <si>
    <t>5103-000010001503</t>
  </si>
  <si>
    <t>5103-000010001504</t>
  </si>
  <si>
    <t>5103-000010001505</t>
  </si>
  <si>
    <t>5103-000010001506</t>
  </si>
  <si>
    <t>5103-000010001507</t>
  </si>
  <si>
    <t>5103-000010001508</t>
  </si>
  <si>
    <t>5103-000010001509</t>
  </si>
  <si>
    <t>5103-000010001510</t>
  </si>
  <si>
    <t>5103-000010001511</t>
  </si>
  <si>
    <t>5103-000010001512</t>
  </si>
  <si>
    <t>5103-000010001513</t>
  </si>
  <si>
    <t>5103-000010001514</t>
  </si>
  <si>
    <t>5103-000010001515</t>
  </si>
  <si>
    <t>5103-000010001516</t>
  </si>
  <si>
    <t>5103-000010001517</t>
  </si>
  <si>
    <t>5103-000010001518</t>
  </si>
  <si>
    <t>5103-000010001519</t>
  </si>
  <si>
    <t>5103-000010001520</t>
  </si>
  <si>
    <t>5103-000010001521</t>
  </si>
  <si>
    <t>5103-000010001522</t>
  </si>
  <si>
    <t>5103-000010001523</t>
  </si>
  <si>
    <t>5103-000010001524</t>
  </si>
  <si>
    <t>5103-000010001525</t>
  </si>
  <si>
    <t>5103-000010001526</t>
  </si>
  <si>
    <t>5103-000010001527</t>
  </si>
  <si>
    <t>5103-000010001528</t>
  </si>
  <si>
    <t>5103-000010001529</t>
  </si>
  <si>
    <t>5103-000010001530</t>
  </si>
  <si>
    <t>5103-000010001531</t>
  </si>
  <si>
    <t>5103-000010001532</t>
  </si>
  <si>
    <t>5103-000010001533</t>
  </si>
  <si>
    <t>5103-000010001534</t>
  </si>
  <si>
    <t>5103-000010001535</t>
  </si>
  <si>
    <t>5103-000010001536</t>
  </si>
  <si>
    <t>5103-000010001537</t>
  </si>
  <si>
    <t>5103-000010001538</t>
  </si>
  <si>
    <t>5103-000010001539</t>
  </si>
  <si>
    <t>5103-000010001540</t>
  </si>
  <si>
    <t>5103-000010001541</t>
  </si>
  <si>
    <t>5103-000010001542</t>
  </si>
  <si>
    <t>5103-000010001543</t>
  </si>
  <si>
    <t>5103-000010001544</t>
  </si>
  <si>
    <t>5103-000010001545</t>
  </si>
  <si>
    <t>5103-000010001546</t>
  </si>
  <si>
    <t>5103-000010001547</t>
  </si>
  <si>
    <t>5103-000010001548</t>
  </si>
  <si>
    <t>5103-000010001549</t>
  </si>
  <si>
    <t>5103-000010001550</t>
  </si>
  <si>
    <t>5103-000010001551</t>
  </si>
  <si>
    <t>5103-000010001552</t>
  </si>
  <si>
    <t>5103-000010001553</t>
  </si>
  <si>
    <t>5103-000010001554</t>
  </si>
  <si>
    <t>5103-000010001555</t>
  </si>
  <si>
    <t>5103-000010001556</t>
  </si>
  <si>
    <t>5103-000010001557</t>
  </si>
  <si>
    <t>5103-000010001558</t>
  </si>
  <si>
    <t>5103-000010001559</t>
  </si>
  <si>
    <t>5103-000010001560</t>
  </si>
  <si>
    <t>5103-000010001561</t>
  </si>
  <si>
    <t>5103-000010001562</t>
  </si>
  <si>
    <t>5103-000010001563</t>
  </si>
  <si>
    <t>5103-000010001564</t>
  </si>
  <si>
    <t>5103-000010001565</t>
  </si>
  <si>
    <t>5103-000010001566</t>
  </si>
  <si>
    <t>5103-000010001567</t>
  </si>
  <si>
    <t>5103-000010001568</t>
  </si>
  <si>
    <t>5103-000010001569</t>
  </si>
  <si>
    <t>5103-000010001570</t>
  </si>
  <si>
    <t>5103-000010001571</t>
  </si>
  <si>
    <t>5103-000010001572</t>
  </si>
  <si>
    <t>5103-000010001573</t>
  </si>
  <si>
    <t>5103-000010001574</t>
  </si>
  <si>
    <t>5103-000010001575</t>
  </si>
  <si>
    <t>5103-000010001576</t>
  </si>
  <si>
    <t>5103-000010001577</t>
  </si>
  <si>
    <t>5103-000010001578</t>
  </si>
  <si>
    <t>5103-000010001579</t>
  </si>
  <si>
    <t>5103-000010001580</t>
  </si>
  <si>
    <t>5103-000010001581</t>
  </si>
  <si>
    <t>5103-000010001582</t>
  </si>
  <si>
    <t>5103-000010001583</t>
  </si>
  <si>
    <t>5103-000010001584</t>
  </si>
  <si>
    <t>5103-000010001585</t>
  </si>
  <si>
    <t>5103-000010001586</t>
  </si>
  <si>
    <t>5103-000010001587</t>
  </si>
  <si>
    <t>5103-000010001588</t>
  </si>
  <si>
    <t>5103-000010001589</t>
  </si>
  <si>
    <t>5103-000010001590</t>
  </si>
  <si>
    <t>5103-000010001591</t>
  </si>
  <si>
    <t>5103-000010001592</t>
  </si>
  <si>
    <t>5103-000010001593</t>
  </si>
  <si>
    <t>5103-000010001594</t>
  </si>
  <si>
    <t>5103-000010001595</t>
  </si>
  <si>
    <t>5103-000010001596</t>
  </si>
  <si>
    <t>5103-000010001597</t>
  </si>
  <si>
    <t>5103-000010001598</t>
  </si>
  <si>
    <t>5103-000010001599</t>
  </si>
  <si>
    <t>5103-000010001600</t>
  </si>
  <si>
    <t>5103-000010001601</t>
  </si>
  <si>
    <t>5103-000010001602</t>
  </si>
  <si>
    <t>5103-000010001603</t>
  </si>
  <si>
    <t>5103-000010001604</t>
  </si>
  <si>
    <t>5103-000010001605</t>
  </si>
  <si>
    <t>5103-000010001606</t>
  </si>
  <si>
    <t>5103-000010002128</t>
  </si>
  <si>
    <t>ISLA PARA NATACION DOS CARRILES</t>
  </si>
  <si>
    <t>5103-000010002129</t>
  </si>
  <si>
    <t>5103-000010002130</t>
  </si>
  <si>
    <t>5103-000010002131</t>
  </si>
  <si>
    <t>5103-000010002132</t>
  </si>
  <si>
    <t>5103-000010002133</t>
  </si>
  <si>
    <t>5103-000010002134</t>
  </si>
  <si>
    <t>5103-000010002135</t>
  </si>
  <si>
    <t>5103-000010002136</t>
  </si>
  <si>
    <t>5103-000010002137</t>
  </si>
  <si>
    <t>5103-000010002138</t>
  </si>
  <si>
    <t>5103-000010002139</t>
  </si>
  <si>
    <t>5103-000010002140</t>
  </si>
  <si>
    <t>5103-000010002141</t>
  </si>
  <si>
    <t>5103-000010002142</t>
  </si>
  <si>
    <t>5103-000010002143</t>
  </si>
  <si>
    <t>5103-000010002144</t>
  </si>
  <si>
    <t>5103-000010002145</t>
  </si>
  <si>
    <t>5103-000010002146</t>
  </si>
  <si>
    <t>5103-000010002147</t>
  </si>
  <si>
    <t>5103-000010002148</t>
  </si>
  <si>
    <t>5103-000010002149</t>
  </si>
  <si>
    <t>5103-000010002150</t>
  </si>
  <si>
    <t>5103-000010002151</t>
  </si>
  <si>
    <t>5103-000010002152</t>
  </si>
  <si>
    <t>5103-000010002153</t>
  </si>
  <si>
    <t>5103-000010002154</t>
  </si>
  <si>
    <t>5103-000010002155</t>
  </si>
  <si>
    <t>5103-000010002156</t>
  </si>
  <si>
    <t>5103-000010002157</t>
  </si>
  <si>
    <t>5103-000010002158</t>
  </si>
  <si>
    <t>5103-000010002159</t>
  </si>
  <si>
    <t>5103-000010002160</t>
  </si>
  <si>
    <t>5103-000010002161</t>
  </si>
  <si>
    <t>5103-000010002162</t>
  </si>
  <si>
    <t>5103-000010002266</t>
  </si>
  <si>
    <t>JUNGLA TIPO UNIVERSAL 10 ESTACIONES MARCA EHD</t>
  </si>
  <si>
    <t>5103-000010002267</t>
  </si>
  <si>
    <t>BARRA ESTANDAR ACERO CROMADO 10 KGS EHD</t>
  </si>
  <si>
    <t>5103-000010002268</t>
  </si>
  <si>
    <t>5103-000010002269</t>
  </si>
  <si>
    <t>5103-000010002270</t>
  </si>
  <si>
    <t>5103-000010002271</t>
  </si>
  <si>
    <t>5103-000010002272</t>
  </si>
  <si>
    <t>BANCO DE PECHO OLIMPICO CON BARRA MARCA EHD</t>
  </si>
  <si>
    <t>5103-000010002273</t>
  </si>
  <si>
    <t>5103-000010002274</t>
  </si>
  <si>
    <t>5103-000010002275</t>
  </si>
  <si>
    <t>5103-000010002276</t>
  </si>
  <si>
    <t>TABLA PARA ABDOMINALES CON ESCALERA EHD</t>
  </si>
  <si>
    <t>5103-000010002277</t>
  </si>
  <si>
    <t>5103-000010002278</t>
  </si>
  <si>
    <t>5103-000010002279</t>
  </si>
  <si>
    <t>5103-000010002280</t>
  </si>
  <si>
    <t>JUNGLA TIPO UNIVERSAL DE 5 ESTACIONES MARCA EHD</t>
  </si>
  <si>
    <t>5103-000010002281</t>
  </si>
  <si>
    <t>SET DE MANCUERNAS (8 PARES C/U) DE 1-8 KG</t>
  </si>
  <si>
    <t>5103-000010002282</t>
  </si>
  <si>
    <t>5103-000010002283</t>
  </si>
  <si>
    <t>5103-000010002284</t>
  </si>
  <si>
    <t>5103-000010002285</t>
  </si>
  <si>
    <t>5103-000010002286</t>
  </si>
  <si>
    <t>5103-000010002287</t>
  </si>
  <si>
    <t>5103-000010002288</t>
  </si>
  <si>
    <t>5103-000010002289</t>
  </si>
  <si>
    <t>5103-000010002290</t>
  </si>
  <si>
    <t>SET DE MANCUERNAS (8 PARES C/U) DE 1-5 KG</t>
  </si>
  <si>
    <t>5103-000010002291</t>
  </si>
  <si>
    <t>5103-000010002292</t>
  </si>
  <si>
    <t>5103-000010002293</t>
  </si>
  <si>
    <t>5103-000010002294</t>
  </si>
  <si>
    <t>5103-000010002295</t>
  </si>
  <si>
    <t>5103-000010002296</t>
  </si>
  <si>
    <t>5103-000010002297</t>
  </si>
  <si>
    <t>5103-000010002298</t>
  </si>
  <si>
    <t>5103-000010002299</t>
  </si>
  <si>
    <t>5103-000010002300</t>
  </si>
  <si>
    <t>5103-000010002301</t>
  </si>
  <si>
    <t>5103-000010002302</t>
  </si>
  <si>
    <t>BARRA SEMIOLIMPICA DE 15 KGS MARCA EHD</t>
  </si>
  <si>
    <t>5103-000010002303</t>
  </si>
  <si>
    <t>5103-000010002304</t>
  </si>
  <si>
    <t>5103-000010002305</t>
  </si>
  <si>
    <t>5103-000010002306</t>
  </si>
  <si>
    <t>5103-000010002307</t>
  </si>
  <si>
    <t>5103-000010002308</t>
  </si>
  <si>
    <t>5103-000010002309</t>
  </si>
  <si>
    <t>5103-000010002310</t>
  </si>
  <si>
    <t>5103-000010002311</t>
  </si>
  <si>
    <t>5103-000010002312</t>
  </si>
  <si>
    <t>5103-000010002313</t>
  </si>
  <si>
    <t>5103-000010002314</t>
  </si>
  <si>
    <t>5103-000010002315</t>
  </si>
  <si>
    <t>5103-000010002316</t>
  </si>
  <si>
    <t>5103-000010002317</t>
  </si>
  <si>
    <t>5103-000010002318</t>
  </si>
  <si>
    <t>5103-000010002319</t>
  </si>
  <si>
    <t>5103-000010002320</t>
  </si>
  <si>
    <t>BARRA SEMIOLIMPICA DE 20 KGS MARCA EHD</t>
  </si>
  <si>
    <t>5103-000010002321</t>
  </si>
  <si>
    <t>5103-000010002322</t>
  </si>
  <si>
    <t>5103-000010002323</t>
  </si>
  <si>
    <t>5103-000010002324</t>
  </si>
  <si>
    <t>5103-000010002325</t>
  </si>
  <si>
    <t>5103-000010002326</t>
  </si>
  <si>
    <t>5103-000010002327</t>
  </si>
  <si>
    <t>5103-000010002328</t>
  </si>
  <si>
    <t>5103-000010002329</t>
  </si>
  <si>
    <t>5103-000010002330</t>
  </si>
  <si>
    <t>SET DE PESAS PARA ENTRENAMIENTO FEMENIL DE 140 KGS</t>
  </si>
  <si>
    <t>5103-000010002331</t>
  </si>
  <si>
    <t>5103-000010002332</t>
  </si>
  <si>
    <t>5103-000010002333</t>
  </si>
  <si>
    <t>5103-000010002334</t>
  </si>
  <si>
    <t>5103-000010002335</t>
  </si>
  <si>
    <t>SET DE PESAS PARA ENTRENAMIENTO VARONIL DE 140 KGS</t>
  </si>
  <si>
    <t>5103-000010002336</t>
  </si>
  <si>
    <t>5103-000010002337</t>
  </si>
  <si>
    <t>5103-000010002338</t>
  </si>
  <si>
    <t>5103-000010002339</t>
  </si>
  <si>
    <t>SET DE PESAS PARA ENTRENAMIENTO VARONILL DE 140 KG</t>
  </si>
  <si>
    <t>5103-000010002340</t>
  </si>
  <si>
    <t>ESCALADORA MARCA EHD</t>
  </si>
  <si>
    <t>5103-000010002341</t>
  </si>
  <si>
    <t>5103-000010002342</t>
  </si>
  <si>
    <t>5103-000010002343</t>
  </si>
  <si>
    <t>5103-000010002344</t>
  </si>
  <si>
    <t>5103-000010002345</t>
  </si>
  <si>
    <t>5103-000010002346</t>
  </si>
  <si>
    <t>5103-000010002347</t>
  </si>
  <si>
    <t>5103-000010002348</t>
  </si>
  <si>
    <t>5103-000010002349</t>
  </si>
  <si>
    <t>5103-000010002350</t>
  </si>
  <si>
    <t>5103-000010002351</t>
  </si>
  <si>
    <t>5103-000010002352</t>
  </si>
  <si>
    <t>5103-000010002353</t>
  </si>
  <si>
    <t>5103-000010002354</t>
  </si>
  <si>
    <t>5103-000010002355</t>
  </si>
  <si>
    <t>5103-000010002356</t>
  </si>
  <si>
    <t>5103-000010002357</t>
  </si>
  <si>
    <t>5103-000010002358</t>
  </si>
  <si>
    <t>5103-000010002359</t>
  </si>
  <si>
    <t>5103-000010002360</t>
  </si>
  <si>
    <t>5103-000010002361</t>
  </si>
  <si>
    <t>5103-000010002362</t>
  </si>
  <si>
    <t>5103-000010002363</t>
  </si>
  <si>
    <t>5103-000010002364</t>
  </si>
  <si>
    <t>5103-000010002365</t>
  </si>
  <si>
    <t>5103-000010002366</t>
  </si>
  <si>
    <t>5103-000010002367</t>
  </si>
  <si>
    <t>5103-000010002368</t>
  </si>
  <si>
    <t>5103-000010002369</t>
  </si>
  <si>
    <t>5103-000010002370</t>
  </si>
  <si>
    <t>5103-000010002371</t>
  </si>
  <si>
    <t>5103-000010002372</t>
  </si>
  <si>
    <t>5103-000010002373</t>
  </si>
  <si>
    <t>5103-000010002374</t>
  </si>
  <si>
    <t>5103-000010002375</t>
  </si>
  <si>
    <t>5103-000010002376</t>
  </si>
  <si>
    <t>5103-000010002377</t>
  </si>
  <si>
    <t>5103-000010002378</t>
  </si>
  <si>
    <t>5103-000010002379</t>
  </si>
  <si>
    <t>5103-000010002380</t>
  </si>
  <si>
    <t>5103-000010002381</t>
  </si>
  <si>
    <t>5103-000010002382</t>
  </si>
  <si>
    <t>PISTOLA DE SALVA CALIBRE 4.5MM CAÑON CORTO PK62C</t>
  </si>
  <si>
    <t>5103-000010002383</t>
  </si>
  <si>
    <t>5103-000010002384</t>
  </si>
  <si>
    <t>5103-000010002385</t>
  </si>
  <si>
    <t>5103-000010002386</t>
  </si>
  <si>
    <t>5103-000010002387</t>
  </si>
  <si>
    <t>5103-000010002388</t>
  </si>
  <si>
    <t>5103-000010002389</t>
  </si>
  <si>
    <t>5103-000010002390</t>
  </si>
  <si>
    <t>5103-000010002391</t>
  </si>
  <si>
    <t>5103-000010002392</t>
  </si>
  <si>
    <t>5103-000010002445</t>
  </si>
  <si>
    <t>CAMINADORA CAMINATA SK6900 MARCA BH</t>
  </si>
  <si>
    <t>5103-000010002446</t>
  </si>
  <si>
    <t>5103-000010002447</t>
  </si>
  <si>
    <t>5103-000010002448</t>
  </si>
  <si>
    <t>5103-000010002449</t>
  </si>
  <si>
    <t>5103-000010002450</t>
  </si>
  <si>
    <t>5103-000010002451</t>
  </si>
  <si>
    <t>5103-000010002452</t>
  </si>
  <si>
    <t>5103-000010002453</t>
  </si>
  <si>
    <t>5103-000010002454</t>
  </si>
  <si>
    <t>5103-000010002455</t>
  </si>
  <si>
    <t>5103-000010002456</t>
  </si>
  <si>
    <t>5103-000010002457</t>
  </si>
  <si>
    <t>5103-000010002458</t>
  </si>
  <si>
    <t>5103-000010002459</t>
  </si>
  <si>
    <t>5103-000010002460</t>
  </si>
  <si>
    <t>5103-000010002461</t>
  </si>
  <si>
    <t>5103-000010002462</t>
  </si>
  <si>
    <t>5103-000010002463</t>
  </si>
  <si>
    <t>5103-000010002464</t>
  </si>
  <si>
    <t>5103-000010002465</t>
  </si>
  <si>
    <t>5103-000010002466</t>
  </si>
  <si>
    <t>5103-000010002467</t>
  </si>
  <si>
    <t>5103-000010002468</t>
  </si>
  <si>
    <t>5103-000010002469</t>
  </si>
  <si>
    <t>5103-000010002470</t>
  </si>
  <si>
    <t>5103-000010002471</t>
  </si>
  <si>
    <t>5103-000010002472</t>
  </si>
  <si>
    <t>5103-000010002473</t>
  </si>
  <si>
    <t>5103-000010002474</t>
  </si>
  <si>
    <t>5103-000010002475</t>
  </si>
  <si>
    <t>5103-000010002476</t>
  </si>
  <si>
    <t>5103-000010002477</t>
  </si>
  <si>
    <t>5103-000010002478</t>
  </si>
  <si>
    <t>5103-000010002479</t>
  </si>
  <si>
    <t>5103-000010002480</t>
  </si>
  <si>
    <t>5103-000010002481</t>
  </si>
  <si>
    <t>BICICLETA FIJA H87CARBON BIKE MARCA BH</t>
  </si>
  <si>
    <t>5103-000010002482</t>
  </si>
  <si>
    <t>5103-000010002483</t>
  </si>
  <si>
    <t>5103-000010002484</t>
  </si>
  <si>
    <t>5103-000010002485</t>
  </si>
  <si>
    <t>5103-000010002486</t>
  </si>
  <si>
    <t>5103-000010002487</t>
  </si>
  <si>
    <t>5103-000010002488</t>
  </si>
  <si>
    <t>5103-000010002489</t>
  </si>
  <si>
    <t>5103-000010002490</t>
  </si>
  <si>
    <t>5103-000010002491</t>
  </si>
  <si>
    <t>5103-000010002492</t>
  </si>
  <si>
    <t>5103-000010002493</t>
  </si>
  <si>
    <t>5103-000010002494</t>
  </si>
  <si>
    <t>5103-000010002495</t>
  </si>
  <si>
    <t>5103-000010002496</t>
  </si>
  <si>
    <t>5103-000010002497</t>
  </si>
  <si>
    <t>5103-000010002498</t>
  </si>
  <si>
    <t>5103-000010002499</t>
  </si>
  <si>
    <t>5103-000010002500</t>
  </si>
  <si>
    <t>5103-000010002501</t>
  </si>
  <si>
    <t>5103-000010002502</t>
  </si>
  <si>
    <t>5103-000010002503</t>
  </si>
  <si>
    <t>5103-000010002504</t>
  </si>
  <si>
    <t>5103-000010002505</t>
  </si>
  <si>
    <t>5103-000010002506</t>
  </si>
  <si>
    <t>5103-000010002507</t>
  </si>
  <si>
    <t>5103-000010002508</t>
  </si>
  <si>
    <t>5103-000010002509</t>
  </si>
  <si>
    <t>5103-000010002510</t>
  </si>
  <si>
    <t>5103-000010002511</t>
  </si>
  <si>
    <t>5103-000010002512</t>
  </si>
  <si>
    <t>5103-000010002513</t>
  </si>
  <si>
    <t>5103-000010002514</t>
  </si>
  <si>
    <t>5103-000010002515</t>
  </si>
  <si>
    <t>5103-000010002516</t>
  </si>
  <si>
    <t>5103-000010002517</t>
  </si>
  <si>
    <t>5103-000010002518</t>
  </si>
  <si>
    <t>5103-000010002519</t>
  </si>
  <si>
    <t>5103-000010002520</t>
  </si>
  <si>
    <t>5103-000010002521</t>
  </si>
  <si>
    <t>5103-000010002567</t>
  </si>
  <si>
    <t>JUEGO DE BARRAS PARALELAS DE MADERA MULTIPLIEGUES</t>
  </si>
  <si>
    <t>5103-000010002588</t>
  </si>
  <si>
    <t>CAMINADORA TRACK MASTER TMX 30/30 CAP. MAX 180 KG.</t>
  </si>
  <si>
    <t>5103-000010002589</t>
  </si>
  <si>
    <t>5103-000010002590</t>
  </si>
  <si>
    <t xml:space="preserve"> ERGOMETER MARCA MONARK MODELO 839E</t>
  </si>
  <si>
    <t>5103-000010002593</t>
  </si>
  <si>
    <t>BICICLETA ERGOMEDIC SPRINT MONARK MODELO 884-E</t>
  </si>
  <si>
    <t>5103-000010002624</t>
  </si>
  <si>
    <t>DESFIBRILADOR AUTOMATICO MARCA CARDIA SCIENCE</t>
  </si>
  <si>
    <t>5103-000010003062</t>
  </si>
  <si>
    <t>TABLERO DE BASQUETBOL</t>
  </si>
  <si>
    <t>5103-000010003094</t>
  </si>
  <si>
    <t>JUNGLA DE 5 ESTACIONES</t>
  </si>
  <si>
    <t>5103-000010003379</t>
  </si>
  <si>
    <t>DISTANCIOMETRO</t>
  </si>
  <si>
    <t>5202-000040000248</t>
  </si>
  <si>
    <t>BOMBA SIEMENS DE 2 CABALLOS</t>
  </si>
  <si>
    <t>5204-000030001009</t>
  </si>
  <si>
    <t>EQUIPO DE SONIDO</t>
  </si>
  <si>
    <t>5204-000030000003</t>
  </si>
  <si>
    <t>FAX TERMICO</t>
  </si>
  <si>
    <t>5204-000030001023</t>
  </si>
  <si>
    <t>5204-000030001072</t>
  </si>
  <si>
    <t>TRIPIE PARA BAFLE</t>
  </si>
  <si>
    <t>5204-000030000164</t>
  </si>
  <si>
    <t>TELEFONO PROGRAMADOR MULT.</t>
  </si>
  <si>
    <t>5204-000030000019</t>
  </si>
  <si>
    <t>FAX</t>
  </si>
  <si>
    <t>5204-000030001066</t>
  </si>
  <si>
    <t>5204-000030001007</t>
  </si>
  <si>
    <t>5204-000030001027</t>
  </si>
  <si>
    <t>5204-000030000334</t>
  </si>
  <si>
    <t>MINICOMPONENTE  SONY GENEZI</t>
  </si>
  <si>
    <t>5204-000030001025</t>
  </si>
  <si>
    <t>5204-000030001056</t>
  </si>
  <si>
    <t>MICROFONO INALAMBRICO</t>
  </si>
  <si>
    <t>5204-000030000310</t>
  </si>
  <si>
    <t>TELEFONO UNILINEA</t>
  </si>
  <si>
    <t>5204-000030000129</t>
  </si>
  <si>
    <t>BOCINA PARA SONIDO ALTAVOZ</t>
  </si>
  <si>
    <t>5204-000030000309</t>
  </si>
  <si>
    <t>5204-000030000818</t>
  </si>
  <si>
    <t>5204-000030000169</t>
  </si>
  <si>
    <t>5204-000030001045</t>
  </si>
  <si>
    <t>BAFLE</t>
  </si>
  <si>
    <t>5204-000030000811</t>
  </si>
  <si>
    <t>5204-000030000022</t>
  </si>
  <si>
    <t>5204-000030001014</t>
  </si>
  <si>
    <t>5204-000030001008</t>
  </si>
  <si>
    <t>5204-000030000311</t>
  </si>
  <si>
    <t>5204-000030001049</t>
  </si>
  <si>
    <t>5204-000030000190</t>
  </si>
  <si>
    <t>RADIO PORTATIL</t>
  </si>
  <si>
    <t>5204-000030001044</t>
  </si>
  <si>
    <t>5204-000030001067</t>
  </si>
  <si>
    <t>5204-000030000812</t>
  </si>
  <si>
    <t>5204-000030000303</t>
  </si>
  <si>
    <t>5204-000030000214</t>
  </si>
  <si>
    <t>FAX BROTHER 275 TERMICO</t>
  </si>
  <si>
    <t>5204-000030000117</t>
  </si>
  <si>
    <t>EQUIPO MOVIL NEXTEL</t>
  </si>
  <si>
    <t>5204-000030000053</t>
  </si>
  <si>
    <t>5204-000030000314</t>
  </si>
  <si>
    <t>5204-000030001042</t>
  </si>
  <si>
    <t>5204-000030001069</t>
  </si>
  <si>
    <t>5204-000030000686</t>
  </si>
  <si>
    <t>TELEFONO FAX</t>
  </si>
  <si>
    <t>5204-000030000673</t>
  </si>
  <si>
    <t>TELEFONO UNILINEA PANASONIC KX-TS550</t>
  </si>
  <si>
    <t>5204-000030000213</t>
  </si>
  <si>
    <t>5204-000030001012</t>
  </si>
  <si>
    <t>5204-000030000191</t>
  </si>
  <si>
    <t>MICROFONO</t>
  </si>
  <si>
    <t>5204-000030001048</t>
  </si>
  <si>
    <t>5204-000030000816</t>
  </si>
  <si>
    <t>5204-000030000141</t>
  </si>
  <si>
    <t>5204-000030000312</t>
  </si>
  <si>
    <t>5204-000030001028</t>
  </si>
  <si>
    <t>5204-000030000302</t>
  </si>
  <si>
    <t>CONMUTADOR TELEFONICO</t>
  </si>
  <si>
    <t>5204-000030001050</t>
  </si>
  <si>
    <t>CONSOLA MEZCLADORA</t>
  </si>
  <si>
    <t>5204-000030001019</t>
  </si>
  <si>
    <t>5204-000030000218</t>
  </si>
  <si>
    <t>5204-000030001020</t>
  </si>
  <si>
    <t>5204-000030000339</t>
  </si>
  <si>
    <t>H66UCC9PW RADIO PORTATIL</t>
  </si>
  <si>
    <t>5204-000030001021</t>
  </si>
  <si>
    <t>5204-000030001022</t>
  </si>
  <si>
    <t>5204-000030000688</t>
  </si>
  <si>
    <t>5204-000030000004</t>
  </si>
  <si>
    <t>5204-000030000340</t>
  </si>
  <si>
    <t>M28URS9PW RADIO MOVIL</t>
  </si>
  <si>
    <t>5204-000030000132</t>
  </si>
  <si>
    <t>5204-000030000814</t>
  </si>
  <si>
    <t>5204-000030001040</t>
  </si>
  <si>
    <t>5204-000030001024</t>
  </si>
  <si>
    <t>5204-000030000687</t>
  </si>
  <si>
    <t>5204-000030001068</t>
  </si>
  <si>
    <t>5204-000030000020</t>
  </si>
  <si>
    <t>5204-000030001043</t>
  </si>
  <si>
    <t>5204-000030000313</t>
  </si>
  <si>
    <t>5204-000030001054</t>
  </si>
  <si>
    <t>5204-000030001036</t>
  </si>
  <si>
    <t>5204-000030001031</t>
  </si>
  <si>
    <t>5204-000030001065</t>
  </si>
  <si>
    <t>5204-000030000343</t>
  </si>
  <si>
    <t>5204-000030000023</t>
  </si>
  <si>
    <t>5204-000030000221</t>
  </si>
  <si>
    <t>5204-000030000000</t>
  </si>
  <si>
    <t>5204-000030001073</t>
  </si>
  <si>
    <t>5204-000030001046</t>
  </si>
  <si>
    <t>5204-000030000064</t>
  </si>
  <si>
    <t>5204-000030000672</t>
  </si>
  <si>
    <t>5204-000030001016</t>
  </si>
  <si>
    <t>5204-000030000156</t>
  </si>
  <si>
    <t>5204-000030001057</t>
  </si>
  <si>
    <t>5204-000030000155</t>
  </si>
  <si>
    <t>5204-000030000148</t>
  </si>
  <si>
    <t>5204-000030000097</t>
  </si>
  <si>
    <t>CORREO DE VOZ 2 PUERTOS</t>
  </si>
  <si>
    <t>5204-000030001017</t>
  </si>
  <si>
    <t>5204-000030000805</t>
  </si>
  <si>
    <t>5204-000030000402</t>
  </si>
  <si>
    <t>RADIO WALKIE TALKIE MIDLAND LXT440</t>
  </si>
  <si>
    <t>5204-000030001015</t>
  </si>
  <si>
    <t>5204-000030000670</t>
  </si>
  <si>
    <t>5204-000030000192</t>
  </si>
  <si>
    <t>5204-000030000817</t>
  </si>
  <si>
    <t>5204-000030001055</t>
  </si>
  <si>
    <t>5204-000030001006</t>
  </si>
  <si>
    <t>5204-000030000100</t>
  </si>
  <si>
    <t>5204-000030000305</t>
  </si>
  <si>
    <t>5204-000030001018</t>
  </si>
  <si>
    <t>5204-000030001047</t>
  </si>
  <si>
    <t>5204-000030000216</t>
  </si>
  <si>
    <t>5204-000030000563</t>
  </si>
  <si>
    <t>5204-000030001035</t>
  </si>
  <si>
    <t>5204-000030000021</t>
  </si>
  <si>
    <t>5204-000030000131</t>
  </si>
  <si>
    <t>5204-000030001064</t>
  </si>
  <si>
    <t>5204-000030001005</t>
  </si>
  <si>
    <t>5204-000030000219</t>
  </si>
  <si>
    <t>5204-000030000341</t>
  </si>
  <si>
    <t>5204-000030000806</t>
  </si>
  <si>
    <t>TRANSMISOR DE AUDIO</t>
  </si>
  <si>
    <t>5204-000030000304</t>
  </si>
  <si>
    <t>5204-000030001030</t>
  </si>
  <si>
    <t>5204-000030000152</t>
  </si>
  <si>
    <t>MICROFONO ALAMBRICO</t>
  </si>
  <si>
    <t>5204-000030001004</t>
  </si>
  <si>
    <t>5204-000030001062</t>
  </si>
  <si>
    <t>5204-000030000671</t>
  </si>
  <si>
    <t>5204-000030000338</t>
  </si>
  <si>
    <t>5204-000030001039</t>
  </si>
  <si>
    <t>5204-000030001041</t>
  </si>
  <si>
    <t>5204-000030001063</t>
  </si>
  <si>
    <t>5204-000030000001</t>
  </si>
  <si>
    <t>5204-000030001010</t>
  </si>
  <si>
    <t>5204-000030000403</t>
  </si>
  <si>
    <t>5204-000030001059</t>
  </si>
  <si>
    <t>5204-000030000819</t>
  </si>
  <si>
    <t>5204-000030001011</t>
  </si>
  <si>
    <t>5204-000030000336</t>
  </si>
  <si>
    <t>5204-000030000815</t>
  </si>
  <si>
    <t>5204-000030000307</t>
  </si>
  <si>
    <t>5204-000030001033</t>
  </si>
  <si>
    <t>5204-000030001026</t>
  </si>
  <si>
    <t>5204-000030001052</t>
  </si>
  <si>
    <t>5204-000030001070</t>
  </si>
  <si>
    <t>5204-000030000539</t>
  </si>
  <si>
    <t>5204-000030001032</t>
  </si>
  <si>
    <t>5204-000030000002</t>
  </si>
  <si>
    <t>5204-000030000564</t>
  </si>
  <si>
    <t>5204-000030000160</t>
  </si>
  <si>
    <t>MICROFONO ECONOMICO</t>
  </si>
  <si>
    <t>5204-000030001058</t>
  </si>
  <si>
    <t>5204-000030000538</t>
  </si>
  <si>
    <t>5204-000030001029</t>
  </si>
  <si>
    <t>5204-000030000810</t>
  </si>
  <si>
    <t>5204-000030001071</t>
  </si>
  <si>
    <t>5204-000030001053</t>
  </si>
  <si>
    <t>5204-000030000042</t>
  </si>
  <si>
    <t>5204-000030001051</t>
  </si>
  <si>
    <t>5205-000040000193</t>
  </si>
  <si>
    <t>REGULADOR 1000W C/PROTE</t>
  </si>
  <si>
    <t>5205-000040000269</t>
  </si>
  <si>
    <t>5205-000040000261</t>
  </si>
  <si>
    <t>5205-000040000264</t>
  </si>
  <si>
    <t>5205-000040000255</t>
  </si>
  <si>
    <t>5205-000040000067</t>
  </si>
  <si>
    <t>5205-000040000257</t>
  </si>
  <si>
    <t>5205-000040000120</t>
  </si>
  <si>
    <t>NO BREACK INTEGRADO 4</t>
  </si>
  <si>
    <t>5205-000040000039</t>
  </si>
  <si>
    <t>5205-000040000196</t>
  </si>
  <si>
    <t>5205-000040000020</t>
  </si>
  <si>
    <t>5205-000040000194</t>
  </si>
  <si>
    <t>5205-000040000068</t>
  </si>
  <si>
    <t>REGULADOR DE VOLTAJE</t>
  </si>
  <si>
    <t>5205-000040000115</t>
  </si>
  <si>
    <t>5205-000040000019</t>
  </si>
  <si>
    <t>5205-000040000177</t>
  </si>
  <si>
    <t>5205-000040000195</t>
  </si>
  <si>
    <t>5205-000040000051</t>
  </si>
  <si>
    <t>CAJAS DE CONTROL PARA TABLERO</t>
  </si>
  <si>
    <t>5205-000040000012</t>
  </si>
  <si>
    <t>REGULADOR</t>
  </si>
  <si>
    <t>5205-000040000197</t>
  </si>
  <si>
    <t>5205-000040000175</t>
  </si>
  <si>
    <t>5205-000040000266</t>
  </si>
  <si>
    <t>5205-000040000176</t>
  </si>
  <si>
    <t>5205-000040000256</t>
  </si>
  <si>
    <t>5205-000040000053</t>
  </si>
  <si>
    <t>5205-000040000037</t>
  </si>
  <si>
    <t>5205-000040000013</t>
  </si>
  <si>
    <t>5205-000040000263</t>
  </si>
  <si>
    <t>5205-000040000127</t>
  </si>
  <si>
    <t>5205-000040000000</t>
  </si>
  <si>
    <t>REGULADOR ELECTRON</t>
  </si>
  <si>
    <t>5205-000040000259</t>
  </si>
  <si>
    <t>5205-000040000057</t>
  </si>
  <si>
    <t>GENERADORA DE ENERGIA</t>
  </si>
  <si>
    <t>5205-000040000172</t>
  </si>
  <si>
    <t>5205-000040000121</t>
  </si>
  <si>
    <t>5205-000040000258</t>
  </si>
  <si>
    <t>5205-000040000038</t>
  </si>
  <si>
    <t>5205-000040000192</t>
  </si>
  <si>
    <t>5205-000040000181</t>
  </si>
  <si>
    <t>5205-000040000136</t>
  </si>
  <si>
    <t>NOBREACKS BACKS UPS R-S800</t>
  </si>
  <si>
    <t>5205-000040000011</t>
  </si>
  <si>
    <t>5205-000040000046</t>
  </si>
  <si>
    <t>5205-000040000270</t>
  </si>
  <si>
    <t>5205-000040000182</t>
  </si>
  <si>
    <t>5205-000040000016</t>
  </si>
  <si>
    <t>5205-000040000008</t>
  </si>
  <si>
    <t>5205-000040000045</t>
  </si>
  <si>
    <t>5205-000040000001</t>
  </si>
  <si>
    <t>5205-000040000262</t>
  </si>
  <si>
    <t>5205-000040000265</t>
  </si>
  <si>
    <t>5205-000040000180</t>
  </si>
  <si>
    <t>5205-000040000173</t>
  </si>
  <si>
    <t>5205-000040000005</t>
  </si>
  <si>
    <t>TABLERO ELECTRONICO PARA FUTBOL</t>
  </si>
  <si>
    <t>5205-000040000061</t>
  </si>
  <si>
    <t>5205-000040000260</t>
  </si>
  <si>
    <t>5205-000040000015</t>
  </si>
  <si>
    <t>5205-000040000187</t>
  </si>
  <si>
    <t>5205-000040000047</t>
  </si>
  <si>
    <t>5205-000040000114</t>
  </si>
  <si>
    <t>5205-000040000130</t>
  </si>
  <si>
    <t>5205-000040000267</t>
  </si>
  <si>
    <t>5205-000040000017</t>
  </si>
  <si>
    <t>5205-000040000128</t>
  </si>
  <si>
    <t>5205-000040000002</t>
  </si>
  <si>
    <t>5205-000040000014</t>
  </si>
  <si>
    <t>5205-000040000126</t>
  </si>
  <si>
    <t>5205-000040000189</t>
  </si>
  <si>
    <t>5205-000040000129</t>
  </si>
  <si>
    <t>5205-000040000040</t>
  </si>
  <si>
    <t>5205-000040000174</t>
  </si>
  <si>
    <t>5206-000030000823</t>
  </si>
  <si>
    <t>5206-000030000716</t>
  </si>
  <si>
    <t>5206-000030000757</t>
  </si>
  <si>
    <t>5206-000030000561</t>
  </si>
  <si>
    <t>5206-000030000537</t>
  </si>
  <si>
    <t>5206-000030000182</t>
  </si>
  <si>
    <t>COMPUTADORA P4 HP</t>
  </si>
  <si>
    <t>5206-000030000784</t>
  </si>
  <si>
    <t>5206-000030000278</t>
  </si>
  <si>
    <t>CPU HP PRESARIO MOD SG3109LA</t>
  </si>
  <si>
    <t>5206-000030000133</t>
  </si>
  <si>
    <t>5206-000030000745</t>
  </si>
  <si>
    <t>5206-000030000690</t>
  </si>
  <si>
    <t>IMPRESORA LASER A COLOR 20 PPM</t>
  </si>
  <si>
    <t>5206-000030000701</t>
  </si>
  <si>
    <t>5206-000030000543</t>
  </si>
  <si>
    <t>CPU HP DC5800</t>
  </si>
  <si>
    <t>5206-000030000344</t>
  </si>
  <si>
    <t>SERVIDOR DC7700</t>
  </si>
  <si>
    <t>5206-000030000675</t>
  </si>
  <si>
    <t>CPU HP DX2400</t>
  </si>
  <si>
    <t>5206-000030000798</t>
  </si>
  <si>
    <t>MONITOR (PANTALLA PLANA) 19"</t>
  </si>
  <si>
    <t>5206-000030000755</t>
  </si>
  <si>
    <t>5206-000030000774</t>
  </si>
  <si>
    <t>5206-000030000738</t>
  </si>
  <si>
    <t>5206-000030000048</t>
  </si>
  <si>
    <t>COMPUTADORA COMPAQ</t>
  </si>
  <si>
    <t>5206-000030000993</t>
  </si>
  <si>
    <t>CPU HP</t>
  </si>
  <si>
    <t>5206-000030000700</t>
  </si>
  <si>
    <t>5206-000030000225</t>
  </si>
  <si>
    <t>PROYECTOR WORK BIG</t>
  </si>
  <si>
    <t>5206-000030000130</t>
  </si>
  <si>
    <t>5206-000030000997</t>
  </si>
  <si>
    <t>5206-000030000300</t>
  </si>
  <si>
    <t>5206-000030000260</t>
  </si>
  <si>
    <t>COMPUTADORA HP</t>
  </si>
  <si>
    <t>5206-000030000762</t>
  </si>
  <si>
    <t>5206-000030000552</t>
  </si>
  <si>
    <t>5206-000030000770</t>
  </si>
  <si>
    <t>5206-000030001000</t>
  </si>
  <si>
    <t>5206-000030000769</t>
  </si>
  <si>
    <t>5206-000030000744</t>
  </si>
  <si>
    <t>5206-000030000582</t>
  </si>
  <si>
    <t>5206-000030000405</t>
  </si>
  <si>
    <t>MONITOR PLANO LCD 15" SAMSUNG</t>
  </si>
  <si>
    <t>5206-000030000669</t>
  </si>
  <si>
    <t>IMPRESORA HP LASERJET P1505 USB 2.0 2MB 24 PPM 800</t>
  </si>
  <si>
    <t>5206-000030000504</t>
  </si>
  <si>
    <t>CONTROL REMOTO INALAMBRICO PARA COMPUTADORA</t>
  </si>
  <si>
    <t>5206-000030000679</t>
  </si>
  <si>
    <t>SCANJET HP G2410 1200X1200DPI 48 BITS USB</t>
  </si>
  <si>
    <t>5206-000030000063</t>
  </si>
  <si>
    <t>5206-000030000707</t>
  </si>
  <si>
    <t>5206-000030000790</t>
  </si>
  <si>
    <t>5206-000030001002</t>
  </si>
  <si>
    <t>5206-000030000348</t>
  </si>
  <si>
    <t>5206-000030000013</t>
  </si>
  <si>
    <t>COMPUTADORA COMPAQ EVO D220 17"</t>
  </si>
  <si>
    <t>5206-000030000212</t>
  </si>
  <si>
    <t>CPU MACINTOSH MAC PRO TWO DUAL-CORE INTEL</t>
  </si>
  <si>
    <t>5206-000030000055</t>
  </si>
  <si>
    <t>IMPRESORA HP LASER JET</t>
  </si>
  <si>
    <t>5206-000030000531</t>
  </si>
  <si>
    <t>MODEM</t>
  </si>
  <si>
    <t>5206-000030000540</t>
  </si>
  <si>
    <t>5206-000030000126</t>
  </si>
  <si>
    <t>COMPUTADORA COMPAQ EVO</t>
  </si>
  <si>
    <t>5206-000030000096</t>
  </si>
  <si>
    <t>CISCO CATALYST ( ROUTER)</t>
  </si>
  <si>
    <t>5206-000030000996</t>
  </si>
  <si>
    <t>5206-000030000193</t>
  </si>
  <si>
    <t>ESCANNER INALAMBRICO</t>
  </si>
  <si>
    <t>5206-000030000296</t>
  </si>
  <si>
    <t>5206-000030000200</t>
  </si>
  <si>
    <t>CPU DC7700</t>
  </si>
  <si>
    <t>5206-000030000787</t>
  </si>
  <si>
    <t>5206-000030000205</t>
  </si>
  <si>
    <t>NOTEBOOK HP 6710B</t>
  </si>
  <si>
    <t>5206-000030000086</t>
  </si>
  <si>
    <t>COMPUTADORA COMPAQ EVO DX2000</t>
  </si>
  <si>
    <t>5206-000030000168</t>
  </si>
  <si>
    <t>5206-000030000224</t>
  </si>
  <si>
    <t>5206-000030000294</t>
  </si>
  <si>
    <t>5206-000030001001</t>
  </si>
  <si>
    <t>5206-000030000985</t>
  </si>
  <si>
    <t>MONITOR PANTALLA PLANA 20"</t>
  </si>
  <si>
    <t>5206-000030000517</t>
  </si>
  <si>
    <t>5206-000030000549</t>
  </si>
  <si>
    <t>5206-000030000820</t>
  </si>
  <si>
    <t>5206-000030000518</t>
  </si>
  <si>
    <t>5206-000030000758</t>
  </si>
  <si>
    <t>5206-000030000779</t>
  </si>
  <si>
    <t>5206-000030000749</t>
  </si>
  <si>
    <t>5206-000030000725</t>
  </si>
  <si>
    <t>5206-000030000677</t>
  </si>
  <si>
    <t>COMPUTADORA PORTATIL HP CPQ610 CORE2</t>
  </si>
  <si>
    <t>5206-000030000327</t>
  </si>
  <si>
    <t>LAPTOP HP VICTORIA 530 DUAL CORE 1.8/1GB/15"</t>
  </si>
  <si>
    <t>5206-000030000094</t>
  </si>
  <si>
    <t>SWITCH 8 PUERTOS</t>
  </si>
  <si>
    <t>5206-000030000149</t>
  </si>
  <si>
    <t>IMPRESORA HP LASER</t>
  </si>
  <si>
    <t>5206-000030000321</t>
  </si>
  <si>
    <t>5206-000030000836</t>
  </si>
  <si>
    <t>5206-000030000264</t>
  </si>
  <si>
    <t>5206-000030000992</t>
  </si>
  <si>
    <t>5206-000030000078</t>
  </si>
  <si>
    <t>COMPUTADORA COMPAQ EVO DC5100</t>
  </si>
  <si>
    <t>5206-000030000791</t>
  </si>
  <si>
    <t>5206-000030000781</t>
  </si>
  <si>
    <t>5206-000030000702</t>
  </si>
  <si>
    <t>5206-000030000782</t>
  </si>
  <si>
    <t>5206-000030000263</t>
  </si>
  <si>
    <t>5206-000030000983</t>
  </si>
  <si>
    <t>5206-000030000734</t>
  </si>
  <si>
    <t>5206-000030000288</t>
  </si>
  <si>
    <t>5206-000030000503</t>
  </si>
  <si>
    <t>5206-000030000511</t>
  </si>
  <si>
    <t>5206-000030000586</t>
  </si>
  <si>
    <t>5206-000030000766</t>
  </si>
  <si>
    <t>5206-000030000990</t>
  </si>
  <si>
    <t>5206-000030000794</t>
  </si>
  <si>
    <t>5206-000030000681</t>
  </si>
  <si>
    <t>HP MINI NEGRA 110/1125 INTEL N270/1GB DD 160GB</t>
  </si>
  <si>
    <t>5206-000030000143</t>
  </si>
  <si>
    <t>LAPTOP</t>
  </si>
  <si>
    <t>5206-000030000178</t>
  </si>
  <si>
    <t>COMPUTADORA  P4 NOTEBOOKS</t>
  </si>
  <si>
    <t>5206-000030000185</t>
  </si>
  <si>
    <t>IMPRESORA HP LASER JET 2600 N</t>
  </si>
  <si>
    <t>5206-000030000297</t>
  </si>
  <si>
    <t>5206-000030000426</t>
  </si>
  <si>
    <t>5206-000030000041</t>
  </si>
  <si>
    <t>5206-000030000717</t>
  </si>
  <si>
    <t>5206-000030000347</t>
  </si>
  <si>
    <t>IMPRESORA HP DESSIGNEJET 130</t>
  </si>
  <si>
    <t>5206-000030000800</t>
  </si>
  <si>
    <t>COMPUTADORA</t>
  </si>
  <si>
    <t>5206-000030000777</t>
  </si>
  <si>
    <t>5206-000030000125</t>
  </si>
  <si>
    <t>5206-000030000837</t>
  </si>
  <si>
    <t>5206-000030000501</t>
  </si>
  <si>
    <t>5206-000030000780</t>
  </si>
  <si>
    <t>5206-000030000684</t>
  </si>
  <si>
    <t>COMPUTADORA DE ESCRITORIO HP IX2 240, 1GB RAM</t>
  </si>
  <si>
    <t>5206-000030000335</t>
  </si>
  <si>
    <t>SERVIDOR HP PROLIANT</t>
  </si>
  <si>
    <t>5206-000030000554</t>
  </si>
  <si>
    <t>5206-000030000186</t>
  </si>
  <si>
    <t>SCANNER HP</t>
  </si>
  <si>
    <t>5206-000030000989</t>
  </si>
  <si>
    <t>5206-000030000776</t>
  </si>
  <si>
    <t>5206-000030000785</t>
  </si>
  <si>
    <t>5206-000030000740</t>
  </si>
  <si>
    <t>5206-000030000727</t>
  </si>
  <si>
    <t>5206-000030000011</t>
  </si>
  <si>
    <t>COMPUTADORA COMPAQ EVO D220 15"</t>
  </si>
  <si>
    <t>5206-000030000505</t>
  </si>
  <si>
    <t>5206-000030000723</t>
  </si>
  <si>
    <t>5206-000030000747</t>
  </si>
  <si>
    <t>5206-000030000831</t>
  </si>
  <si>
    <t>SCANER</t>
  </si>
  <si>
    <t>5206-000030000741</t>
  </si>
  <si>
    <t>5206-000030000709</t>
  </si>
  <si>
    <t>5206-000030000795</t>
  </si>
  <si>
    <t>5206-000030000786</t>
  </si>
  <si>
    <t>5206-000030000730</t>
  </si>
  <si>
    <t>5206-000030000712</t>
  </si>
  <si>
    <t>5206-000030000324</t>
  </si>
  <si>
    <t>5206-000030000731</t>
  </si>
  <si>
    <t>5206-000030000560</t>
  </si>
  <si>
    <t>ADAPTADOR UNIVERSAL</t>
  </si>
  <si>
    <t>5206-000030000346</t>
  </si>
  <si>
    <t>SERVIDOR HSTNS-5105</t>
  </si>
  <si>
    <t>5206-000030000556</t>
  </si>
  <si>
    <t>5206-000030000719</t>
  </si>
  <si>
    <t>5206-000030000736</t>
  </si>
  <si>
    <t>5206-000030000796</t>
  </si>
  <si>
    <t>5206-000030000998</t>
  </si>
  <si>
    <t>5206-000030000792</t>
  </si>
  <si>
    <t>5206-000030000773</t>
  </si>
  <si>
    <t>5206-000030000733</t>
  </si>
  <si>
    <t>5206-000030000077</t>
  </si>
  <si>
    <t>SCANNER HP 5590</t>
  </si>
  <si>
    <t>5206-000030000177</t>
  </si>
  <si>
    <t>5206-000030000008</t>
  </si>
  <si>
    <t>IMPRESORA HP LASER JET 1300N</t>
  </si>
  <si>
    <t>5206-000030000158</t>
  </si>
  <si>
    <t>CAMARA WEB PARA EQUIPO DE COMPUTO</t>
  </si>
  <si>
    <t>5206-000030000541</t>
  </si>
  <si>
    <t>5206-000030000546</t>
  </si>
  <si>
    <t>5206-000030000764</t>
  </si>
  <si>
    <t>5206-000030000146</t>
  </si>
  <si>
    <t>CPU P4 HP</t>
  </si>
  <si>
    <t>5206-000030000404</t>
  </si>
  <si>
    <t>COMPUTADORA HP DC7800 SFF, CORE 2 DUO</t>
  </si>
  <si>
    <t>5206-000030000009</t>
  </si>
  <si>
    <t>5206-000030000091</t>
  </si>
  <si>
    <t>IMPRESORA HP LASER JET 2550N COLOR</t>
  </si>
  <si>
    <t>5206-000030000189</t>
  </si>
  <si>
    <t>5206-000030000283</t>
  </si>
  <si>
    <t>5206-000030000299</t>
  </si>
  <si>
    <t>5206-000030000726</t>
  </si>
  <si>
    <t>5206-000030000984</t>
  </si>
  <si>
    <t>5206-000030000040</t>
  </si>
  <si>
    <t>5206-000030000994</t>
  </si>
  <si>
    <t>5206-000030000139</t>
  </si>
  <si>
    <t>LAPTOP HP</t>
  </si>
  <si>
    <t>5206-000030000753</t>
  </si>
  <si>
    <t>5206-000030000508</t>
  </si>
  <si>
    <t>CPU DC7800</t>
  </si>
  <si>
    <t>5206-000030000174</t>
  </si>
  <si>
    <t>5206-000030000529</t>
  </si>
  <si>
    <t>5206-000030000122</t>
  </si>
  <si>
    <t>5206-000030000172</t>
  </si>
  <si>
    <t>CISCO CATALYST (SWITC)</t>
  </si>
  <si>
    <t>5206-000030000095</t>
  </si>
  <si>
    <t>CISCO CATALYST ( SWITCH)</t>
  </si>
  <si>
    <t>5206-000030000051</t>
  </si>
  <si>
    <t>5206-000030000018</t>
  </si>
  <si>
    <t>IMPRESORA HP LASER JET 1300</t>
  </si>
  <si>
    <t>5206-000030000775</t>
  </si>
  <si>
    <t>5206-000030000807</t>
  </si>
  <si>
    <t>SCANNER PROFESIONAL</t>
  </si>
  <si>
    <t>5206-000030000265</t>
  </si>
  <si>
    <t>5206-000030000759</t>
  </si>
  <si>
    <t>5206-000030000834</t>
  </si>
  <si>
    <t>5206-000030000750</t>
  </si>
  <si>
    <t>5206-000030000123</t>
  </si>
  <si>
    <t>5206-000030000298</t>
  </si>
  <si>
    <t>5206-000030000771</t>
  </si>
  <si>
    <t>5206-000030000512</t>
  </si>
  <si>
    <t>5206-000030000986</t>
  </si>
  <si>
    <t>5206-000030000767</t>
  </si>
  <si>
    <t>5206-000030000748</t>
  </si>
  <si>
    <t>5206-000030000331</t>
  </si>
  <si>
    <t>HP VICTORIA 530 DUAL CORE 1.8/512/15"</t>
  </si>
  <si>
    <t>5206-000030000332</t>
  </si>
  <si>
    <t>5206-000030000092</t>
  </si>
  <si>
    <t>5206-000030000502</t>
  </si>
  <si>
    <t>5206-000030000551</t>
  </si>
  <si>
    <t>5206-000030000513</t>
  </si>
  <si>
    <t>5206-000030000584</t>
  </si>
  <si>
    <t>5206-000030000128</t>
  </si>
  <si>
    <t>IMPRESORA LASER JET</t>
  </si>
  <si>
    <t>5206-000030000680</t>
  </si>
  <si>
    <t>5206-000030000756</t>
  </si>
  <si>
    <t>5206-000030000007</t>
  </si>
  <si>
    <t>5206-000030000987</t>
  </si>
  <si>
    <t>5206-000030000991</t>
  </si>
  <si>
    <t>5206-000030000223</t>
  </si>
  <si>
    <t>5206-000030000999</t>
  </si>
  <si>
    <t>5206-000030000746</t>
  </si>
  <si>
    <t>5206-000030000735</t>
  </si>
  <si>
    <t>5206-000030000427</t>
  </si>
  <si>
    <t>5206-000030000049</t>
  </si>
  <si>
    <t>5206-000030000407</t>
  </si>
  <si>
    <t>IMPRESORA EPSON TM 220</t>
  </si>
  <si>
    <t>5206-000030000683</t>
  </si>
  <si>
    <t>IMPRESORA LASERJET P1500</t>
  </si>
  <si>
    <t>5206-000030000674</t>
  </si>
  <si>
    <t>5206-000030000202</t>
  </si>
  <si>
    <t>5206-000030000544</t>
  </si>
  <si>
    <t>5206-000030000788</t>
  </si>
  <si>
    <t>5206-000030000203</t>
  </si>
  <si>
    <t>5206-000030000838</t>
  </si>
  <si>
    <t>5206-000030000519</t>
  </si>
  <si>
    <t>5206-000030000406</t>
  </si>
  <si>
    <t>IMPRESORA EPSON LX-300+II</t>
  </si>
  <si>
    <t>5206-000030000752</t>
  </si>
  <si>
    <t>5206-000030000718</t>
  </si>
  <si>
    <t>5206-000030000689</t>
  </si>
  <si>
    <t>5206-000030000201</t>
  </si>
  <si>
    <t>5206-000030000295</t>
  </si>
  <si>
    <t>5206-000030000699</t>
  </si>
  <si>
    <t>MULTIFUNCIONAL , IMPRESORA, COPIADORA, SCANER, FAX</t>
  </si>
  <si>
    <t>5206-000030000703</t>
  </si>
  <si>
    <t>5206-000030000728</t>
  </si>
  <si>
    <t>5206-000030000778</t>
  </si>
  <si>
    <t>5206-000030000799</t>
  </si>
  <si>
    <t>SERVIDOR DE RED</t>
  </si>
  <si>
    <t>5206-000030000545</t>
  </si>
  <si>
    <t>5206-000030000829</t>
  </si>
  <si>
    <t>5206-000030000988</t>
  </si>
  <si>
    <t>5206-000030000797</t>
  </si>
  <si>
    <t>5206-000030000793</t>
  </si>
  <si>
    <t>5206-000030000739</t>
  </si>
  <si>
    <t>5206-000030000330</t>
  </si>
  <si>
    <t>IMPRESORA LASERJET P2014</t>
  </si>
  <si>
    <t>5206-000030000711</t>
  </si>
  <si>
    <t>5206-000030000729</t>
  </si>
  <si>
    <t>5206-000030000761</t>
  </si>
  <si>
    <t>5206-000030000742</t>
  </si>
  <si>
    <t>5206-000030000136</t>
  </si>
  <si>
    <t>IMPRESORA LASERJET</t>
  </si>
  <si>
    <t>5206-000030000548</t>
  </si>
  <si>
    <t>5206-000030000763</t>
  </si>
  <si>
    <t>5206-000030000547</t>
  </si>
  <si>
    <t>5206-000030000682</t>
  </si>
  <si>
    <t>5206-000030000789</t>
  </si>
  <si>
    <t>5206-000030000721</t>
  </si>
  <si>
    <t>5206-000030000167</t>
  </si>
  <si>
    <t>5206-000030000289</t>
  </si>
  <si>
    <t>5206-000030000507</t>
  </si>
  <si>
    <t>5206-000030000578</t>
  </si>
  <si>
    <t>MINI COMPUTADORA PORTATIL MARCA DELL INSPIRON 1010</t>
  </si>
  <si>
    <t>5206-000030000995</t>
  </si>
  <si>
    <t>5206-000030000533</t>
  </si>
  <si>
    <t>CPU SG3404LA HP</t>
  </si>
  <si>
    <t>5206-000030000557</t>
  </si>
  <si>
    <t>5206-000030000555</t>
  </si>
  <si>
    <t>5206-000030000345</t>
  </si>
  <si>
    <t>5206-000030000768</t>
  </si>
  <si>
    <t>5206-000030000257</t>
  </si>
  <si>
    <t>5206-000030000558</t>
  </si>
  <si>
    <t>5206-000030000708</t>
  </si>
  <si>
    <t>5206-000030000057</t>
  </si>
  <si>
    <t>COMPUTADORA PORTATIL HP</t>
  </si>
  <si>
    <t>5206-000030000720</t>
  </si>
  <si>
    <t>5206-000030000118</t>
  </si>
  <si>
    <t>5206-000030000281</t>
  </si>
  <si>
    <t>5206-000030000737</t>
  </si>
  <si>
    <t>5206-000030000714</t>
  </si>
  <si>
    <t>5206-000030000140</t>
  </si>
  <si>
    <t>5206-000030000006</t>
  </si>
  <si>
    <t>5206-000030000772</t>
  </si>
  <si>
    <t>5206-000030000408</t>
  </si>
  <si>
    <t>IMPRESORA DE CREDENCIALES Y CAMARA WEB</t>
  </si>
  <si>
    <t>5206-000030000678</t>
  </si>
  <si>
    <t>5206-000030000583</t>
  </si>
  <si>
    <t>5206-000030000054</t>
  </si>
  <si>
    <t>5206-000030000585</t>
  </si>
  <si>
    <t>5206-000030000039</t>
  </si>
  <si>
    <t>5206-000030000199</t>
  </si>
  <si>
    <t>5206-000030000017</t>
  </si>
  <si>
    <t>5206-000030000835</t>
  </si>
  <si>
    <t>MPRESORA LASER</t>
  </si>
  <si>
    <t>5206-000030000710</t>
  </si>
  <si>
    <t>5206-000030000428</t>
  </si>
  <si>
    <t>5206-000030000425</t>
  </si>
  <si>
    <t>5207-000040000018</t>
  </si>
  <si>
    <t>ESCALERA</t>
  </si>
  <si>
    <t>5207-000040000252</t>
  </si>
  <si>
    <t>ESCALERA DE TIJERA</t>
  </si>
  <si>
    <t>5207-000040000198</t>
  </si>
  <si>
    <t>ESCALERA (CONVERTIBLE)</t>
  </si>
  <si>
    <t>5207-000040000004</t>
  </si>
  <si>
    <t>ESCALERA TIPO TIJERA</t>
  </si>
  <si>
    <t>5207-000040000254</t>
  </si>
  <si>
    <t>MALETA DE TRANSPORTE</t>
  </si>
  <si>
    <t>5207-000040000021</t>
  </si>
  <si>
    <t>5207-000040000048</t>
  </si>
  <si>
    <t>5207-000040000006</t>
  </si>
  <si>
    <t>5207-000040000253</t>
  </si>
  <si>
    <t>BARRERA VEHICULAR</t>
  </si>
  <si>
    <t>5207-000040000055</t>
  </si>
  <si>
    <t>ESCALERA CONVERTIBLE DE 12 PELDAÑOS</t>
  </si>
  <si>
    <t>5301-000020000125</t>
  </si>
  <si>
    <t>RENAULT SCALA  EXPRESSION T/M</t>
  </si>
  <si>
    <t>5301-000020000120</t>
  </si>
  <si>
    <t>FORD F-350 SUPER DUTY</t>
  </si>
  <si>
    <t>5301-000020000105</t>
  </si>
  <si>
    <t>FORD RANGER CRW CAB XL AC</t>
  </si>
  <si>
    <t>5301-000020000046</t>
  </si>
  <si>
    <t>CHEVROLET CHEVY</t>
  </si>
  <si>
    <t>5301-000020000041</t>
  </si>
  <si>
    <t>5301-000020000104</t>
  </si>
  <si>
    <t>CHEVY 4 PTAS STD A/A</t>
  </si>
  <si>
    <t>5301-000020000018</t>
  </si>
  <si>
    <t>RANGER CRW CAB XL AC</t>
  </si>
  <si>
    <t>5301-000020000045</t>
  </si>
  <si>
    <t>5301-000020000044</t>
  </si>
  <si>
    <t>5301-000020000042</t>
  </si>
  <si>
    <t>5301-000020000017</t>
  </si>
  <si>
    <t>5301-000020000123</t>
  </si>
  <si>
    <t>5301-000020000126</t>
  </si>
  <si>
    <t>5301-000020000121</t>
  </si>
  <si>
    <t>NISSAN CHASIS CAB  T/M</t>
  </si>
  <si>
    <t>5301-000020000055</t>
  </si>
  <si>
    <t>NISSAN XTRAIL LE CVT</t>
  </si>
  <si>
    <t>5301-000020000047</t>
  </si>
  <si>
    <t>5301-000020000122</t>
  </si>
  <si>
    <t>5301-000020000127</t>
  </si>
  <si>
    <t>FORD ECONOLINE WAGON</t>
  </si>
  <si>
    <t>5301-000020000124</t>
  </si>
  <si>
    <t>5301-000020000043</t>
  </si>
  <si>
    <t>5301-000020000001</t>
  </si>
  <si>
    <t>NISURU TSURU GS II T/M</t>
  </si>
  <si>
    <t>5303-000020000000</t>
  </si>
  <si>
    <t>REMOLQUE DE PLATAFORMA</t>
  </si>
  <si>
    <t>5401-000050000036</t>
  </si>
  <si>
    <t>MESA PASTEUR CON CAJON MM</t>
  </si>
  <si>
    <t>5401-000050000079</t>
  </si>
  <si>
    <t>MESA PASTEUR CON CAJON</t>
  </si>
  <si>
    <t>5401-000050000077</t>
  </si>
  <si>
    <t>LAMPARA PANTALLA CHICA</t>
  </si>
  <si>
    <t>5401-000050000075</t>
  </si>
  <si>
    <t>ULTRASONIDO MARCA ESAOTE MOD. MYLAB 50</t>
  </si>
  <si>
    <t>5401-000050000013</t>
  </si>
  <si>
    <t>MONITOR DE GRASA CORPORAL</t>
  </si>
  <si>
    <t>5401-000050000000</t>
  </si>
  <si>
    <t>BASCULA PESA PERSONA CON ESTADIMETRO</t>
  </si>
  <si>
    <t>5401-000050000087</t>
  </si>
  <si>
    <t>CONGELADOR-REFRIGERADOR</t>
  </si>
  <si>
    <t>5401-000050000012</t>
  </si>
  <si>
    <t>5401-000050000081</t>
  </si>
  <si>
    <t>BASCULA PERSONAL 160 KG TORINO</t>
  </si>
  <si>
    <t>5401-000050000067</t>
  </si>
  <si>
    <t>DESFRIBILADOR AUTOMATICO</t>
  </si>
  <si>
    <t>5401-000050000076</t>
  </si>
  <si>
    <t>ESTUCHE DIAGNOSTICO POKETSCOPE JUNIOR</t>
  </si>
  <si>
    <t>5401-000050000078</t>
  </si>
  <si>
    <t>SILLA DE RUEDAS 9728L FLYSF/PLASTICO CROMADA</t>
  </si>
  <si>
    <t>5401-000050000082</t>
  </si>
  <si>
    <t>VITRINA MOD. FUTURO</t>
  </si>
  <si>
    <t>5401-000050000070</t>
  </si>
  <si>
    <t>ELECTROCARDIOGRAFOS</t>
  </si>
  <si>
    <t>5401-000050000086</t>
  </si>
  <si>
    <t>PLANTOSCOPIO</t>
  </si>
  <si>
    <t>5401-000050000063</t>
  </si>
  <si>
    <t>BICICLETA ERGOMETER MARCA MONARK MODELO 839E</t>
  </si>
  <si>
    <t>5401-000050000057</t>
  </si>
  <si>
    <t>MEDIDOR CALORICO</t>
  </si>
  <si>
    <t>5401-000050000001</t>
  </si>
  <si>
    <t>CHAISSE LONGE DE GAVINETE ESMAL</t>
  </si>
  <si>
    <t>5401-000050000062</t>
  </si>
  <si>
    <t>OTOSCOPIO</t>
  </si>
  <si>
    <t>5401-000050000068</t>
  </si>
  <si>
    <t>5401-000050000009</t>
  </si>
  <si>
    <t>5401-000050000035</t>
  </si>
  <si>
    <t>SILLA DE RUEDAS NEGRA 18"/25 LLANTA SOLIDA</t>
  </si>
  <si>
    <t>5401-000050000008</t>
  </si>
  <si>
    <t>BAUMANOMETRO</t>
  </si>
  <si>
    <t>5401-000050000069</t>
  </si>
  <si>
    <t>5401-000050000004</t>
  </si>
  <si>
    <t>BASCULA DE PISO</t>
  </si>
  <si>
    <t>5501-000040000076</t>
  </si>
  <si>
    <t>CARRITO MANUAL DOBLE USO</t>
  </si>
  <si>
    <t>5501-000040000022</t>
  </si>
  <si>
    <t>DVD</t>
  </si>
  <si>
    <t>5501-000040000250</t>
  </si>
  <si>
    <t>BOMBA CHARQUERA</t>
  </si>
  <si>
    <t>5501-000040000125</t>
  </si>
  <si>
    <t>PODADORA MARCA HONDA SERIE HRRR2165VKA</t>
  </si>
  <si>
    <t>5501-000040000074</t>
  </si>
  <si>
    <t>MAQUINA SOLDADORA AC180</t>
  </si>
  <si>
    <t>5501-000040000058</t>
  </si>
  <si>
    <t>ROTOMARTILLO</t>
  </si>
  <si>
    <t>5501-000040000056</t>
  </si>
  <si>
    <t>5501-000040000024</t>
  </si>
  <si>
    <t>TRACTOR PODADOR CON BOLSAS</t>
  </si>
  <si>
    <t>5501-000040000251</t>
  </si>
  <si>
    <t>DESBROZADORA DE GASOLINA</t>
  </si>
  <si>
    <t>5501-000040000050</t>
  </si>
  <si>
    <t>5501-000040000071</t>
  </si>
  <si>
    <t>ESMERIL DEWALT</t>
  </si>
  <si>
    <t>5501-000040000247</t>
  </si>
  <si>
    <t>TALADRO Y ROTOMARTILLO TRUPER PROFESIONAL</t>
  </si>
  <si>
    <t>5501-000040000062</t>
  </si>
  <si>
    <t>5501-000040000070</t>
  </si>
  <si>
    <t>LIJADORA</t>
  </si>
  <si>
    <t>5501-000040000124</t>
  </si>
  <si>
    <t>DESBROZADORA UMK435 HONDA SERIE HAGJ2110857</t>
  </si>
  <si>
    <t>5501-000040000075</t>
  </si>
  <si>
    <t>COMPRESOR DE AIRE 1.5 HP</t>
  </si>
  <si>
    <t>5501-000040000069</t>
  </si>
  <si>
    <t>SIERRA</t>
  </si>
  <si>
    <t>5501-000040000023</t>
  </si>
  <si>
    <t>SOPLADOR CIFARELLI DE 5 HP</t>
  </si>
  <si>
    <t>5501-000040000043</t>
  </si>
  <si>
    <t>TALADRO</t>
  </si>
  <si>
    <t>5501-000040000044</t>
  </si>
  <si>
    <t>5501-000040000249</t>
  </si>
  <si>
    <t>HIDROLAVADORA PRESION 3100PSA M. GASOLINA</t>
  </si>
  <si>
    <t>5501-000040000072</t>
  </si>
  <si>
    <t>ROUTER BLACK AND DECKER</t>
  </si>
  <si>
    <t>5501-000040000063</t>
  </si>
  <si>
    <t>5501-000040000059</t>
  </si>
  <si>
    <t>DESBROZADORA PARA TRABAJO PESADO</t>
  </si>
  <si>
    <t>5501-000040000246</t>
  </si>
  <si>
    <t>ROTO MATILLO DE 1/2" INDUSTRIAL</t>
  </si>
  <si>
    <t>5501-000040000049</t>
  </si>
  <si>
    <t>5501-000040000113</t>
  </si>
  <si>
    <t>LAVADORA PRESION 310PSI</t>
  </si>
  <si>
    <t>TOTAL DE BIENES MUEBLES</t>
  </si>
  <si>
    <t>G1043</t>
  </si>
  <si>
    <t>G1044</t>
  </si>
  <si>
    <t>G1045</t>
  </si>
  <si>
    <t>G1046</t>
  </si>
  <si>
    <t>G1047</t>
  </si>
  <si>
    <t>G2034</t>
  </si>
  <si>
    <t>Q0150</t>
  </si>
  <si>
    <t>Q2489</t>
  </si>
  <si>
    <t>Equipamiento de gimnasios municipales</t>
  </si>
  <si>
    <t>Q2546</t>
  </si>
  <si>
    <t>Q2556</t>
  </si>
  <si>
    <t>Dormitorios en Macrocentro deportivo Polideportivo</t>
  </si>
  <si>
    <t>Al 30 de junio de 2017 y  diciembre de 2016</t>
  </si>
  <si>
    <t>Del 01 de Enero al 30 de junio y diciembre de 2016</t>
  </si>
  <si>
    <t>Al 30 de junio de 2017</t>
  </si>
  <si>
    <t>5111113000  SUELDOS BASE AL PERS</t>
  </si>
  <si>
    <t>5112121000  HONORARIOS ASIMILABLES A SALARIO</t>
  </si>
  <si>
    <t>5113131000  PRIMAS POR AÑOS DE S</t>
  </si>
  <si>
    <t>5113132000  PRIMAS DE VACAS., D</t>
  </si>
  <si>
    <t>5113134000  COMPENSACIONES</t>
  </si>
  <si>
    <t>5114141000  APORTACIONES DE SEGURIDAD SOCIAL</t>
  </si>
  <si>
    <t>5114144000  SEGUROS MÚLTIPLES</t>
  </si>
  <si>
    <t>5115154000  PRESTACIONES CONTRACTUALES</t>
  </si>
  <si>
    <t>5115159000  OTRAS PRESTACIONES S</t>
  </si>
  <si>
    <t>5116171000  ESTÍMULOS</t>
  </si>
  <si>
    <t>5121211000  MATERIALES Y ÚTILES DE OFICINA</t>
  </si>
  <si>
    <t>5121212000  MATERIALES Y UTILES</t>
  </si>
  <si>
    <t>5121214000  MAT.,UTILES Y EQUIPO</t>
  </si>
  <si>
    <t>5121215000  MATERIAL IMPRESO E I</t>
  </si>
  <si>
    <t>5121216000  MATERIAL DE LIMPIEZA</t>
  </si>
  <si>
    <t>5121217000  MATERIALES Y ÚTILES DE ENSEÑANZA</t>
  </si>
  <si>
    <t>5122221000  ALIMENTACIÓN DE PERSONAS</t>
  </si>
  <si>
    <t>5122223000  UTENSILIOS PARA EL S</t>
  </si>
  <si>
    <t>5123238000  MERCANCÍAS PARA SU C</t>
  </si>
  <si>
    <t>5124241000  PRODUCTOS MINERALES NO METALICOS</t>
  </si>
  <si>
    <t>5124242000  CEMENTO Y PRODUCTOS DE CONCRETO</t>
  </si>
  <si>
    <t>5124243000  CAL, YESO Y PRODUCTOS DE YESO</t>
  </si>
  <si>
    <t>5124244000  MADERA Y PRODUCTOS DE MADERA</t>
  </si>
  <si>
    <t>5124245000  VIDRIO Y PRODUCTOS DE VIDRIO</t>
  </si>
  <si>
    <t>5124246000  MATERIAL ELECTRICO Y ELECTRONICO</t>
  </si>
  <si>
    <t>5124247000  ARTICULOS METALICOS</t>
  </si>
  <si>
    <t>5124248000  MATERIALES COMPLEMENTARIOS</t>
  </si>
  <si>
    <t>5124249000  OTROS MATERIALES Y A</t>
  </si>
  <si>
    <t>5125251000  SUSTANCIAS QUÍMICAS</t>
  </si>
  <si>
    <t>5125252000  FERTILIZANTES, PESTI</t>
  </si>
  <si>
    <t>5125253000  MEDICINAS Y PRODUCTO</t>
  </si>
  <si>
    <t>5125254000  MATERIALES, ACCESOR</t>
  </si>
  <si>
    <t>5125255000  MAT., ACCESORIOS Y</t>
  </si>
  <si>
    <t>5125256000  FIB. SINTET. HULE</t>
  </si>
  <si>
    <t>5126261000  COMBUSTIBLES, LUBRI</t>
  </si>
  <si>
    <t>5127271000  VESTUARIOS Y UNIFORMES</t>
  </si>
  <si>
    <t>5127272000  PRENDAS DE PROTECCIÓN</t>
  </si>
  <si>
    <t>5127273000  ARTÍCULOS DEPORTIVOS</t>
  </si>
  <si>
    <t>5127275000  BCOS. Y O. TEXTIL</t>
  </si>
  <si>
    <t>5129291000  HERRAMIENTAS MENORES</t>
  </si>
  <si>
    <t>5129292000  REFACCIONES, ACCESO</t>
  </si>
  <si>
    <t>5129293000  REF. A. EQ. EDU Y R</t>
  </si>
  <si>
    <t>5129294000  REFACCIONES Y ACCESO</t>
  </si>
  <si>
    <t>5129295000  REF. MÉD. Y LAB.</t>
  </si>
  <si>
    <t>5129296000  REF. EQ. TRANSP.</t>
  </si>
  <si>
    <t>5129298000  REF. MAQ. Y O. EQ.</t>
  </si>
  <si>
    <t>5131311000  SERVICIO DE ENERGÍA ELÉCTRICA</t>
  </si>
  <si>
    <t>5131318000  SERVICIOS POSTALES Y TELEGRAFIC</t>
  </si>
  <si>
    <t>5132323000  ARRE. M. Y EQ. EDU</t>
  </si>
  <si>
    <t>5132324000  ARRE. EQ. MED. LAB</t>
  </si>
  <si>
    <t>5134134500  SEGUROS DE BIENES PATRIMONIALES</t>
  </si>
  <si>
    <t>5134341000  SERVICIOS FINANCIEROS Y BANCARI</t>
  </si>
  <si>
    <t>5134347000  FLETES Y MANIOBRAS</t>
  </si>
  <si>
    <t>5135352000  INST., REPAR. MTTO.</t>
  </si>
  <si>
    <t xml:space="preserve">  5135354000  INST., REPAR. Y MTT</t>
  </si>
  <si>
    <t xml:space="preserve">  5135355000  REPAR. Y MTTO. DE EQ</t>
  </si>
  <si>
    <t xml:space="preserve">  5135357000  INST., REP. Y MTTO.</t>
  </si>
  <si>
    <t xml:space="preserve">  5135358000  SERVICIOS DE LIMPIEZ</t>
  </si>
  <si>
    <t xml:space="preserve">  5136361100  DIF. RADIO, T.V. Y</t>
  </si>
  <si>
    <t xml:space="preserve">  5136361200  DIF. POR MEDIOS ALTE</t>
  </si>
  <si>
    <t xml:space="preserve">  5137371000  PASAJES AEREOS</t>
  </si>
  <si>
    <t xml:space="preserve">  5137372000  PASAJES TERRESTRES</t>
  </si>
  <si>
    <t xml:space="preserve">  5137375000  VIATICOS EN EL PAIS</t>
  </si>
  <si>
    <t xml:space="preserve">  5137379000  OT. SER. TRASLADO</t>
  </si>
  <si>
    <t xml:space="preserve">  5138382000  GASTOS DE ORDEN SOCIAL Y CULTURAL</t>
  </si>
  <si>
    <t xml:space="preserve">  5138385000  GASTOS  DE REPRESENTACION</t>
  </si>
  <si>
    <t xml:space="preserve">  5139392000  OTROS IMPUESTOS Y DERECHOS</t>
  </si>
  <si>
    <t>5222424100  TRANSFERENCIAS DE GASTO CORRIENTE</t>
  </si>
  <si>
    <t>1112102017  BANCOMER 0110371467 FAFEF 2017</t>
  </si>
  <si>
    <t>1112102018  BANCOMER 0110616532</t>
  </si>
  <si>
    <t>1241 Mobiliario y Equipo de Administraci</t>
  </si>
  <si>
    <t>1242 Mobiliario y Equipo Educacional y R</t>
  </si>
  <si>
    <t>1246 Maquinaria, Otros Equipos y Herrami</t>
  </si>
  <si>
    <t>Correspondiente del 1 de enero al 30 de junio de 2017</t>
  </si>
  <si>
    <t>Información correspondiente al 2do trimestre de 2017 (abril-junio)</t>
  </si>
  <si>
    <t xml:space="preserve">INGRESOS AL 30 DE JUNIO </t>
  </si>
  <si>
    <t>AEFA FONDO GENERAL</t>
  </si>
  <si>
    <t>FDO GRAL _ FIES 2016</t>
  </si>
  <si>
    <t xml:space="preserve"> AF (FAFEF)</t>
  </si>
  <si>
    <t xml:space="preserve"> INTERESES FAFEF 2013</t>
  </si>
  <si>
    <t xml:space="preserve"> CONT ECON 2014</t>
  </si>
  <si>
    <t xml:space="preserve"> CONT. ECON. A 1204</t>
  </si>
  <si>
    <t xml:space="preserve"> APORTACIONES FAFEF</t>
  </si>
  <si>
    <t xml:space="preserve"> INFRAESTRUCTURA DEPO</t>
  </si>
  <si>
    <t xml:space="preserve"> CONTING ECON B 15</t>
  </si>
  <si>
    <t xml:space="preserve"> CONTING ECON E 15</t>
  </si>
  <si>
    <t xml:space="preserve"> FORTA FIN INV  B 16</t>
  </si>
  <si>
    <t xml:space="preserve"> PROGRAMAS REG  A 16</t>
  </si>
  <si>
    <t xml:space="preserve"> DES REGIONAL A 16</t>
  </si>
  <si>
    <t xml:space="preserve"> PROGRAMAS REG B 16</t>
  </si>
  <si>
    <t xml:space="preserve"> FONDO DE COMP DEL RE</t>
  </si>
  <si>
    <t xml:space="preserve"> CONADE 2017</t>
  </si>
  <si>
    <t xml:space="preserve"> FORTALECE 17</t>
  </si>
  <si>
    <t xml:space="preserve"> DES REGIONAL 17</t>
  </si>
  <si>
    <t xml:space="preserve"> SANCIONES A CONTRATIST</t>
  </si>
  <si>
    <t>Aprovechamientos no comprendidos en las fracciones de la Ley de Ingresos causadas en ejercicios fiscales anteriores pendientes de liquidación o pago</t>
  </si>
  <si>
    <t>Del 1 de Enero al 30 de junio de 2017</t>
  </si>
  <si>
    <t>Del 1  de Enero al 30 de junio de 2017</t>
  </si>
  <si>
    <t>Del 01 de Enero al 30 de junio de 2017</t>
  </si>
  <si>
    <t>Del 1 de Enero  al 30 de junio de 2017</t>
  </si>
  <si>
    <t>Del 1 de Enero al 30 de Junio de 2017</t>
  </si>
  <si>
    <t>Q0403</t>
  </si>
  <si>
    <t>Proyectos de Desarrollo Regional</t>
  </si>
  <si>
    <t>Q1010</t>
  </si>
  <si>
    <t>Unidad Deportiva</t>
  </si>
  <si>
    <t>Q2094</t>
  </si>
  <si>
    <t>Fondo para fortalecimiento de la infraestructura estatal</t>
  </si>
  <si>
    <t>Q2122</t>
  </si>
  <si>
    <t>Q2529</t>
  </si>
  <si>
    <t>Campo de futbol el internado, SanLuis de La Paz</t>
  </si>
  <si>
    <t>Q2565</t>
  </si>
  <si>
    <t>Remodelación de Estado de Beisbol Domingo Santana</t>
  </si>
  <si>
    <t>Q2577</t>
  </si>
  <si>
    <t>Unidad Deportiva Sur en Salamanca</t>
  </si>
  <si>
    <t>Q2578</t>
  </si>
  <si>
    <t>Unidad Deportiva Victoria</t>
  </si>
  <si>
    <t>Al 30 DE JUNIO</t>
  </si>
  <si>
    <t>FONDO DE COMPENSACIÓN ISR</t>
  </si>
  <si>
    <t>ADRIAN BALDERAS MENDIOLA</t>
  </si>
  <si>
    <t>BAMA640908</t>
  </si>
  <si>
    <t>ALBERTO JORGE CASTILLO OLMEDO</t>
  </si>
  <si>
    <t>CAOA780514</t>
  </si>
  <si>
    <t>ALEJANDRA BARRON GARCIA</t>
  </si>
  <si>
    <t>BAGA561127</t>
  </si>
  <si>
    <t>ALEJANDRO RODRIGUEZ HERNANDEZ</t>
  </si>
  <si>
    <t>ROHA020628HGTDRLA7</t>
  </si>
  <si>
    <t>ALFONSO MANRIQUE PEREZ</t>
  </si>
  <si>
    <t>MAPA980603HTSNRL05</t>
  </si>
  <si>
    <t>ANA GUADALUPE FLORES GOMEZ</t>
  </si>
  <si>
    <t>FOGA700517</t>
  </si>
  <si>
    <t>ANDRES RANGEL MARTINEZ</t>
  </si>
  <si>
    <t>RAMA930730HGTNRN08</t>
  </si>
  <si>
    <t>ANGEL MALDONADO RODRIGUEZ</t>
  </si>
  <si>
    <t>MARA620901</t>
  </si>
  <si>
    <t>ANTONIO VAZQUEZ MENDEZ</t>
  </si>
  <si>
    <t>VAMA930812HCSZNN06</t>
  </si>
  <si>
    <t>AZUCENA RODRIGUEZ OCHOA</t>
  </si>
  <si>
    <t>ROOA910331MGTDCZ01</t>
  </si>
  <si>
    <t>BENJAMIN FELIX VILLEGAS ROBLES</t>
  </si>
  <si>
    <t>VIRB670331</t>
  </si>
  <si>
    <t>BLANCA DELIA HERNANDEZ ESCALERA</t>
  </si>
  <si>
    <t>HEEB740623MGTRSL07</t>
  </si>
  <si>
    <t>BLANCA SONIA ARGUELLO MEDINA</t>
  </si>
  <si>
    <t>AUMB841024</t>
  </si>
  <si>
    <t>BRUNO PERAZA GARCIA</t>
  </si>
  <si>
    <t>PEGB830715HDFRRR07</t>
  </si>
  <si>
    <t>CARLOS ALBERTO HERNANDEZ ARTEAGA</t>
  </si>
  <si>
    <t>HEAC760817</t>
  </si>
  <si>
    <t>CARLOS ARGUETA GONZALEZ</t>
  </si>
  <si>
    <t>AUGC690430HDFRNR09</t>
  </si>
  <si>
    <t>CARMEN LUCERO NAVARRETE MEJIA</t>
  </si>
  <si>
    <t>NAMC940826</t>
  </si>
  <si>
    <t>CECILIA YAZMIN RAMIREZ LAGUNA</t>
  </si>
  <si>
    <t>RALC921004</t>
  </si>
  <si>
    <t>CESAR FRANCISCO MORALES ARREDONDO</t>
  </si>
  <si>
    <t>MOAC990823HGTRRS04</t>
  </si>
  <si>
    <t>CYNDY PAOLA CORREA CONEJO</t>
  </si>
  <si>
    <t>COCC890513</t>
  </si>
  <si>
    <t>DANIEL DE JESUS VARGAS SANCHEZ</t>
  </si>
  <si>
    <t>VASD840306HGTRNN05</t>
  </si>
  <si>
    <t>DANIEL PEREZ ORDAZ</t>
  </si>
  <si>
    <t>PEOD711026</t>
  </si>
  <si>
    <t>DANIEL RANGEL MARTINEZ</t>
  </si>
  <si>
    <t>RAMD970603HGTNRN05</t>
  </si>
  <si>
    <t>DAVID SALOMON MARTINEZ RAMIREZ</t>
  </si>
  <si>
    <t>MARD920812HGTRMV01</t>
  </si>
  <si>
    <t>EDUARDO PEREZ SANDI CUEN</t>
  </si>
  <si>
    <t>PECE690117</t>
  </si>
  <si>
    <t xml:space="preserve">ELADIO VAZQUEZ ANTUNEZ </t>
  </si>
  <si>
    <t>VAAE440218HNLZNL04</t>
  </si>
  <si>
    <t>ELSA DEL CARMEN VILLANUEVA CASTREJON</t>
  </si>
  <si>
    <t>VICE840923MGT</t>
  </si>
  <si>
    <t>ELSA GONZALEZ ZUÑIGA</t>
  </si>
  <si>
    <t>GOZE571205</t>
  </si>
  <si>
    <t>ENRIQUE JOEL GUZMAN VILLAREAL</t>
  </si>
  <si>
    <t>GUVE420311</t>
  </si>
  <si>
    <t>ENRIQUE VAZQUEZ MARTINEZ</t>
  </si>
  <si>
    <t>VAME580915</t>
  </si>
  <si>
    <t>ERICK GIOVANNI GARCIA GALLEGOS</t>
  </si>
  <si>
    <t>GAGE951204</t>
  </si>
  <si>
    <t>ERICK YUNUEM OLIVA MENDEZ</t>
  </si>
  <si>
    <t>OIME890330</t>
  </si>
  <si>
    <t>ERNESTO ALEJANDRO GRANADOS ORTIZ</t>
  </si>
  <si>
    <t>GAOE850129</t>
  </si>
  <si>
    <t>EZEQUIEL JAIME ESPARZA</t>
  </si>
  <si>
    <t>JAEE970624HASMSZ01</t>
  </si>
  <si>
    <t>FABIOLA LETICIA TERRAZAS RAMIREZ</t>
  </si>
  <si>
    <t>TERF781028</t>
  </si>
  <si>
    <t>FERNANDO CERVANTES</t>
  </si>
  <si>
    <t>FERNANDO SEBASTIAN GALVAN CASTILLO</t>
  </si>
  <si>
    <t>GACF990530</t>
  </si>
  <si>
    <t>FRANCISCO JAVIER AGUIRRE CAMARGO</t>
  </si>
  <si>
    <t>AUCF671010HGTGMR09</t>
  </si>
  <si>
    <t>FRANCISCO JAVIER ORTIZ ORTIZ</t>
  </si>
  <si>
    <t>OIOF660204</t>
  </si>
  <si>
    <t>FRANCISCO JAVIER RAMIREZ ONTIVEROS</t>
  </si>
  <si>
    <t>RAOF841020HGT</t>
  </si>
  <si>
    <t>GAUDENCIO LOPEZ HERNANDEZ</t>
  </si>
  <si>
    <t>LOHG500117</t>
  </si>
  <si>
    <t>GUADALUPE ESTEFANIA AGUILAR CERVANTES</t>
  </si>
  <si>
    <t>AUCG910920</t>
  </si>
  <si>
    <t>HECTOR FEDERICO VILLEGAS OCAMPO</t>
  </si>
  <si>
    <t>VIOH780826</t>
  </si>
  <si>
    <t>HENOK ROMERO HUERTA</t>
  </si>
  <si>
    <t>HURH820821</t>
  </si>
  <si>
    <t>HERIBERTO HERNANDEZ RANGEL</t>
  </si>
  <si>
    <t>HERH900509</t>
  </si>
  <si>
    <t xml:space="preserve">HUMBERT ELETT OCHOA BARRIOS </t>
  </si>
  <si>
    <t>OOBH811109</t>
  </si>
  <si>
    <t>HUMBERTO NAVARRO MOLINA</t>
  </si>
  <si>
    <t>NAMH880213</t>
  </si>
  <si>
    <t>IGNACIO DE JESUS PRADO JUAREZ</t>
  </si>
  <si>
    <t>PAJI930921HGTRRG07</t>
  </si>
  <si>
    <t>IRENE HERNANDEZ LOPEZ</t>
  </si>
  <si>
    <t>HELI750516</t>
  </si>
  <si>
    <t>ISAAC NAVARRETE GONZALEZ</t>
  </si>
  <si>
    <t>NAGI820512HMNVNS02</t>
  </si>
  <si>
    <t>ISIDRO TAVERA GONZALEZ</t>
  </si>
  <si>
    <t>TAGI970101HGTVNS00</t>
  </si>
  <si>
    <t>J REFUGIO MACIAS SOLIS</t>
  </si>
  <si>
    <t>MASR520305HGTCLF09</t>
  </si>
  <si>
    <t>JAIME HUMBERTO GONZALEZ MONTALVO</t>
  </si>
  <si>
    <t>GOMJ890521</t>
  </si>
  <si>
    <t>JESSICA PATRICIA RODRIGUEZ GALVAN</t>
  </si>
  <si>
    <t>ROGJ760916MGTDLS07</t>
  </si>
  <si>
    <t>JORGE LUIS QUIÑONES JAZO</t>
  </si>
  <si>
    <t>QUJJ811113HGTXZR07</t>
  </si>
  <si>
    <t>JORGE OCTAVIO ARROYO FRANCO</t>
  </si>
  <si>
    <t>AOFJ900120</t>
  </si>
  <si>
    <t>JOSE ALFREDO CERRITOS CAMPOS</t>
  </si>
  <si>
    <t>CECA900622</t>
  </si>
  <si>
    <t>JOSE ANTONIO ASCENCION MELESIO CAZARES</t>
  </si>
  <si>
    <t>MECA590507</t>
  </si>
  <si>
    <t>JOSE ANTONIO MORENO</t>
  </si>
  <si>
    <t>MOXA670117</t>
  </si>
  <si>
    <t>JOSE CAMACHO SUAREZ</t>
  </si>
  <si>
    <t>CASJ651121</t>
  </si>
  <si>
    <t>JOSE DE JESUS ALVAREZ HERRERA</t>
  </si>
  <si>
    <t>AAHJ611212HGTLRS02</t>
  </si>
  <si>
    <t>JOSE DE JESUS COPADO BALDERAS</t>
  </si>
  <si>
    <t>COBJ700616</t>
  </si>
  <si>
    <t>JOSE DOLORES ALVAREZ TOLEDO</t>
  </si>
  <si>
    <t>ATTD630405HGTLLL03</t>
  </si>
  <si>
    <t>JOSE FROYLAN RAMIREZ RIOS</t>
  </si>
  <si>
    <t>RARF520407</t>
  </si>
  <si>
    <t>JOSE LUIS LINARES AYALA</t>
  </si>
  <si>
    <t>LIAJ700209</t>
  </si>
  <si>
    <t>JOSE MANUEL NAVA BARAJAS</t>
  </si>
  <si>
    <t>NABM770408HGTVRN06</t>
  </si>
  <si>
    <t>JUAN ANTONIO BARRIENTOS GUTIERREZ</t>
  </si>
  <si>
    <t>BAGJ791106</t>
  </si>
  <si>
    <t>JUAN FELIPE MARTINEZ RAMIREZ</t>
  </si>
  <si>
    <t>MARJ860923</t>
  </si>
  <si>
    <t>JUAN JOSE GUTIERREZ BERMUDEZ</t>
  </si>
  <si>
    <t>GUBJ010802HGTTRNA6</t>
  </si>
  <si>
    <t>JUAN VICENTE GARCIA FLORES</t>
  </si>
  <si>
    <t>GAFJ951021</t>
  </si>
  <si>
    <t>JULIO CESAR LINO SANCHEZ</t>
  </si>
  <si>
    <t>LISJ720223</t>
  </si>
  <si>
    <t>JUVENAL ALVARADO SERVIN</t>
  </si>
  <si>
    <t>AASJ600409</t>
  </si>
  <si>
    <t>KARLA XIADANI AVILA VILLANUEVA</t>
  </si>
  <si>
    <t>AIVK970206MGTVLR00</t>
  </si>
  <si>
    <t>LAURA ELENA IBARRA SANDOVAL</t>
  </si>
  <si>
    <t>IASL670727</t>
  </si>
  <si>
    <t>LAURA EUGENIA ALEJANDRI RABAGO</t>
  </si>
  <si>
    <t>AERL840116</t>
  </si>
  <si>
    <t>LAURA GONZALEZ DEL CASTILLO ARANDA</t>
  </si>
  <si>
    <t>GOAL661122MGTNRR00</t>
  </si>
  <si>
    <t>LAZARO ARTURO CARRANZA OCHOA</t>
  </si>
  <si>
    <t>CAOL660517</t>
  </si>
  <si>
    <t>LIDIA GOMEZ</t>
  </si>
  <si>
    <t>GOXL581111</t>
  </si>
  <si>
    <t>LIZZETH EUGENIA LOZANO CORTES</t>
  </si>
  <si>
    <t>LOCL850719</t>
  </si>
  <si>
    <t>LUIS JOAQUIN GONZALEZ MORENO</t>
  </si>
  <si>
    <t>GOML970909HGTNRS01</t>
  </si>
  <si>
    <t>LUIS RAMSES RODRIGUEZ ACEVEDO</t>
  </si>
  <si>
    <t>ROAN820115</t>
  </si>
  <si>
    <t>LUIS RAUL GALLARDO OLIVEROS</t>
  </si>
  <si>
    <t>GAOL960830</t>
  </si>
  <si>
    <t>LUZ GABRIELA ROCHA AGUILERA</t>
  </si>
  <si>
    <t>ROAL750703</t>
  </si>
  <si>
    <t>MA DE JESUS LOPEZ VALADEZ</t>
  </si>
  <si>
    <t>LOVJ731225</t>
  </si>
  <si>
    <t>MARCOS REYES VARGAS</t>
  </si>
  <si>
    <t>REVM610425</t>
  </si>
  <si>
    <t>MARGARITA ESPINOZA</t>
  </si>
  <si>
    <t>EIXM600305</t>
  </si>
  <si>
    <t>MARIA DE LOS ANGELES MARTINEZ LOPEZ</t>
  </si>
  <si>
    <t>MALA960218</t>
  </si>
  <si>
    <t>MARIA ISABEL HUITRON ANGELES</t>
  </si>
  <si>
    <t>HUAI951121</t>
  </si>
  <si>
    <t>MARIA TERESA LARA ZARATE</t>
  </si>
  <si>
    <t>LAZT741015</t>
  </si>
  <si>
    <t>MARTHA ALICIA NUÑEZ FLORES</t>
  </si>
  <si>
    <t>NUFM760114MJC</t>
  </si>
  <si>
    <t>MIGUEL ANGEL LOPEZ RODRIGUEZ</t>
  </si>
  <si>
    <t>LORM791008</t>
  </si>
  <si>
    <t>MIGUEL ANGEL MARES VAQUERA</t>
  </si>
  <si>
    <t>MAVM670901</t>
  </si>
  <si>
    <t>MIGUEL ANGEL MARTINEZ SANCHEZ</t>
  </si>
  <si>
    <t>MASM890219HGTRNG00</t>
  </si>
  <si>
    <t>NORMA ANGELICA AVILA SALGADO</t>
  </si>
  <si>
    <t>AISN821217</t>
  </si>
  <si>
    <t>OMELINO CASTILLEJOS TOLEDO</t>
  </si>
  <si>
    <t>CATO770223</t>
  </si>
  <si>
    <t>PABLO GERARDO DE LA RUE USCANGA</t>
  </si>
  <si>
    <t>RUUP630806552</t>
  </si>
  <si>
    <t>PETRA VIANEY RODRIGUEZ HERNANDEZ</t>
  </si>
  <si>
    <t>ROHP640629</t>
  </si>
  <si>
    <t>RAUL GUTIERREZ BERMUDEZ</t>
  </si>
  <si>
    <t>GUBR000513HGTTRLA4</t>
  </si>
  <si>
    <t>RENE ROGELIO CAPETILLO ZAMORA</t>
  </si>
  <si>
    <t>CAZR830310</t>
  </si>
  <si>
    <t>RICARDO ALBERTO VILLEGAS PANTOJA</t>
  </si>
  <si>
    <t>VIPR930307</t>
  </si>
  <si>
    <t>RITA RIOS REYES</t>
  </si>
  <si>
    <t>RIRR751128</t>
  </si>
  <si>
    <t>ROBINSON CASTELLANOS SANCHEZ</t>
  </si>
  <si>
    <t>CASR820419</t>
  </si>
  <si>
    <t>RODRIGO FERNANDO PEREZ GARCIA</t>
  </si>
  <si>
    <t>PEGR760529</t>
  </si>
  <si>
    <t>ROSA ESTELA VERA CARDONA</t>
  </si>
  <si>
    <t>VECR650102</t>
  </si>
  <si>
    <t>ROSA ISELA VIVANCO JUAREZ</t>
  </si>
  <si>
    <t>VIJR750905</t>
  </si>
  <si>
    <t>ROSA YAZMIN HERNANDEZ PAREDES</t>
  </si>
  <si>
    <t>HEPR850326</t>
  </si>
  <si>
    <t>RUBEN ALEJANDRO DIAZ CERVANTES</t>
  </si>
  <si>
    <t>DICR831005</t>
  </si>
  <si>
    <t>SANJUANA PUENTE SILLEROS</t>
  </si>
  <si>
    <t>PUSS790627</t>
  </si>
  <si>
    <t>TANIA MARIA HERNANDEZ CASTRO</t>
  </si>
  <si>
    <t>HECT840520BM3</t>
  </si>
  <si>
    <t>VICTOR ERNESTO OLIVA CASTELLANOS</t>
  </si>
  <si>
    <t>OICV910610</t>
  </si>
  <si>
    <t>VICTOR TORRES PONCE</t>
  </si>
  <si>
    <t>TOPV590728HGTRNC07</t>
  </si>
  <si>
    <t>YURI CONTRERAS CEDI</t>
  </si>
  <si>
    <t>COCY631103HDFNDR01</t>
  </si>
  <si>
    <t>ACADEMIA DE BEISBOL TIGRES DE GUANAJUATO AC</t>
  </si>
  <si>
    <t>ADB101014U22</t>
  </si>
  <si>
    <t>ARELITE INTERNACIONAL S DE RL DE CV</t>
  </si>
  <si>
    <t>ASOCIACION DE GIMNASIA DEL ESTADO DE GUANAJUATO AC</t>
  </si>
  <si>
    <t>AGE890901PSA</t>
  </si>
  <si>
    <t>ASOCIACION DE PATINAJE SOBRE HIELO DEL ESTADO DE GUANAJUATO</t>
  </si>
  <si>
    <t>APS140113AY1</t>
  </si>
  <si>
    <t>ASOCIACION DE VOLEIBOL DEL ESTADO DE GUANAJUATO AC</t>
  </si>
  <si>
    <t>AVE960521UK9</t>
  </si>
  <si>
    <t>ASOCIACION ESTATAL DE TOCHITO BANDERA DE GUANAJUATO AC</t>
  </si>
  <si>
    <t>AET111208CX5</t>
  </si>
  <si>
    <t>ASOCIACION GUANAJUATENSE DE BOLICHE AC</t>
  </si>
  <si>
    <t>AGB850329KY6</t>
  </si>
  <si>
    <t>ASOCIACION LEONESA PARA DISTROFIA MUSCULAR AC</t>
  </si>
  <si>
    <t>ALD900925MP9</t>
  </si>
  <si>
    <t>AUTOGESTION Y EDUCACION COMUNITARIAS AC</t>
  </si>
  <si>
    <t>AAE141202IT1</t>
  </si>
  <si>
    <t>CLUB DE GOLF SANTA MARGARITA SA DE CV</t>
  </si>
  <si>
    <t>CGS7805017Q4</t>
  </si>
  <si>
    <t>COMISION MUNICIPAL DE CULTURA FISICA Y DEPORTE DE LEON</t>
  </si>
  <si>
    <t>CMD9911096U3</t>
  </si>
  <si>
    <t>COMISION MUNICIPAL DEL DEPORTE PARA EL MUNICIPIO DE SAN FRANCISCO DEL RINCON GTO</t>
  </si>
  <si>
    <t>CMD010717H10</t>
  </si>
  <si>
    <t>COMITE ORGANIZADOR TENNIS FIESTAS PATRIAS AC</t>
  </si>
  <si>
    <t>COT1106162J5</t>
  </si>
  <si>
    <t>FEDERACION NACIONAL DE AJEDREZ DE MEXICO AC</t>
  </si>
  <si>
    <t>FNA750819R75</t>
  </si>
  <si>
    <t>FOMENTO EDUCATIVO CULTURAL AC</t>
  </si>
  <si>
    <t>FEC751027FX3</t>
  </si>
  <si>
    <t xml:space="preserve">JUDOKAS GUANAJUATENSES AC </t>
  </si>
  <si>
    <t>LIGA DE BASQUETBOL DE URIANGATO AC</t>
  </si>
  <si>
    <t>LBU1504165R5</t>
  </si>
  <si>
    <t>LIGA MUNICIPAL DE VOLEIBOL DE APASEO EL GRANDE GUANAJUATO AC</t>
  </si>
  <si>
    <t>LMV150120E30</t>
  </si>
  <si>
    <t>LIGA OFICIAL DE FUTBOL MUNICIPAL DE VILLAGRAN GUANAJUATO AC</t>
  </si>
  <si>
    <t>LOF140226N49</t>
  </si>
  <si>
    <t>MUNICIPIO DE GUANAJUATO</t>
  </si>
  <si>
    <t>MGU850101JD5</t>
  </si>
  <si>
    <t>MUNICIPIO DE PURISIMA DEL RINCON GTO</t>
  </si>
  <si>
    <t>MPR8501011K9</t>
  </si>
  <si>
    <t>MUNICIPIO DE ROMITA GTO</t>
  </si>
  <si>
    <t>MRO850101LZ2</t>
  </si>
  <si>
    <t>MUNICIPIO DE SALAMANCA GTO</t>
  </si>
  <si>
    <t>MSA850101IV4</t>
  </si>
  <si>
    <t>MUNICIPIO DE SALVATIERRA GTO</t>
  </si>
  <si>
    <t>MSA850101RH4</t>
  </si>
  <si>
    <t>MUNICIPIO DE SAN FELIPE</t>
  </si>
  <si>
    <t>MSF860201JR0</t>
  </si>
  <si>
    <t>NACION SKATE AC</t>
  </si>
  <si>
    <t>KSK070525ET2</t>
  </si>
  <si>
    <t>NETWORKING PALACE SA DE CV</t>
  </si>
  <si>
    <t>NPA150121U71</t>
  </si>
  <si>
    <t>PAGINA TRES SA</t>
  </si>
  <si>
    <t>PTR980813TT8</t>
  </si>
  <si>
    <t>PATRONATO DE BOMBEROS DE LEON GTO</t>
  </si>
  <si>
    <t>PBL890425149</t>
  </si>
  <si>
    <t>PATRONATO DEL HOSPITAL DE ESPECIALIDADES PEDRIATRICO DE LEON AC</t>
  </si>
  <si>
    <t>PHE160512JU3</t>
  </si>
  <si>
    <t>PROABEJAS AC</t>
  </si>
  <si>
    <t>PRO100216CI1</t>
  </si>
  <si>
    <t>PROMOCIONES DEPORTIVAS DEL VALLE DE SEÑORA AC</t>
  </si>
  <si>
    <t>PDV1602054G8</t>
  </si>
  <si>
    <t>RALLYMEX SA DE CV</t>
  </si>
  <si>
    <t>RAL001005C93</t>
  </si>
  <si>
    <t>SISTEMA DE CULTURA FISICA Y DEPORTE DEL MUNICIPIO DE CELAYA</t>
  </si>
  <si>
    <t>CMD991231BG1</t>
  </si>
  <si>
    <t>SOCCER ESPECIALISTA EN ARQUEROS SA DE CV</t>
  </si>
  <si>
    <t>SAE980506SC4</t>
  </si>
  <si>
    <t>TECNOLOGICO NACIONAL DE MEXICO</t>
  </si>
  <si>
    <t>TNM140723GFA</t>
  </si>
  <si>
    <t>UNION DE ASOCIACIONES DE CHARROS DEL ESTADO DE GUANAJUATO AC</t>
  </si>
  <si>
    <t>UAC950105PZ6</t>
  </si>
  <si>
    <t>COMISION DE DEPORTE DEL ESTADO DE GUANAJUATO
MONTOS PAGADOS POR AYUDAS Y SUBSIDIOS
TRIMESTRE ABRIL-JUNIO 2017</t>
  </si>
  <si>
    <t>516827100</t>
  </si>
  <si>
    <t>COMISION DE DEPORTE DEL ESTADO DE GUANAJUATO
EJERCICIO Y DESTINO DE GASTO FEDERALIZADO Y REINTEGROS
DEL 1 DE ENERO AL 30 DE JUNIO DE 2017</t>
  </si>
  <si>
    <t>Al 30 de Junio de 2017</t>
  </si>
  <si>
    <t>5150-000010101535</t>
  </si>
  <si>
    <t>5150-000010101536</t>
  </si>
  <si>
    <t>5150-000010101537</t>
  </si>
  <si>
    <t>5150-000010101538</t>
  </si>
  <si>
    <t>5150-000010101539</t>
  </si>
  <si>
    <t>5150-000010101540</t>
  </si>
  <si>
    <t>5150-000010101541</t>
  </si>
  <si>
    <t>5150-000010101542</t>
  </si>
  <si>
    <t>5150-000010101543</t>
  </si>
  <si>
    <t>5150-000010101544</t>
  </si>
  <si>
    <t>5210-000030100729</t>
  </si>
  <si>
    <t>EQUIPO DE SONIDO CON DOS MICROFONOS ANALAMBRICOS</t>
  </si>
  <si>
    <t>5220-000030100730</t>
  </si>
  <si>
    <t>LANZAPELOTAS DE BEISBOL</t>
  </si>
  <si>
    <t>5220-000030100731</t>
  </si>
  <si>
    <t>5220-000030100732</t>
  </si>
  <si>
    <t>5230-000030100733</t>
  </si>
  <si>
    <t>5670-000040100199</t>
  </si>
  <si>
    <t>5670-000040100200</t>
  </si>
  <si>
    <t>PULIDORA Y LIJADORA 9"</t>
  </si>
  <si>
    <t>5670-000040100201</t>
  </si>
  <si>
    <t>5670-000040100202</t>
  </si>
  <si>
    <t>5670-000040100203</t>
  </si>
  <si>
    <t>5670-000040100204</t>
  </si>
  <si>
    <t>5670-000040100205</t>
  </si>
  <si>
    <t>TRONZADORA/CORTADORA DE METAL 14"</t>
  </si>
  <si>
    <t>5670-000040100206</t>
  </si>
  <si>
    <t>5670-000040100207</t>
  </si>
  <si>
    <t>5670-000040100208</t>
  </si>
  <si>
    <t>5670-000040100209</t>
  </si>
  <si>
    <t>5670-000040100210</t>
  </si>
  <si>
    <t>DESMALEZADORA</t>
  </si>
  <si>
    <t>5670-000040100211</t>
  </si>
  <si>
    <t>5670-000040100212</t>
  </si>
  <si>
    <t>5670-000040100213</t>
  </si>
  <si>
    <t>5670-000040100214</t>
  </si>
  <si>
    <t>5670-000040100215</t>
  </si>
  <si>
    <t>5670-000040100216</t>
  </si>
  <si>
    <t>5670-000040100217</t>
  </si>
  <si>
    <t>5670-000040100218</t>
  </si>
  <si>
    <t>5670-000040100219</t>
  </si>
  <si>
    <t xml:space="preserve">AYUDA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</si>
</sst>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quot;$&quot;#,##0.00;[Red]\-&quot;$&quot;#,##0.00"/>
    <numFmt numFmtId="44" formatCode="_-&quot;$&quot;* #,##0.00_-;\-&quot;$&quot;* #,##0.00_-;_-&quot;$&quot;* &quot;-&quot;??_-;_-@_-"/>
    <numFmt numFmtId="43" formatCode="_-* #,##0.00_-;\-* #,##0.00_-;_-* &quot;-&quot;??_-;_-@_-"/>
    <numFmt numFmtId="164" formatCode="General_)"/>
    <numFmt numFmtId="165" formatCode="0_ ;\-0\ "/>
    <numFmt numFmtId="166" formatCode="#,##0_ ;\-#,##0\ "/>
    <numFmt numFmtId="167" formatCode="#,##0.00;\-#,##0.00;&quot; &quot;"/>
    <numFmt numFmtId="168" formatCode="#,##0;\-#,##0;&quot; &quot;"/>
    <numFmt numFmtId="169" formatCode="_-[$€-2]* #,##0.00_-;\-[$€-2]* #,##0.00_-;_-[$€-2]* &quot;-&quot;??_-"/>
    <numFmt numFmtId="170" formatCode="_-* #,##0.00\ _€_-;\-* #,##0.00\ _€_-;_-* &quot;-&quot;??\ _€_-;_-@_-"/>
    <numFmt numFmtId="171" formatCode="#,##0.00_ ;\-#,##0.00\ "/>
    <numFmt numFmtId="172" formatCode="_-* #,##0.0000_-;\-* #,##0.0000_-;_-* &quot;-&quot;??_-;_-@_-"/>
    <numFmt numFmtId="173" formatCode="#,##0.000000000"/>
  </numFmts>
  <fonts count="6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10"/>
      <name val="Arial"/>
      <family val="2"/>
    </font>
    <font>
      <b/>
      <sz val="10"/>
      <color rgb="FF002060"/>
      <name val="Arial"/>
      <family val="2"/>
    </font>
    <font>
      <sz val="9"/>
      <color indexed="81"/>
      <name val="Tahoma"/>
      <family val="2"/>
    </font>
    <font>
      <b/>
      <sz val="9"/>
      <color indexed="81"/>
      <name val="Tahoma"/>
      <family val="2"/>
    </font>
    <font>
      <sz val="11"/>
      <color theme="0"/>
      <name val="Calibri"/>
      <family val="2"/>
      <scheme val="minor"/>
    </font>
    <font>
      <sz val="10"/>
      <color theme="1"/>
      <name val="Arial"/>
      <family val="2"/>
    </font>
    <font>
      <b/>
      <sz val="10"/>
      <color theme="1"/>
      <name val="Arial"/>
      <family val="2"/>
    </font>
    <font>
      <sz val="10"/>
      <color theme="0"/>
      <name val="Arial"/>
      <family val="2"/>
    </font>
    <font>
      <i/>
      <sz val="10"/>
      <name val="Arial"/>
      <family val="2"/>
    </font>
    <font>
      <b/>
      <i/>
      <sz val="10"/>
      <name val="Arial"/>
      <family val="2"/>
    </font>
    <font>
      <i/>
      <sz val="10"/>
      <color theme="1"/>
      <name val="Arial"/>
      <family val="2"/>
    </font>
    <font>
      <b/>
      <sz val="10"/>
      <color theme="0" tint="-0.499984740745262"/>
      <name val="Arial"/>
      <family val="2"/>
    </font>
    <font>
      <b/>
      <sz val="10"/>
      <color theme="0"/>
      <name val="Arial"/>
      <family val="2"/>
    </font>
    <font>
      <b/>
      <i/>
      <sz val="10"/>
      <color theme="1"/>
      <name val="Arial"/>
      <family val="2"/>
    </font>
    <font>
      <sz val="10"/>
      <color rgb="FFFF0000"/>
      <name val="Arial"/>
      <family val="2"/>
    </font>
    <font>
      <b/>
      <sz val="10"/>
      <color theme="1" tint="0.34998626667073579"/>
      <name val="Arial"/>
      <family val="2"/>
    </font>
    <font>
      <u/>
      <sz val="10"/>
      <color theme="1"/>
      <name val="Arial"/>
      <family val="2"/>
    </font>
    <font>
      <b/>
      <sz val="10"/>
      <color theme="1"/>
      <name val="Soberana Sans Light"/>
    </font>
    <font>
      <sz val="10"/>
      <color theme="1"/>
      <name val="Calibri"/>
      <family val="2"/>
      <scheme val="minor"/>
    </font>
    <font>
      <b/>
      <sz val="10"/>
      <color rgb="FF0070C0"/>
      <name val="Arial"/>
      <family val="2"/>
    </font>
    <font>
      <b/>
      <u/>
      <sz val="10"/>
      <color theme="1"/>
      <name val="Arial"/>
      <family val="2"/>
    </font>
    <font>
      <b/>
      <sz val="10"/>
      <color rgb="FF000000"/>
      <name val="Arial"/>
      <family val="2"/>
    </font>
    <font>
      <sz val="10"/>
      <color rgb="FF000000"/>
      <name val="Arial"/>
      <family val="2"/>
    </font>
    <font>
      <sz val="10"/>
      <color rgb="FF000000"/>
      <name val="Calibri"/>
      <family val="2"/>
      <scheme val="minor"/>
    </font>
    <font>
      <sz val="10"/>
      <color rgb="FF222222"/>
      <name val="Arial"/>
      <family val="2"/>
    </font>
    <font>
      <sz val="10"/>
      <color indexed="8"/>
      <name val="Arial"/>
      <family val="2"/>
    </font>
    <font>
      <b/>
      <sz val="10"/>
      <color indexed="8"/>
      <name val="Arial"/>
      <family val="2"/>
    </font>
    <font>
      <b/>
      <sz val="10"/>
      <color rgb="FFFF0000"/>
      <name val="Arial"/>
      <family val="2"/>
    </font>
    <font>
      <b/>
      <vertAlign val="superscript"/>
      <sz val="10"/>
      <name val="Arial"/>
      <family val="2"/>
    </font>
    <font>
      <vertAlign val="superscript"/>
      <sz val="10"/>
      <color theme="1"/>
      <name val="Arial"/>
      <family val="2"/>
    </font>
    <font>
      <b/>
      <sz val="11"/>
      <color rgb="FF002060"/>
      <name val="Arial"/>
      <family val="2"/>
    </font>
    <font>
      <sz val="12"/>
      <color indexed="24"/>
      <name val="Arial"/>
      <family val="2"/>
    </font>
    <font>
      <b/>
      <sz val="18"/>
      <color indexed="24"/>
      <name val="Arial"/>
      <family val="2"/>
    </font>
    <font>
      <b/>
      <sz val="14"/>
      <color indexed="24"/>
      <name val="Arial"/>
      <family val="2"/>
    </font>
    <font>
      <sz val="11"/>
      <color theme="1"/>
      <name val="Garamond"/>
      <family val="2"/>
    </font>
    <font>
      <b/>
      <sz val="11"/>
      <color theme="1"/>
      <name val="Calibri"/>
      <family val="2"/>
      <scheme val="minor"/>
    </font>
    <font>
      <b/>
      <u/>
      <sz val="10"/>
      <name val="Arial"/>
      <family val="2"/>
    </font>
    <font>
      <sz val="10"/>
      <color rgb="FF17365D"/>
      <name val="Arial"/>
      <family val="2"/>
    </font>
    <font>
      <sz val="10"/>
      <color indexed="62"/>
      <name val="Arial"/>
      <family val="2"/>
    </font>
    <font>
      <b/>
      <sz val="10"/>
      <color theme="1"/>
      <name val="Calibri"/>
      <family val="2"/>
      <scheme val="minor"/>
    </font>
    <font>
      <b/>
      <sz val="15.4"/>
      <color rgb="FF60513A"/>
      <name val="Arial"/>
      <family val="2"/>
    </font>
    <font>
      <b/>
      <sz val="9"/>
      <color indexed="8"/>
      <name val="Arial"/>
      <family val="2"/>
    </font>
    <font>
      <sz val="9"/>
      <color rgb="FF000000"/>
      <name val="Arial"/>
      <family val="2"/>
    </font>
    <font>
      <sz val="9"/>
      <color theme="1"/>
      <name val="Arial"/>
      <family val="2"/>
    </font>
    <font>
      <b/>
      <sz val="8"/>
      <color theme="0"/>
      <name val="Arial"/>
      <family val="2"/>
    </font>
    <font>
      <b/>
      <sz val="10"/>
      <color rgb="FF000000"/>
      <name val="Calibri"/>
      <family val="2"/>
      <scheme val="minor"/>
    </font>
    <font>
      <sz val="10"/>
      <color theme="1"/>
      <name val="Times New Roman"/>
      <family val="1"/>
    </font>
    <font>
      <sz val="11"/>
      <color rgb="FF000000"/>
      <name val="Calibri"/>
      <family val="2"/>
      <scheme val="minor"/>
    </font>
    <font>
      <b/>
      <sz val="9"/>
      <color theme="1"/>
      <name val="Arial"/>
      <family val="2"/>
    </font>
  </fonts>
  <fills count="20">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1" tint="0.499984740745262"/>
        <bgColor indexed="64"/>
      </patternFill>
    </fill>
    <fill>
      <patternFill patternType="solid">
        <fgColor rgb="FFFFC000"/>
        <bgColor indexed="64"/>
      </patternFill>
    </fill>
  </fills>
  <borders count="5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64"/>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s>
  <cellStyleXfs count="247">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69"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9" fontId="7" fillId="0" borderId="0" applyFont="0" applyFill="0" applyBorder="0" applyAlignment="0" applyProtection="0"/>
    <xf numFmtId="0" fontId="3" fillId="0" borderId="0"/>
    <xf numFmtId="0" fontId="43" fillId="0" borderId="0" applyNumberFormat="0" applyFill="0" applyBorder="0" applyAlignment="0" applyProtection="0"/>
    <xf numFmtId="2" fontId="43"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Protection="0">
      <alignment horizont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9" borderId="48" applyNumberFormat="0" applyFont="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170" fontId="11"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43" fontId="3" fillId="0" borderId="0" applyFont="0" applyFill="0" applyBorder="0" applyAlignment="0" applyProtection="0"/>
    <xf numFmtId="0" fontId="7" fillId="0" borderId="0"/>
    <xf numFmtId="0" fontId="3" fillId="0" borderId="0"/>
    <xf numFmtId="43" fontId="7" fillId="0" borderId="0" applyFont="0" applyFill="0" applyBorder="0" applyAlignment="0" applyProtection="0"/>
    <xf numFmtId="0" fontId="46" fillId="0" borderId="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0" fontId="3" fillId="0" borderId="0"/>
    <xf numFmtId="0" fontId="3" fillId="0" borderId="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cellStyleXfs>
  <cellXfs count="1067">
    <xf numFmtId="0" fontId="0" fillId="0" borderId="0" xfId="0"/>
    <xf numFmtId="165"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0" fontId="8" fillId="4" borderId="0" xfId="0" applyFont="1" applyFill="1"/>
    <xf numFmtId="49" fontId="12" fillId="4" borderId="19" xfId="0" applyNumberFormat="1" applyFont="1" applyFill="1" applyBorder="1" applyAlignment="1">
      <alignment horizontal="left"/>
    </xf>
    <xf numFmtId="167" fontId="12" fillId="4" borderId="19" xfId="0" applyNumberFormat="1" applyFont="1" applyFill="1" applyBorder="1"/>
    <xf numFmtId="0" fontId="13" fillId="0" borderId="0" xfId="0" applyFont="1" applyAlignment="1">
      <alignment horizontal="left"/>
    </xf>
    <xf numFmtId="0" fontId="13" fillId="0" borderId="0" xfId="0" applyFont="1" applyBorder="1" applyAlignment="1">
      <alignment horizontal="left"/>
    </xf>
    <xf numFmtId="167" fontId="12" fillId="4" borderId="5" xfId="0" applyNumberFormat="1" applyFont="1" applyFill="1" applyBorder="1"/>
    <xf numFmtId="168" fontId="12" fillId="4" borderId="5" xfId="0" applyNumberFormat="1" applyFont="1" applyFill="1" applyBorder="1"/>
    <xf numFmtId="0" fontId="13" fillId="0" borderId="0" xfId="0" applyFont="1" applyBorder="1" applyAlignment="1">
      <alignment horizontal="center"/>
    </xf>
    <xf numFmtId="0" fontId="17" fillId="7" borderId="0" xfId="0" applyFont="1" applyFill="1"/>
    <xf numFmtId="0" fontId="18" fillId="7" borderId="0" xfId="0" applyFont="1" applyFill="1" applyBorder="1" applyAlignment="1"/>
    <xf numFmtId="0" fontId="17" fillId="4" borderId="0" xfId="0" applyFont="1" applyFill="1"/>
    <xf numFmtId="0" fontId="12" fillId="0" borderId="0" xfId="3" applyFont="1" applyFill="1" applyBorder="1" applyAlignment="1">
      <alignment horizontal="center"/>
    </xf>
    <xf numFmtId="0" fontId="18" fillId="0" borderId="0" xfId="0" applyFont="1" applyFill="1" applyBorder="1" applyAlignment="1">
      <alignment horizontal="center"/>
    </xf>
    <xf numFmtId="0" fontId="17" fillId="0" borderId="0" xfId="0" applyFont="1" applyFill="1" applyBorder="1"/>
    <xf numFmtId="0" fontId="12" fillId="4" borderId="0" xfId="3" applyFont="1" applyFill="1" applyBorder="1" applyAlignment="1">
      <alignment horizontal="center"/>
    </xf>
    <xf numFmtId="0" fontId="12" fillId="4" borderId="0" xfId="0" applyFont="1" applyFill="1" applyBorder="1" applyAlignment="1">
      <alignment horizontal="right"/>
    </xf>
    <xf numFmtId="0" fontId="12" fillId="4" borderId="0" xfId="0" applyNumberFormat="1" applyFont="1" applyFill="1" applyBorder="1" applyAlignment="1" applyProtection="1">
      <protection locked="0"/>
    </xf>
    <xf numFmtId="0" fontId="17" fillId="4" borderId="0" xfId="0" applyFont="1" applyFill="1" applyBorder="1"/>
    <xf numFmtId="0" fontId="12" fillId="4" borderId="0" xfId="3" applyFont="1" applyFill="1" applyBorder="1" applyAlignment="1">
      <alignment horizontal="centerContinuous"/>
    </xf>
    <xf numFmtId="0" fontId="18" fillId="4" borderId="0" xfId="0" applyFont="1" applyFill="1" applyBorder="1" applyAlignment="1">
      <alignment horizontal="center"/>
    </xf>
    <xf numFmtId="0" fontId="17" fillId="4" borderId="0" xfId="0" applyFont="1" applyFill="1" applyBorder="1" applyAlignment="1"/>
    <xf numFmtId="0" fontId="3" fillId="4" borderId="0" xfId="3" applyFont="1" applyFill="1" applyBorder="1" applyAlignment="1">
      <alignment horizontal="center" vertical="center"/>
    </xf>
    <xf numFmtId="0" fontId="3" fillId="4" borderId="0" xfId="3" applyFont="1" applyFill="1" applyBorder="1" applyAlignment="1">
      <alignment horizontal="center"/>
    </xf>
    <xf numFmtId="0" fontId="17" fillId="4" borderId="0" xfId="0" applyFont="1" applyFill="1" applyBorder="1" applyAlignment="1">
      <alignment horizontal="center"/>
    </xf>
    <xf numFmtId="0" fontId="3" fillId="7" borderId="9" xfId="0" applyFont="1" applyFill="1" applyBorder="1" applyAlignment="1">
      <alignment horizontal="center" vertical="center"/>
    </xf>
    <xf numFmtId="165" fontId="12" fillId="7" borderId="6" xfId="2" applyNumberFormat="1" applyFont="1" applyFill="1" applyBorder="1" applyAlignment="1">
      <alignment horizontal="center" vertical="center"/>
    </xf>
    <xf numFmtId="0" fontId="12" fillId="7" borderId="6" xfId="3" applyFont="1" applyFill="1" applyBorder="1" applyAlignment="1">
      <alignment horizontal="center" vertical="center"/>
    </xf>
    <xf numFmtId="0" fontId="12" fillId="7" borderId="10" xfId="3" applyFont="1" applyFill="1" applyBorder="1" applyAlignment="1">
      <alignment horizontal="center" vertical="center"/>
    </xf>
    <xf numFmtId="0" fontId="19" fillId="4" borderId="0" xfId="0" applyFont="1" applyFill="1" applyBorder="1" applyAlignment="1">
      <alignment horizontal="center"/>
    </xf>
    <xf numFmtId="0" fontId="17" fillId="4" borderId="1" xfId="0" applyFont="1" applyFill="1" applyBorder="1" applyAlignment="1"/>
    <xf numFmtId="0" fontId="12" fillId="4" borderId="0" xfId="3" applyFont="1" applyFill="1" applyBorder="1" applyAlignment="1">
      <alignment vertical="center"/>
    </xf>
    <xf numFmtId="0" fontId="3" fillId="4" borderId="0" xfId="3" applyFont="1" applyFill="1" applyBorder="1" applyAlignment="1"/>
    <xf numFmtId="0" fontId="17" fillId="4" borderId="2" xfId="0" applyFont="1" applyFill="1" applyBorder="1"/>
    <xf numFmtId="0" fontId="12" fillId="4" borderId="1" xfId="0" applyFont="1" applyFill="1" applyBorder="1" applyAlignment="1"/>
    <xf numFmtId="3" fontId="3" fillId="4" borderId="0" xfId="0" applyNumberFormat="1" applyFont="1" applyFill="1" applyBorder="1" applyAlignment="1">
      <alignment vertical="top"/>
    </xf>
    <xf numFmtId="0" fontId="17" fillId="4" borderId="0" xfId="0" applyFont="1" applyFill="1" applyBorder="1" applyAlignment="1">
      <alignment vertical="top"/>
    </xf>
    <xf numFmtId="0" fontId="17" fillId="4" borderId="2" xfId="0" applyFont="1" applyFill="1" applyBorder="1" applyAlignment="1"/>
    <xf numFmtId="0" fontId="17" fillId="4" borderId="0" xfId="0" applyFont="1" applyFill="1" applyAlignment="1"/>
    <xf numFmtId="0" fontId="12" fillId="4" borderId="1" xfId="0" applyFont="1" applyFill="1" applyBorder="1" applyAlignment="1">
      <alignment horizontal="left" vertical="top"/>
    </xf>
    <xf numFmtId="3" fontId="12" fillId="4" borderId="0" xfId="0" applyNumberFormat="1" applyFont="1" applyFill="1" applyBorder="1" applyAlignment="1">
      <alignment vertical="top"/>
    </xf>
    <xf numFmtId="0" fontId="17" fillId="4" borderId="2" xfId="0" applyFont="1" applyFill="1" applyBorder="1" applyAlignment="1">
      <alignment vertical="top"/>
    </xf>
    <xf numFmtId="0" fontId="3" fillId="4" borderId="1" xfId="0" applyFont="1" applyFill="1" applyBorder="1" applyAlignment="1">
      <alignment horizontal="left" vertical="top"/>
    </xf>
    <xf numFmtId="3" fontId="3" fillId="4" borderId="0" xfId="2" applyNumberFormat="1" applyFont="1" applyFill="1" applyBorder="1" applyAlignment="1" applyProtection="1">
      <alignment vertical="top"/>
      <protection locked="0"/>
    </xf>
    <xf numFmtId="0" fontId="12" fillId="4" borderId="0" xfId="0" applyFont="1" applyFill="1" applyBorder="1" applyAlignment="1">
      <alignment vertical="top" wrapText="1"/>
    </xf>
    <xf numFmtId="0" fontId="3" fillId="4" borderId="0" xfId="0" applyFont="1" applyFill="1" applyBorder="1" applyAlignment="1">
      <alignment vertical="top"/>
    </xf>
    <xf numFmtId="3" fontId="20" fillId="4" borderId="0" xfId="0" applyNumberFormat="1" applyFont="1" applyFill="1" applyBorder="1" applyAlignment="1">
      <alignment vertical="top"/>
    </xf>
    <xf numFmtId="3" fontId="3" fillId="4" borderId="0" xfId="0" applyNumberFormat="1" applyFont="1" applyFill="1" applyBorder="1" applyAlignment="1" applyProtection="1">
      <alignment vertical="top"/>
      <protection locked="0"/>
    </xf>
    <xf numFmtId="0" fontId="21" fillId="4" borderId="0" xfId="0" applyFont="1" applyFill="1" applyBorder="1" applyAlignment="1">
      <alignment vertical="top"/>
    </xf>
    <xf numFmtId="0" fontId="21" fillId="4" borderId="1" xfId="0" applyFont="1" applyFill="1" applyBorder="1" applyAlignment="1">
      <alignment horizontal="left" vertical="top"/>
    </xf>
    <xf numFmtId="3" fontId="21" fillId="4" borderId="0" xfId="0" applyNumberFormat="1" applyFont="1" applyFill="1" applyBorder="1" applyAlignment="1">
      <alignment vertical="top"/>
    </xf>
    <xf numFmtId="0" fontId="22" fillId="4" borderId="0" xfId="0" applyFont="1" applyFill="1" applyBorder="1" applyAlignment="1">
      <alignment vertical="top"/>
    </xf>
    <xf numFmtId="3" fontId="12" fillId="4" borderId="0" xfId="2" applyNumberFormat="1" applyFont="1" applyFill="1" applyBorder="1" applyAlignment="1">
      <alignment vertical="top"/>
    </xf>
    <xf numFmtId="0" fontId="17" fillId="4" borderId="1" xfId="0" applyFont="1" applyFill="1" applyBorder="1"/>
    <xf numFmtId="3" fontId="21" fillId="4" borderId="0" xfId="2" applyNumberFormat="1" applyFont="1" applyFill="1" applyBorder="1" applyAlignment="1">
      <alignment vertical="top"/>
    </xf>
    <xf numFmtId="0" fontId="22" fillId="4" borderId="2" xfId="0" applyFont="1" applyFill="1" applyBorder="1" applyAlignment="1">
      <alignment vertical="top"/>
    </xf>
    <xf numFmtId="0" fontId="21" fillId="4" borderId="0" xfId="0" applyFont="1" applyFill="1" applyBorder="1" applyAlignment="1">
      <alignment vertical="top" wrapText="1"/>
    </xf>
    <xf numFmtId="0" fontId="17" fillId="4" borderId="3" xfId="0" applyFont="1" applyFill="1" applyBorder="1"/>
    <xf numFmtId="0" fontId="17" fillId="4" borderId="4" xfId="0" applyFont="1" applyFill="1" applyBorder="1"/>
    <xf numFmtId="0" fontId="17" fillId="4" borderId="4" xfId="0" applyFont="1" applyFill="1" applyBorder="1" applyAlignment="1"/>
    <xf numFmtId="0" fontId="17" fillId="4" borderId="5" xfId="0" applyFont="1" applyFill="1" applyBorder="1"/>
    <xf numFmtId="0" fontId="3" fillId="4" borderId="4" xfId="0" applyFont="1" applyFill="1" applyBorder="1" applyAlignment="1">
      <alignment vertical="top"/>
    </xf>
    <xf numFmtId="0" fontId="3" fillId="4" borderId="4" xfId="0" applyFont="1" applyFill="1" applyBorder="1"/>
    <xf numFmtId="43" fontId="3" fillId="4" borderId="4" xfId="2" applyFont="1" applyFill="1" applyBorder="1"/>
    <xf numFmtId="0" fontId="3" fillId="4" borderId="4" xfId="0" applyFont="1" applyFill="1" applyBorder="1" applyAlignment="1">
      <alignment vertical="center"/>
    </xf>
    <xf numFmtId="0" fontId="3" fillId="4" borderId="4" xfId="0" applyFont="1" applyFill="1" applyBorder="1" applyAlignment="1"/>
    <xf numFmtId="0" fontId="3" fillId="4" borderId="0" xfId="0" applyFont="1" applyFill="1" applyBorder="1"/>
    <xf numFmtId="43" fontId="3" fillId="4" borderId="0" xfId="2" applyFont="1" applyFill="1" applyBorder="1"/>
    <xf numFmtId="0" fontId="3" fillId="4" borderId="0" xfId="0" applyFont="1" applyFill="1" applyBorder="1" applyAlignment="1">
      <alignment vertical="center"/>
    </xf>
    <xf numFmtId="0" fontId="3" fillId="4" borderId="0" xfId="0" applyFont="1" applyFill="1" applyBorder="1" applyAlignment="1"/>
    <xf numFmtId="0" fontId="12" fillId="4" borderId="0" xfId="0" applyFont="1" applyFill="1" applyBorder="1" applyAlignment="1">
      <alignment horizontal="right" vertical="top"/>
    </xf>
    <xf numFmtId="0" fontId="12" fillId="4" borderId="0" xfId="0" applyFont="1" applyFill="1" applyBorder="1" applyAlignment="1">
      <alignment vertical="top"/>
    </xf>
    <xf numFmtId="0" fontId="3" fillId="4" borderId="0" xfId="0" applyFont="1" applyFill="1" applyBorder="1" applyAlignment="1">
      <alignment horizontal="right"/>
    </xf>
    <xf numFmtId="43" fontId="3" fillId="4" borderId="0" xfId="2" applyFont="1" applyFill="1" applyBorder="1" applyAlignment="1">
      <alignment vertical="top"/>
    </xf>
    <xf numFmtId="0" fontId="3" fillId="4" borderId="0" xfId="0" applyFont="1" applyFill="1" applyBorder="1" applyAlignment="1" applyProtection="1">
      <alignment vertical="top" wrapText="1"/>
      <protection locked="0"/>
    </xf>
    <xf numFmtId="0" fontId="17" fillId="7" borderId="0" xfId="0" applyFont="1" applyFill="1" applyBorder="1"/>
    <xf numFmtId="0" fontId="17" fillId="7" borderId="0" xfId="0" applyFont="1" applyFill="1" applyBorder="1" applyAlignment="1">
      <alignment vertical="top"/>
    </xf>
    <xf numFmtId="0" fontId="17" fillId="7" borderId="0" xfId="0" applyFont="1" applyFill="1" applyBorder="1" applyAlignment="1">
      <alignment horizontal="right" vertical="top"/>
    </xf>
    <xf numFmtId="0" fontId="12" fillId="7" borderId="0" xfId="0" applyFont="1" applyFill="1" applyBorder="1" applyAlignment="1"/>
    <xf numFmtId="0" fontId="17" fillId="4" borderId="0" xfId="0" applyFont="1" applyFill="1" applyAlignment="1">
      <alignment vertical="top"/>
    </xf>
    <xf numFmtId="0" fontId="12" fillId="7" borderId="0" xfId="1" applyNumberFormat="1" applyFont="1" applyFill="1" applyBorder="1" applyAlignment="1">
      <alignment vertical="center"/>
    </xf>
    <xf numFmtId="0" fontId="12" fillId="4" borderId="0" xfId="1" applyNumberFormat="1" applyFont="1" applyFill="1" applyBorder="1" applyAlignment="1">
      <alignment horizontal="centerContinuous" vertical="center"/>
    </xf>
    <xf numFmtId="0" fontId="12" fillId="4" borderId="0" xfId="1" applyNumberFormat="1" applyFont="1" applyFill="1" applyBorder="1" applyAlignment="1">
      <alignment vertical="center"/>
    </xf>
    <xf numFmtId="0" fontId="12" fillId="4" borderId="0" xfId="1" applyNumberFormat="1" applyFont="1" applyFill="1" applyBorder="1" applyAlignment="1">
      <alignment horizontal="right" vertical="top"/>
    </xf>
    <xf numFmtId="0" fontId="3" fillId="7" borderId="8" xfId="0" applyFont="1" applyFill="1" applyBorder="1"/>
    <xf numFmtId="0" fontId="19" fillId="4" borderId="0" xfId="0" applyFont="1" applyFill="1" applyAlignment="1">
      <alignment vertical="top"/>
    </xf>
    <xf numFmtId="0" fontId="19" fillId="4" borderId="0" xfId="0" applyFont="1" applyFill="1" applyBorder="1"/>
    <xf numFmtId="165" fontId="12" fillId="7" borderId="0" xfId="2" applyNumberFormat="1" applyFont="1" applyFill="1" applyBorder="1" applyAlignment="1">
      <alignment horizontal="center"/>
    </xf>
    <xf numFmtId="0" fontId="3" fillId="7" borderId="2" xfId="0" applyFont="1" applyFill="1" applyBorder="1"/>
    <xf numFmtId="166" fontId="3" fillId="4" borderId="0" xfId="2" applyNumberFormat="1" applyFont="1" applyFill="1" applyBorder="1" applyAlignment="1">
      <alignment vertical="top"/>
    </xf>
    <xf numFmtId="0" fontId="17" fillId="4" borderId="0" xfId="0" applyFont="1" applyFill="1" applyBorder="1" applyAlignment="1">
      <alignment horizontal="right" vertical="top"/>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3" fontId="3" fillId="4" borderId="0" xfId="2" applyNumberFormat="1" applyFont="1" applyFill="1" applyBorder="1" applyAlignment="1">
      <alignment vertical="top"/>
    </xf>
    <xf numFmtId="3" fontId="12" fillId="4" borderId="0" xfId="0" applyNumberFormat="1" applyFont="1" applyFill="1" applyBorder="1" applyAlignment="1" applyProtection="1">
      <alignment vertical="top"/>
    </xf>
    <xf numFmtId="0" fontId="18" fillId="4" borderId="0" xfId="0" applyFont="1" applyFill="1" applyBorder="1" applyAlignment="1">
      <alignment horizontal="right" vertical="top"/>
    </xf>
    <xf numFmtId="0" fontId="12" fillId="4" borderId="0" xfId="0" applyFont="1" applyFill="1" applyBorder="1" applyAlignment="1">
      <alignment horizontal="left" vertical="top" wrapText="1"/>
    </xf>
    <xf numFmtId="0" fontId="17" fillId="4" borderId="0" xfId="0" applyFont="1" applyFill="1" applyBorder="1" applyAlignment="1">
      <alignment vertical="top" wrapText="1"/>
    </xf>
    <xf numFmtId="0" fontId="12" fillId="4" borderId="0" xfId="0" applyFont="1" applyFill="1" applyBorder="1" applyAlignment="1">
      <alignment horizontal="left" vertical="top"/>
    </xf>
    <xf numFmtId="3" fontId="20" fillId="4" borderId="0" xfId="2" applyNumberFormat="1" applyFont="1" applyFill="1" applyBorder="1" applyAlignment="1">
      <alignment vertical="top"/>
    </xf>
    <xf numFmtId="0" fontId="3" fillId="4" borderId="0" xfId="0" applyFont="1" applyFill="1" applyBorder="1" applyAlignment="1">
      <alignment horizontal="left" vertical="top"/>
    </xf>
    <xf numFmtId="0" fontId="17" fillId="4" borderId="4" xfId="0" applyFont="1" applyFill="1" applyBorder="1" applyAlignment="1">
      <alignment vertical="top"/>
    </xf>
    <xf numFmtId="0" fontId="17" fillId="4" borderId="4" xfId="0" applyFont="1" applyFill="1" applyBorder="1" applyAlignment="1">
      <alignment horizontal="right" vertical="top"/>
    </xf>
    <xf numFmtId="0" fontId="17" fillId="7" borderId="0" xfId="0" applyFont="1" applyFill="1" applyBorder="1" applyAlignment="1"/>
    <xf numFmtId="0" fontId="12" fillId="7" borderId="0" xfId="3" applyFont="1" applyFill="1" applyBorder="1" applyAlignment="1"/>
    <xf numFmtId="0" fontId="12" fillId="4" borderId="0" xfId="3" applyFont="1" applyFill="1" applyBorder="1" applyAlignment="1"/>
    <xf numFmtId="0" fontId="17" fillId="4" borderId="0" xfId="0" applyFont="1" applyFill="1" applyAlignment="1">
      <alignment wrapText="1"/>
    </xf>
    <xf numFmtId="0" fontId="17" fillId="4" borderId="0" xfId="0" applyFont="1" applyFill="1" applyBorder="1" applyAlignment="1">
      <alignment wrapText="1"/>
    </xf>
    <xf numFmtId="0" fontId="17" fillId="4" borderId="1" xfId="0" applyFont="1" applyFill="1" applyBorder="1" applyAlignment="1">
      <alignment vertical="top"/>
    </xf>
    <xf numFmtId="0" fontId="12" fillId="4" borderId="0" xfId="3" applyFont="1" applyFill="1" applyBorder="1" applyAlignment="1">
      <alignment vertical="top"/>
    </xf>
    <xf numFmtId="0" fontId="23" fillId="4" borderId="0" xfId="3" applyFont="1" applyFill="1" applyBorder="1" applyAlignment="1">
      <alignment horizontal="center"/>
    </xf>
    <xf numFmtId="3" fontId="12" fillId="4" borderId="0" xfId="0" applyNumberFormat="1" applyFont="1" applyFill="1" applyBorder="1" applyAlignment="1" applyProtection="1">
      <alignment horizontal="right" vertical="top"/>
    </xf>
    <xf numFmtId="3" fontId="3" fillId="4" borderId="0" xfId="0" applyNumberFormat="1" applyFont="1" applyFill="1" applyBorder="1" applyAlignment="1" applyProtection="1">
      <alignment horizontal="right" vertical="top"/>
    </xf>
    <xf numFmtId="3" fontId="3" fillId="4" borderId="0" xfId="2" applyNumberFormat="1" applyFont="1" applyFill="1" applyBorder="1" applyAlignment="1" applyProtection="1">
      <alignment horizontal="right" vertical="top" wrapText="1"/>
    </xf>
    <xf numFmtId="0" fontId="23" fillId="4" borderId="0" xfId="3" applyFont="1" applyFill="1" applyBorder="1" applyAlignment="1" applyProtection="1">
      <alignment horizontal="center"/>
    </xf>
    <xf numFmtId="0" fontId="3" fillId="4" borderId="3" xfId="0" applyFont="1" applyFill="1" applyBorder="1" applyAlignment="1">
      <alignment horizontal="left" vertical="top"/>
    </xf>
    <xf numFmtId="3" fontId="3" fillId="4" borderId="4" xfId="2" applyNumberFormat="1" applyFont="1" applyFill="1" applyBorder="1" applyAlignment="1" applyProtection="1">
      <alignment horizontal="right" vertical="top" wrapText="1"/>
    </xf>
    <xf numFmtId="0" fontId="17" fillId="4" borderId="6" xfId="0" applyFont="1" applyFill="1" applyBorder="1"/>
    <xf numFmtId="0" fontId="3" fillId="4" borderId="4" xfId="0" applyFont="1" applyFill="1" applyBorder="1" applyAlignment="1">
      <alignment vertical="center" wrapText="1"/>
    </xf>
    <xf numFmtId="0" fontId="3" fillId="4" borderId="0" xfId="0" applyFont="1" applyFill="1" applyBorder="1" applyAlignment="1">
      <alignment vertical="center" wrapText="1"/>
    </xf>
    <xf numFmtId="0" fontId="3" fillId="4" borderId="0" xfId="0" applyFont="1" applyFill="1" applyBorder="1" applyAlignment="1">
      <alignment wrapText="1"/>
    </xf>
    <xf numFmtId="0" fontId="3" fillId="4" borderId="0" xfId="0" applyFont="1" applyFill="1" applyBorder="1" applyProtection="1">
      <protection locked="0"/>
    </xf>
    <xf numFmtId="43" fontId="3" fillId="4" borderId="0" xfId="2" applyFont="1" applyFill="1" applyBorder="1" applyProtection="1">
      <protection locked="0"/>
    </xf>
    <xf numFmtId="0" fontId="3" fillId="4" borderId="0" xfId="0" applyFont="1" applyFill="1" applyBorder="1" applyAlignment="1" applyProtection="1">
      <alignment vertical="center"/>
      <protection locked="0"/>
    </xf>
    <xf numFmtId="0" fontId="3" fillId="4" borderId="0" xfId="0" applyFont="1" applyFill="1" applyBorder="1" applyAlignment="1" applyProtection="1">
      <alignment wrapText="1"/>
      <protection locked="0"/>
    </xf>
    <xf numFmtId="0" fontId="12" fillId="4" borderId="0" xfId="0" applyFont="1" applyFill="1" applyBorder="1" applyAlignment="1"/>
    <xf numFmtId="0" fontId="24" fillId="7" borderId="11" xfId="3"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7" xfId="3" applyFont="1" applyFill="1" applyBorder="1" applyAlignment="1">
      <alignment horizontal="center" vertical="center" wrapText="1"/>
    </xf>
    <xf numFmtId="0" fontId="12" fillId="7" borderId="8" xfId="3" applyFont="1" applyFill="1" applyBorder="1" applyAlignment="1">
      <alignment horizontal="center" vertical="center" wrapText="1"/>
    </xf>
    <xf numFmtId="0" fontId="24" fillId="4" borderId="0" xfId="0" applyFont="1" applyFill="1" applyBorder="1"/>
    <xf numFmtId="0" fontId="24" fillId="7" borderId="3" xfId="3"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7" borderId="5" xfId="3" applyFont="1" applyFill="1" applyBorder="1" applyAlignment="1">
      <alignment horizontal="center" vertical="center" wrapText="1"/>
    </xf>
    <xf numFmtId="0" fontId="18" fillId="4" borderId="1" xfId="0" applyFont="1" applyFill="1" applyBorder="1" applyAlignment="1">
      <alignment vertical="top"/>
    </xf>
    <xf numFmtId="3" fontId="18" fillId="4" borderId="0" xfId="0" applyNumberFormat="1" applyFont="1" applyFill="1" applyBorder="1" applyAlignment="1">
      <alignment vertical="top"/>
    </xf>
    <xf numFmtId="0" fontId="18" fillId="4" borderId="2" xfId="0" applyFont="1" applyFill="1" applyBorder="1" applyAlignment="1">
      <alignment vertical="top"/>
    </xf>
    <xf numFmtId="0" fontId="18" fillId="4" borderId="0" xfId="0" applyFont="1" applyFill="1" applyBorder="1" applyAlignment="1">
      <alignment vertical="top"/>
    </xf>
    <xf numFmtId="0" fontId="25" fillId="4" borderId="1" xfId="0" applyFont="1" applyFill="1" applyBorder="1" applyAlignment="1">
      <alignment vertical="top"/>
    </xf>
    <xf numFmtId="3" fontId="18" fillId="4" borderId="0" xfId="2" applyNumberFormat="1" applyFont="1" applyFill="1" applyBorder="1" applyAlignment="1">
      <alignment vertical="top"/>
    </xf>
    <xf numFmtId="0" fontId="25" fillId="4" borderId="2" xfId="0" applyFont="1" applyFill="1" applyBorder="1" applyAlignment="1">
      <alignment vertical="top"/>
    </xf>
    <xf numFmtId="0" fontId="26" fillId="4" borderId="0" xfId="0" applyFont="1" applyFill="1"/>
    <xf numFmtId="3" fontId="17" fillId="4" borderId="0" xfId="0" applyNumberFormat="1" applyFont="1" applyFill="1" applyBorder="1" applyAlignment="1">
      <alignment vertical="top"/>
    </xf>
    <xf numFmtId="0" fontId="17" fillId="4" borderId="0" xfId="0" applyFont="1" applyFill="1" applyBorder="1" applyAlignment="1">
      <alignment horizontal="left" vertical="top"/>
    </xf>
    <xf numFmtId="3" fontId="17" fillId="4" borderId="0" xfId="2" applyNumberFormat="1" applyFont="1" applyFill="1" applyBorder="1" applyAlignment="1">
      <alignment vertical="top"/>
    </xf>
    <xf numFmtId="0" fontId="17" fillId="4" borderId="0" xfId="0" applyFont="1" applyFill="1" applyAlignment="1">
      <alignment horizontal="left"/>
    </xf>
    <xf numFmtId="0" fontId="17" fillId="4" borderId="0" xfId="0" applyFont="1" applyFill="1" applyAlignment="1">
      <alignment vertical="center"/>
    </xf>
    <xf numFmtId="0" fontId="17" fillId="4" borderId="0" xfId="0" applyFont="1" applyFill="1" applyAlignment="1">
      <alignment horizontal="center"/>
    </xf>
    <xf numFmtId="0" fontId="17" fillId="4" borderId="4" xfId="0" applyFont="1" applyFill="1" applyBorder="1" applyAlignment="1" applyProtection="1">
      <protection locked="0"/>
    </xf>
    <xf numFmtId="0" fontId="17" fillId="4" borderId="0" xfId="0" applyFont="1" applyFill="1" applyBorder="1" applyAlignment="1" applyProtection="1">
      <protection locked="0"/>
    </xf>
    <xf numFmtId="0" fontId="17" fillId="7" borderId="0" xfId="0" applyFont="1" applyFill="1" applyBorder="1" applyAlignment="1" applyProtection="1"/>
    <xf numFmtId="0" fontId="12" fillId="7" borderId="0" xfId="3" applyFont="1" applyFill="1" applyBorder="1" applyAlignment="1" applyProtection="1"/>
    <xf numFmtId="0" fontId="17" fillId="4" borderId="0" xfId="0" applyFont="1" applyFill="1" applyBorder="1" applyProtection="1"/>
    <xf numFmtId="0" fontId="12" fillId="7" borderId="0" xfId="1" applyNumberFormat="1" applyFont="1" applyFill="1" applyBorder="1" applyAlignment="1" applyProtection="1">
      <alignment horizontal="centerContinuous" vertical="center"/>
    </xf>
    <xf numFmtId="0" fontId="12" fillId="7" borderId="0" xfId="0" applyFont="1" applyFill="1" applyBorder="1" applyAlignment="1" applyProtection="1">
      <alignment horizontal="centerContinuous"/>
    </xf>
    <xf numFmtId="0" fontId="12" fillId="4" borderId="0" xfId="1" applyNumberFormat="1" applyFont="1" applyFill="1" applyBorder="1" applyAlignment="1" applyProtection="1">
      <alignment horizontal="centerContinuous" vertical="center"/>
    </xf>
    <xf numFmtId="0" fontId="12" fillId="4" borderId="0" xfId="0" applyFont="1" applyFill="1" applyBorder="1" applyAlignment="1" applyProtection="1"/>
    <xf numFmtId="164" fontId="3" fillId="4" borderId="0" xfId="1" applyFont="1" applyFill="1" applyBorder="1" applyProtection="1"/>
    <xf numFmtId="0" fontId="12" fillId="7" borderId="9" xfId="3" applyFont="1" applyFill="1" applyBorder="1" applyAlignment="1" applyProtection="1">
      <alignment horizontal="center" vertical="center" wrapText="1"/>
    </xf>
    <xf numFmtId="0" fontId="12" fillId="7" borderId="6" xfId="3" applyFont="1" applyFill="1" applyBorder="1" applyAlignment="1" applyProtection="1">
      <alignment horizontal="center" vertical="center" wrapText="1"/>
    </xf>
    <xf numFmtId="0" fontId="12" fillId="7" borderId="6" xfId="0" applyFont="1" applyFill="1" applyBorder="1" applyAlignment="1" applyProtection="1">
      <alignment horizontal="center" vertical="center" wrapText="1"/>
    </xf>
    <xf numFmtId="0" fontId="12" fillId="7" borderId="10" xfId="3" applyFont="1" applyFill="1" applyBorder="1" applyAlignment="1" applyProtection="1">
      <alignment horizontal="center" vertical="center" wrapText="1"/>
    </xf>
    <xf numFmtId="0" fontId="12" fillId="4" borderId="1" xfId="1" applyNumberFormat="1" applyFont="1" applyFill="1" applyBorder="1" applyAlignment="1" applyProtection="1">
      <alignment horizontal="centerContinuous" vertical="center"/>
    </xf>
    <xf numFmtId="0" fontId="12" fillId="4" borderId="1" xfId="1" applyNumberFormat="1" applyFont="1" applyFill="1" applyBorder="1" applyAlignment="1" applyProtection="1">
      <alignment vertical="center"/>
    </xf>
    <xf numFmtId="0" fontId="12" fillId="4" borderId="0" xfId="1" applyNumberFormat="1" applyFont="1" applyFill="1" applyBorder="1" applyAlignment="1" applyProtection="1">
      <alignment vertical="top"/>
    </xf>
    <xf numFmtId="0" fontId="12" fillId="4" borderId="2" xfId="1" applyNumberFormat="1" applyFont="1" applyFill="1" applyBorder="1" applyAlignment="1" applyProtection="1">
      <alignment vertical="top"/>
    </xf>
    <xf numFmtId="0" fontId="18" fillId="4" borderId="1" xfId="0" applyFont="1" applyFill="1" applyBorder="1" applyAlignment="1" applyProtection="1"/>
    <xf numFmtId="0" fontId="12" fillId="4" borderId="0" xfId="0" applyFont="1" applyFill="1" applyBorder="1" applyAlignment="1" applyProtection="1">
      <alignment vertical="top"/>
    </xf>
    <xf numFmtId="0" fontId="12" fillId="4" borderId="2" xfId="0" applyFont="1" applyFill="1" applyBorder="1" applyAlignment="1" applyProtection="1">
      <alignment vertical="top"/>
    </xf>
    <xf numFmtId="3" fontId="12" fillId="4" borderId="0" xfId="0" applyNumberFormat="1" applyFont="1" applyFill="1" applyBorder="1" applyAlignment="1" applyProtection="1">
      <alignment horizontal="center" vertical="top"/>
      <protection locked="0"/>
    </xf>
    <xf numFmtId="0" fontId="18" fillId="4" borderId="2" xfId="0" applyFont="1" applyFill="1" applyBorder="1" applyAlignment="1" applyProtection="1">
      <alignment vertical="top"/>
    </xf>
    <xf numFmtId="0" fontId="17" fillId="4" borderId="1" xfId="0" applyFont="1" applyFill="1" applyBorder="1" applyAlignment="1" applyProtection="1"/>
    <xf numFmtId="0" fontId="23" fillId="4" borderId="0" xfId="0" applyFont="1" applyFill="1" applyBorder="1" applyAlignment="1" applyProtection="1">
      <alignment vertical="top"/>
    </xf>
    <xf numFmtId="3" fontId="3" fillId="4" borderId="0" xfId="0" applyNumberFormat="1" applyFont="1" applyFill="1" applyBorder="1" applyAlignment="1" applyProtection="1">
      <alignment horizontal="center" vertical="top"/>
      <protection locked="0"/>
    </xf>
    <xf numFmtId="3" fontId="3" fillId="4" borderId="0" xfId="0" applyNumberFormat="1" applyFont="1" applyFill="1" applyBorder="1" applyAlignment="1" applyProtection="1">
      <alignment horizontal="right" vertical="top"/>
      <protection locked="0"/>
    </xf>
    <xf numFmtId="0" fontId="17" fillId="4" borderId="2" xfId="0" applyFont="1" applyFill="1" applyBorder="1" applyAlignment="1" applyProtection="1">
      <alignment vertical="top"/>
    </xf>
    <xf numFmtId="0" fontId="3" fillId="4" borderId="0" xfId="0" applyFont="1" applyFill="1" applyBorder="1" applyAlignment="1" applyProtection="1">
      <alignment vertical="top"/>
    </xf>
    <xf numFmtId="0" fontId="12" fillId="4" borderId="0" xfId="0" applyFont="1" applyFill="1" applyBorder="1" applyAlignment="1" applyProtection="1">
      <alignment horizontal="center" vertical="top"/>
      <protection locked="0"/>
    </xf>
    <xf numFmtId="0" fontId="12" fillId="4" borderId="0" xfId="0" applyFont="1" applyFill="1" applyBorder="1" applyAlignment="1" applyProtection="1">
      <alignment horizontal="right" vertical="top"/>
      <protection locked="0"/>
    </xf>
    <xf numFmtId="0" fontId="17" fillId="4" borderId="0" xfId="0" applyFont="1" applyFill="1" applyBorder="1" applyAlignment="1" applyProtection="1">
      <alignment vertical="top"/>
    </xf>
    <xf numFmtId="0" fontId="3" fillId="4" borderId="0" xfId="0" applyNumberFormat="1" applyFont="1" applyFill="1" applyBorder="1" applyAlignment="1" applyProtection="1">
      <alignment horizontal="right" vertical="top"/>
      <protection locked="0"/>
    </xf>
    <xf numFmtId="0" fontId="12" fillId="4" borderId="0" xfId="0" applyFont="1" applyFill="1" applyBorder="1" applyAlignment="1" applyProtection="1">
      <alignment horizontal="center" vertical="top"/>
    </xf>
    <xf numFmtId="0" fontId="12" fillId="4" borderId="0" xfId="0" applyFont="1" applyFill="1" applyBorder="1" applyAlignment="1" applyProtection="1">
      <alignment horizontal="right" vertical="top"/>
    </xf>
    <xf numFmtId="0" fontId="25" fillId="4" borderId="1" xfId="0" applyFont="1" applyFill="1" applyBorder="1" applyAlignment="1" applyProtection="1"/>
    <xf numFmtId="0" fontId="21" fillId="4" borderId="0" xfId="0" applyFont="1" applyFill="1" applyBorder="1" applyAlignment="1" applyProtection="1">
      <alignment vertical="top"/>
    </xf>
    <xf numFmtId="3" fontId="21" fillId="4" borderId="0" xfId="0" applyNumberFormat="1" applyFont="1" applyFill="1" applyBorder="1" applyAlignment="1" applyProtection="1">
      <alignment horizontal="center" vertical="top"/>
      <protection locked="0"/>
    </xf>
    <xf numFmtId="3" fontId="21" fillId="4" borderId="0" xfId="0" applyNumberFormat="1" applyFont="1" applyFill="1" applyBorder="1" applyAlignment="1" applyProtection="1">
      <alignment horizontal="right" vertical="top"/>
    </xf>
    <xf numFmtId="0" fontId="25" fillId="4" borderId="2" xfId="0" applyFont="1" applyFill="1" applyBorder="1" applyAlignment="1" applyProtection="1">
      <alignment vertical="top"/>
    </xf>
    <xf numFmtId="0" fontId="12" fillId="4" borderId="0" xfId="0" applyFont="1" applyFill="1" applyBorder="1" applyAlignment="1" applyProtection="1">
      <alignment horizontal="left" vertical="top"/>
    </xf>
    <xf numFmtId="0" fontId="17" fillId="4" borderId="0" xfId="0" applyFont="1" applyFill="1" applyBorder="1" applyAlignment="1" applyProtection="1">
      <alignment horizontal="center" vertical="top"/>
      <protection locked="0"/>
    </xf>
    <xf numFmtId="3" fontId="21" fillId="4" borderId="0" xfId="0" applyNumberFormat="1" applyFont="1" applyFill="1" applyBorder="1" applyAlignment="1" applyProtection="1">
      <alignment horizontal="center" vertical="top"/>
    </xf>
    <xf numFmtId="3" fontId="12" fillId="4" borderId="0" xfId="0" applyNumberFormat="1" applyFont="1" applyFill="1" applyBorder="1" applyAlignment="1" applyProtection="1">
      <alignment horizontal="right" vertical="top"/>
      <protection locked="0"/>
    </xf>
    <xf numFmtId="0" fontId="25" fillId="4" borderId="3" xfId="0" applyFont="1" applyFill="1" applyBorder="1" applyAlignment="1" applyProtection="1"/>
    <xf numFmtId="0" fontId="21" fillId="4" borderId="4" xfId="0" applyFont="1" applyFill="1" applyBorder="1" applyAlignment="1" applyProtection="1">
      <alignment vertical="top"/>
    </xf>
    <xf numFmtId="3" fontId="21" fillId="4" borderId="4" xfId="0" applyNumberFormat="1" applyFont="1" applyFill="1" applyBorder="1" applyAlignment="1" applyProtection="1">
      <alignment horizontal="center" vertical="top"/>
    </xf>
    <xf numFmtId="3" fontId="21" fillId="4" borderId="4" xfId="0" applyNumberFormat="1" applyFont="1" applyFill="1" applyBorder="1" applyAlignment="1" applyProtection="1">
      <alignment horizontal="right" vertical="top"/>
    </xf>
    <xf numFmtId="0" fontId="25" fillId="4" borderId="5" xfId="0" applyFont="1" applyFill="1" applyBorder="1" applyAlignment="1" applyProtection="1">
      <alignment vertical="top"/>
    </xf>
    <xf numFmtId="0" fontId="17" fillId="4" borderId="0" xfId="0" applyFont="1" applyFill="1" applyBorder="1" applyAlignment="1" applyProtection="1"/>
    <xf numFmtId="3" fontId="12" fillId="4" borderId="0" xfId="0" applyNumberFormat="1" applyFont="1" applyFill="1" applyBorder="1" applyAlignment="1" applyProtection="1">
      <alignment horizontal="center" vertical="center"/>
    </xf>
    <xf numFmtId="3" fontId="12" fillId="4" borderId="0" xfId="0" applyNumberFormat="1" applyFont="1" applyFill="1" applyBorder="1" applyAlignment="1" applyProtection="1">
      <alignment vertical="center"/>
    </xf>
    <xf numFmtId="0" fontId="3" fillId="4" borderId="0" xfId="0" applyFont="1" applyFill="1" applyBorder="1" applyAlignment="1" applyProtection="1"/>
    <xf numFmtId="0" fontId="17" fillId="4" borderId="0" xfId="0" applyFont="1" applyFill="1" applyProtection="1"/>
    <xf numFmtId="0" fontId="3" fillId="4" borderId="0" xfId="0" applyFont="1" applyFill="1" applyBorder="1" applyProtection="1"/>
    <xf numFmtId="43" fontId="3" fillId="4" borderId="0" xfId="2" applyFont="1" applyFill="1" applyBorder="1" applyProtection="1"/>
    <xf numFmtId="0" fontId="3" fillId="4" borderId="0" xfId="0" applyFont="1" applyFill="1" applyBorder="1" applyAlignment="1" applyProtection="1">
      <alignment vertical="center"/>
    </xf>
    <xf numFmtId="0" fontId="26" fillId="4" borderId="0" xfId="0" applyFont="1" applyFill="1" applyBorder="1" applyAlignment="1" applyProtection="1">
      <alignment horizontal="right"/>
    </xf>
    <xf numFmtId="0" fontId="3" fillId="4" borderId="0" xfId="0" applyFont="1" applyFill="1" applyBorder="1" applyAlignment="1" applyProtection="1">
      <alignment horizontal="right"/>
    </xf>
    <xf numFmtId="43" fontId="3" fillId="4" borderId="0" xfId="2" applyFont="1" applyFill="1" applyBorder="1" applyAlignment="1" applyProtection="1">
      <alignment vertical="top"/>
    </xf>
    <xf numFmtId="0" fontId="3" fillId="7" borderId="0" xfId="0" applyFont="1" applyFill="1"/>
    <xf numFmtId="165" fontId="12" fillId="7" borderId="9" xfId="2" applyNumberFormat="1" applyFont="1" applyFill="1" applyBorder="1" applyAlignment="1">
      <alignment horizontal="center" vertical="center" wrapText="1"/>
    </xf>
    <xf numFmtId="165" fontId="12" fillId="7" borderId="6" xfId="2" applyNumberFormat="1" applyFont="1" applyFill="1" applyBorder="1" applyAlignment="1">
      <alignment horizontal="center" vertical="center" wrapText="1"/>
    </xf>
    <xf numFmtId="165" fontId="12" fillId="7" borderId="10" xfId="2" applyNumberFormat="1" applyFont="1" applyFill="1" applyBorder="1" applyAlignment="1">
      <alignment horizontal="center" vertical="center" wrapText="1"/>
    </xf>
    <xf numFmtId="0" fontId="12" fillId="4" borderId="1" xfId="1" applyNumberFormat="1" applyFont="1" applyFill="1" applyBorder="1" applyAlignment="1">
      <alignment horizontal="centerContinuous" vertical="center"/>
    </xf>
    <xf numFmtId="0" fontId="12" fillId="4" borderId="2" xfId="1" applyNumberFormat="1" applyFont="1" applyFill="1" applyBorder="1" applyAlignment="1">
      <alignment horizontal="centerContinuous" vertical="center"/>
    </xf>
    <xf numFmtId="0" fontId="27" fillId="4" borderId="0" xfId="0" applyFont="1" applyFill="1" applyBorder="1" applyAlignment="1">
      <alignment horizontal="left" vertical="top"/>
    </xf>
    <xf numFmtId="0" fontId="12" fillId="4" borderId="2" xfId="0" applyFont="1" applyFill="1" applyBorder="1" applyAlignment="1">
      <alignment vertical="top" wrapText="1"/>
    </xf>
    <xf numFmtId="3" fontId="18" fillId="4" borderId="0" xfId="0" applyNumberFormat="1" applyFont="1" applyFill="1" applyBorder="1" applyAlignment="1" applyProtection="1">
      <alignment horizontal="right" vertical="top"/>
      <protection locked="0"/>
    </xf>
    <xf numFmtId="3" fontId="18" fillId="4" borderId="0" xfId="0" applyNumberFormat="1" applyFont="1" applyFill="1" applyBorder="1" applyAlignment="1" applyProtection="1">
      <alignment horizontal="right" vertical="top"/>
    </xf>
    <xf numFmtId="0" fontId="18" fillId="4" borderId="0" xfId="0" applyFont="1" applyFill="1" applyBorder="1" applyAlignment="1">
      <alignment horizontal="left" vertical="top" wrapText="1"/>
    </xf>
    <xf numFmtId="3" fontId="17" fillId="4" borderId="0" xfId="0" applyNumberFormat="1" applyFont="1" applyFill="1" applyBorder="1" applyAlignment="1">
      <alignment horizontal="right" vertical="top"/>
    </xf>
    <xf numFmtId="3" fontId="18" fillId="4" borderId="0" xfId="0" applyNumberFormat="1" applyFont="1" applyFill="1" applyBorder="1" applyAlignment="1">
      <alignment horizontal="right" vertical="top"/>
    </xf>
    <xf numFmtId="3" fontId="17" fillId="4" borderId="0" xfId="0" applyNumberFormat="1" applyFont="1" applyFill="1" applyBorder="1" applyAlignment="1" applyProtection="1">
      <alignment horizontal="right" vertical="top"/>
      <protection locked="0"/>
    </xf>
    <xf numFmtId="3" fontId="18" fillId="4" borderId="14" xfId="0" applyNumberFormat="1" applyFont="1" applyFill="1" applyBorder="1" applyAlignment="1">
      <alignment horizontal="right" vertical="top"/>
    </xf>
    <xf numFmtId="3" fontId="26" fillId="4" borderId="0" xfId="0" applyNumberFormat="1" applyFont="1" applyFill="1" applyAlignment="1">
      <alignment horizontal="center"/>
    </xf>
    <xf numFmtId="0" fontId="18" fillId="4" borderId="3" xfId="0" applyFont="1" applyFill="1" applyBorder="1" applyAlignment="1">
      <alignment vertical="top"/>
    </xf>
    <xf numFmtId="3" fontId="18" fillId="4" borderId="4" xfId="0" applyNumberFormat="1" applyFont="1" applyFill="1" applyBorder="1" applyAlignment="1">
      <alignment horizontal="right" vertical="top"/>
    </xf>
    <xf numFmtId="0" fontId="12" fillId="4" borderId="5" xfId="0" applyFont="1" applyFill="1" applyBorder="1" applyAlignment="1">
      <alignment vertical="top" wrapText="1"/>
    </xf>
    <xf numFmtId="0" fontId="17" fillId="4" borderId="6" xfId="0" applyFont="1" applyFill="1" applyBorder="1" applyAlignment="1">
      <alignment vertical="top"/>
    </xf>
    <xf numFmtId="0" fontId="12" fillId="4" borderId="6" xfId="0" applyFont="1" applyFill="1" applyBorder="1" applyAlignment="1">
      <alignment vertical="top" wrapText="1"/>
    </xf>
    <xf numFmtId="0" fontId="3" fillId="4" borderId="0" xfId="0" applyFont="1" applyFill="1"/>
    <xf numFmtId="0" fontId="3" fillId="4" borderId="0" xfId="0" applyFont="1" applyFill="1" applyAlignment="1">
      <alignment wrapText="1"/>
    </xf>
    <xf numFmtId="43" fontId="3" fillId="4" borderId="0" xfId="2" applyNumberFormat="1" applyFont="1" applyFill="1" applyAlignment="1">
      <alignment horizontal="center"/>
    </xf>
    <xf numFmtId="0" fontId="17" fillId="4" borderId="0" xfId="0" applyFont="1" applyFill="1" applyBorder="1" applyAlignment="1">
      <alignment horizontal="centerContinuous"/>
    </xf>
    <xf numFmtId="0" fontId="3" fillId="4" borderId="0" xfId="0" applyNumberFormat="1" applyFont="1" applyFill="1" applyBorder="1" applyAlignment="1" applyProtection="1">
      <protection locked="0"/>
    </xf>
    <xf numFmtId="0" fontId="12" fillId="4" borderId="0" xfId="3" applyFont="1" applyFill="1" applyBorder="1" applyAlignment="1">
      <alignment horizontal="center" vertical="top"/>
    </xf>
    <xf numFmtId="0" fontId="3" fillId="4" borderId="0" xfId="3" applyFont="1" applyFill="1" applyBorder="1" applyAlignment="1">
      <alignment horizontal="centerContinuous" vertical="center"/>
    </xf>
    <xf numFmtId="0" fontId="3" fillId="4" borderId="0" xfId="3" applyFont="1" applyFill="1" applyBorder="1" applyAlignment="1">
      <alignment horizontal="center" vertical="top"/>
    </xf>
    <xf numFmtId="0" fontId="19" fillId="7" borderId="9" xfId="0" applyFont="1" applyFill="1" applyBorder="1" applyAlignment="1">
      <alignment vertical="center"/>
    </xf>
    <xf numFmtId="0" fontId="3" fillId="7" borderId="6" xfId="0" applyFont="1" applyFill="1" applyBorder="1" applyAlignment="1">
      <alignment vertical="center"/>
    </xf>
    <xf numFmtId="0" fontId="3" fillId="7" borderId="10" xfId="0" applyFont="1" applyFill="1" applyBorder="1"/>
    <xf numFmtId="0" fontId="3" fillId="4" borderId="0" xfId="3" applyFont="1" applyFill="1" applyBorder="1" applyAlignment="1">
      <alignment vertical="top"/>
    </xf>
    <xf numFmtId="3" fontId="3" fillId="4" borderId="0" xfId="3" applyNumberFormat="1" applyFont="1" applyFill="1" applyBorder="1" applyAlignment="1">
      <alignment vertical="top"/>
    </xf>
    <xf numFmtId="3" fontId="12" fillId="4" borderId="0" xfId="3" applyNumberFormat="1" applyFont="1" applyFill="1" applyBorder="1" applyAlignment="1">
      <alignment vertical="top"/>
    </xf>
    <xf numFmtId="3" fontId="3" fillId="4" borderId="0" xfId="3" applyNumberFormat="1" applyFont="1" applyFill="1" applyBorder="1" applyAlignment="1" applyProtection="1">
      <alignment vertical="top"/>
      <protection locked="0"/>
    </xf>
    <xf numFmtId="0" fontId="3" fillId="4" borderId="0" xfId="3" applyFont="1" applyFill="1" applyBorder="1" applyAlignment="1">
      <alignment horizontal="left" vertical="top"/>
    </xf>
    <xf numFmtId="0" fontId="12" fillId="4" borderId="0" xfId="3" applyFont="1" applyFill="1" applyBorder="1" applyAlignment="1">
      <alignment horizontal="left" vertical="top"/>
    </xf>
    <xf numFmtId="3" fontId="12" fillId="4" borderId="0" xfId="3" applyNumberFormat="1" applyFont="1" applyFill="1" applyBorder="1" applyAlignment="1">
      <alignment horizontal="right" vertical="top" wrapText="1"/>
    </xf>
    <xf numFmtId="0" fontId="17" fillId="4" borderId="1"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2" xfId="0" applyFont="1" applyFill="1" applyBorder="1" applyAlignment="1">
      <alignment horizontal="left" wrapText="1"/>
    </xf>
    <xf numFmtId="0" fontId="17" fillId="4" borderId="0" xfId="0" applyFont="1" applyFill="1" applyAlignment="1">
      <alignment horizontal="left" wrapText="1"/>
    </xf>
    <xf numFmtId="43" fontId="17" fillId="4" borderId="0" xfId="2" applyFont="1" applyFill="1" applyAlignment="1">
      <alignment horizontal="right" wrapText="1"/>
    </xf>
    <xf numFmtId="0" fontId="17" fillId="4" borderId="3" xfId="0" applyFont="1" applyFill="1" applyBorder="1" applyAlignment="1">
      <alignment vertical="top"/>
    </xf>
    <xf numFmtId="0" fontId="12" fillId="4" borderId="4" xfId="3" applyFont="1" applyFill="1" applyBorder="1" applyAlignment="1">
      <alignment vertical="top"/>
    </xf>
    <xf numFmtId="3" fontId="3" fillId="4" borderId="4" xfId="3" applyNumberFormat="1" applyFont="1" applyFill="1" applyBorder="1" applyAlignment="1">
      <alignment vertical="top"/>
    </xf>
    <xf numFmtId="43" fontId="17" fillId="4" borderId="4" xfId="2" applyFont="1" applyFill="1" applyBorder="1"/>
    <xf numFmtId="0" fontId="26" fillId="4" borderId="0" xfId="0" applyFont="1" applyFill="1" applyAlignment="1">
      <alignment horizontal="center"/>
    </xf>
    <xf numFmtId="43" fontId="3" fillId="4" borderId="4" xfId="2" applyFont="1" applyFill="1" applyBorder="1" applyAlignment="1" applyProtection="1">
      <protection locked="0"/>
    </xf>
    <xf numFmtId="43" fontId="3" fillId="4" borderId="0" xfId="2" applyFont="1" applyFill="1" applyBorder="1" applyAlignment="1" applyProtection="1">
      <protection locked="0"/>
    </xf>
    <xf numFmtId="0" fontId="17" fillId="0" borderId="0" xfId="0" applyFont="1"/>
    <xf numFmtId="0" fontId="18" fillId="7" borderId="9" xfId="0" applyFont="1" applyFill="1" applyBorder="1" applyAlignment="1">
      <alignment horizontal="center"/>
    </xf>
    <xf numFmtId="0" fontId="17" fillId="4" borderId="11" xfId="0" applyFont="1" applyFill="1" applyBorder="1"/>
    <xf numFmtId="0" fontId="17" fillId="0" borderId="7" xfId="0" applyFont="1" applyBorder="1"/>
    <xf numFmtId="0" fontId="17" fillId="0" borderId="8" xfId="0" applyFont="1" applyBorder="1"/>
    <xf numFmtId="0" fontId="17" fillId="0" borderId="0" xfId="0" applyFont="1" applyBorder="1"/>
    <xf numFmtId="0" fontId="17" fillId="0" borderId="2" xfId="0" applyFont="1" applyBorder="1"/>
    <xf numFmtId="0" fontId="17" fillId="0" borderId="4" xfId="0" applyFont="1" applyBorder="1"/>
    <xf numFmtId="0" fontId="17" fillId="0" borderId="5" xfId="0" applyFont="1" applyBorder="1"/>
    <xf numFmtId="0" fontId="28" fillId="0" borderId="4" xfId="0" applyFont="1" applyBorder="1"/>
    <xf numFmtId="0" fontId="29" fillId="0" borderId="0" xfId="0" applyFont="1" applyAlignment="1">
      <alignment horizontal="center"/>
    </xf>
    <xf numFmtId="0" fontId="30" fillId="0" borderId="0" xfId="0" applyFont="1"/>
    <xf numFmtId="0" fontId="12" fillId="4" borderId="0" xfId="0" applyFont="1" applyFill="1" applyBorder="1" applyAlignment="1">
      <alignment horizontal="left" vertical="center"/>
    </xf>
    <xf numFmtId="0" fontId="12" fillId="4" borderId="4" xfId="0" applyFont="1" applyFill="1" applyBorder="1" applyAlignment="1"/>
    <xf numFmtId="0" fontId="12" fillId="4" borderId="4" xfId="0" applyNumberFormat="1" applyFont="1" applyFill="1" applyBorder="1" applyAlignment="1" applyProtection="1">
      <protection locked="0"/>
    </xf>
    <xf numFmtId="0" fontId="31" fillId="4" borderId="0" xfId="0" applyFont="1" applyFill="1" applyBorder="1" applyAlignment="1">
      <alignment horizontal="right"/>
    </xf>
    <xf numFmtId="0" fontId="18" fillId="0" borderId="0" xfId="0" applyFont="1" applyAlignment="1">
      <alignment horizontal="justify"/>
    </xf>
    <xf numFmtId="0" fontId="13" fillId="0" borderId="0" xfId="0" applyFont="1" applyAlignment="1">
      <alignment horizontal="justify"/>
    </xf>
    <xf numFmtId="0" fontId="32" fillId="4" borderId="0" xfId="0" applyFont="1" applyFill="1" applyBorder="1"/>
    <xf numFmtId="0" fontId="18" fillId="4" borderId="0" xfId="0" applyFont="1" applyFill="1" applyBorder="1"/>
    <xf numFmtId="49" fontId="12" fillId="7" borderId="16" xfId="0" applyNumberFormat="1" applyFont="1" applyFill="1" applyBorder="1" applyAlignment="1">
      <alignment horizontal="left" vertical="center"/>
    </xf>
    <xf numFmtId="49" fontId="12" fillId="7" borderId="16" xfId="0" applyNumberFormat="1" applyFont="1" applyFill="1" applyBorder="1" applyAlignment="1">
      <alignment horizontal="center" vertical="center"/>
    </xf>
    <xf numFmtId="49" fontId="12" fillId="4" borderId="17" xfId="0" applyNumberFormat="1" applyFont="1" applyFill="1" applyBorder="1" applyAlignment="1">
      <alignment horizontal="left"/>
    </xf>
    <xf numFmtId="167" fontId="30" fillId="4" borderId="17" xfId="0" applyNumberFormat="1" applyFont="1" applyFill="1" applyBorder="1"/>
    <xf numFmtId="49" fontId="12" fillId="4" borderId="18" xfId="0" applyNumberFormat="1" applyFont="1" applyFill="1" applyBorder="1" applyAlignment="1">
      <alignment horizontal="left"/>
    </xf>
    <xf numFmtId="167" fontId="30" fillId="4" borderId="18" xfId="0" applyNumberFormat="1" applyFont="1" applyFill="1" applyBorder="1"/>
    <xf numFmtId="167" fontId="30" fillId="4" borderId="19" xfId="0" applyNumberFormat="1" applyFont="1" applyFill="1" applyBorder="1"/>
    <xf numFmtId="0" fontId="28" fillId="4" borderId="0" xfId="0" applyFont="1" applyFill="1" applyBorder="1"/>
    <xf numFmtId="167" fontId="17" fillId="4" borderId="18" xfId="0" applyNumberFormat="1" applyFont="1" applyFill="1" applyBorder="1"/>
    <xf numFmtId="167" fontId="17" fillId="4" borderId="19" xfId="0" applyNumberFormat="1" applyFont="1" applyFill="1" applyBorder="1"/>
    <xf numFmtId="49" fontId="12" fillId="4" borderId="0" xfId="0" applyNumberFormat="1" applyFont="1" applyFill="1" applyBorder="1" applyAlignment="1">
      <alignment horizontal="center" vertical="center"/>
    </xf>
    <xf numFmtId="0" fontId="18" fillId="4" borderId="0" xfId="0" applyFont="1" applyFill="1"/>
    <xf numFmtId="49" fontId="12" fillId="4" borderId="0" xfId="0" applyNumberFormat="1" applyFont="1" applyFill="1" applyBorder="1" applyAlignment="1">
      <alignment horizontal="left"/>
    </xf>
    <xf numFmtId="167" fontId="30" fillId="4" borderId="0" xfId="0" applyNumberFormat="1" applyFont="1" applyFill="1" applyBorder="1"/>
    <xf numFmtId="49" fontId="12" fillId="7" borderId="16" xfId="0" applyNumberFormat="1" applyFont="1" applyFill="1" applyBorder="1" applyAlignment="1">
      <alignment horizontal="center" vertical="center" wrapText="1"/>
    </xf>
    <xf numFmtId="49" fontId="12" fillId="4" borderId="1" xfId="0" applyNumberFormat="1" applyFont="1" applyFill="1" applyBorder="1" applyAlignment="1">
      <alignment horizontal="left"/>
    </xf>
    <xf numFmtId="167" fontId="30" fillId="4" borderId="2" xfId="0" applyNumberFormat="1" applyFont="1" applyFill="1" applyBorder="1"/>
    <xf numFmtId="49" fontId="12" fillId="4" borderId="3" xfId="0" applyNumberFormat="1" applyFont="1" applyFill="1" applyBorder="1" applyAlignment="1">
      <alignment horizontal="left"/>
    </xf>
    <xf numFmtId="167" fontId="30" fillId="4" borderId="4" xfId="0" applyNumberFormat="1" applyFont="1" applyFill="1" applyBorder="1"/>
    <xf numFmtId="167" fontId="30" fillId="4" borderId="5" xfId="0" applyNumberFormat="1" applyFont="1" applyFill="1" applyBorder="1"/>
    <xf numFmtId="167" fontId="12" fillId="7" borderId="9" xfId="0" applyNumberFormat="1" applyFont="1" applyFill="1" applyBorder="1"/>
    <xf numFmtId="167" fontId="12" fillId="7" borderId="6" xfId="0" applyNumberFormat="1" applyFont="1" applyFill="1" applyBorder="1"/>
    <xf numFmtId="167" fontId="12" fillId="7" borderId="10" xfId="0" applyNumberFormat="1" applyFont="1" applyFill="1" applyBorder="1"/>
    <xf numFmtId="167" fontId="12" fillId="4" borderId="0" xfId="0" applyNumberFormat="1" applyFont="1" applyFill="1" applyBorder="1"/>
    <xf numFmtId="168" fontId="17" fillId="4" borderId="17" xfId="0" applyNumberFormat="1" applyFont="1" applyFill="1" applyBorder="1"/>
    <xf numFmtId="167" fontId="17" fillId="4" borderId="17" xfId="0" applyNumberFormat="1" applyFont="1" applyFill="1" applyBorder="1"/>
    <xf numFmtId="168" fontId="17" fillId="4" borderId="18" xfId="0" applyNumberFormat="1" applyFont="1" applyFill="1" applyBorder="1"/>
    <xf numFmtId="0" fontId="17" fillId="7" borderId="16" xfId="0" applyFont="1" applyFill="1" applyBorder="1"/>
    <xf numFmtId="0" fontId="18" fillId="7" borderId="17" xfId="6" applyFont="1" applyFill="1" applyBorder="1" applyAlignment="1">
      <alignment horizontal="left" vertical="center" wrapText="1"/>
    </xf>
    <xf numFmtId="4" fontId="18" fillId="7" borderId="17" xfId="5" applyNumberFormat="1" applyFont="1" applyFill="1" applyBorder="1" applyAlignment="1">
      <alignment horizontal="center" vertical="center" wrapText="1"/>
    </xf>
    <xf numFmtId="0" fontId="17" fillId="0" borderId="11" xfId="0" applyFont="1" applyFill="1" applyBorder="1" applyAlignment="1">
      <alignment wrapText="1"/>
    </xf>
    <xf numFmtId="0" fontId="17" fillId="0" borderId="17" xfId="0" applyFont="1" applyFill="1" applyBorder="1" applyAlignment="1">
      <alignment wrapText="1"/>
    </xf>
    <xf numFmtId="4" fontId="17" fillId="0" borderId="17" xfId="0" applyNumberFormat="1" applyFont="1" applyBorder="1" applyAlignment="1"/>
    <xf numFmtId="0" fontId="17" fillId="4" borderId="18" xfId="0" applyFont="1" applyFill="1" applyBorder="1"/>
    <xf numFmtId="0" fontId="17" fillId="4" borderId="19" xfId="0" applyFont="1" applyFill="1" applyBorder="1"/>
    <xf numFmtId="49" fontId="12" fillId="4" borderId="11" xfId="0" applyNumberFormat="1" applyFont="1" applyFill="1" applyBorder="1" applyAlignment="1">
      <alignment horizontal="left"/>
    </xf>
    <xf numFmtId="49" fontId="17" fillId="0" borderId="17" xfId="0" applyNumberFormat="1" applyFont="1" applyFill="1" applyBorder="1" applyAlignment="1">
      <alignment wrapText="1"/>
    </xf>
    <xf numFmtId="4" fontId="17" fillId="0" borderId="7" xfId="5" applyNumberFormat="1" applyFont="1" applyFill="1" applyBorder="1" applyAlignment="1">
      <alignment wrapText="1"/>
    </xf>
    <xf numFmtId="4" fontId="17" fillId="0" borderId="17" xfId="5" applyNumberFormat="1" applyFont="1" applyFill="1" applyBorder="1" applyAlignment="1">
      <alignment wrapText="1"/>
    </xf>
    <xf numFmtId="49" fontId="17" fillId="0" borderId="1" xfId="0" applyNumberFormat="1" applyFont="1" applyFill="1" applyBorder="1" applyAlignment="1">
      <alignment wrapText="1"/>
    </xf>
    <xf numFmtId="49" fontId="17" fillId="0" borderId="18" xfId="0" applyNumberFormat="1" applyFont="1" applyFill="1" applyBorder="1" applyAlignment="1">
      <alignment wrapText="1"/>
    </xf>
    <xf numFmtId="4" fontId="17" fillId="0" borderId="0" xfId="5" applyNumberFormat="1" applyFont="1" applyFill="1" applyBorder="1" applyAlignment="1">
      <alignment wrapText="1"/>
    </xf>
    <xf numFmtId="4" fontId="17" fillId="0" borderId="18" xfId="5" applyNumberFormat="1" applyFont="1" applyFill="1" applyBorder="1" applyAlignment="1">
      <alignment wrapText="1"/>
    </xf>
    <xf numFmtId="49" fontId="17" fillId="0" borderId="3" xfId="0" applyNumberFormat="1" applyFont="1" applyFill="1" applyBorder="1" applyAlignment="1">
      <alignment wrapText="1"/>
    </xf>
    <xf numFmtId="49" fontId="17" fillId="0" borderId="19" xfId="0" applyNumberFormat="1" applyFont="1" applyFill="1" applyBorder="1" applyAlignment="1">
      <alignment wrapText="1"/>
    </xf>
    <xf numFmtId="4" fontId="17" fillId="0" borderId="4" xfId="5" applyNumberFormat="1" applyFont="1" applyFill="1" applyBorder="1" applyAlignment="1">
      <alignment wrapText="1"/>
    </xf>
    <xf numFmtId="4" fontId="17" fillId="0" borderId="19" xfId="5" applyNumberFormat="1" applyFont="1" applyFill="1" applyBorder="1" applyAlignment="1">
      <alignment wrapText="1"/>
    </xf>
    <xf numFmtId="49" fontId="12" fillId="7" borderId="17" xfId="0" applyNumberFormat="1" applyFont="1" applyFill="1" applyBorder="1" applyAlignment="1">
      <alignment horizontal="center" vertical="center"/>
    </xf>
    <xf numFmtId="0" fontId="18" fillId="7" borderId="16" xfId="6" applyFont="1" applyFill="1" applyBorder="1" applyAlignment="1">
      <alignment horizontal="left" vertical="center" wrapText="1"/>
    </xf>
    <xf numFmtId="4" fontId="18" fillId="7" borderId="16" xfId="5" applyNumberFormat="1" applyFont="1" applyFill="1" applyBorder="1" applyAlignment="1">
      <alignment horizontal="center" vertical="center" wrapText="1"/>
    </xf>
    <xf numFmtId="0" fontId="18" fillId="7" borderId="17" xfId="6" applyFont="1" applyFill="1" applyBorder="1" applyAlignment="1">
      <alignment horizontal="center" vertical="center" wrapText="1"/>
    </xf>
    <xf numFmtId="167" fontId="30" fillId="4" borderId="8" xfId="0" applyNumberFormat="1" applyFont="1" applyFill="1" applyBorder="1"/>
    <xf numFmtId="0" fontId="30" fillId="4" borderId="0" xfId="0" applyFont="1" applyFill="1"/>
    <xf numFmtId="0" fontId="18" fillId="7" borderId="16" xfId="6" applyFont="1" applyFill="1" applyBorder="1" applyAlignment="1">
      <alignment horizontal="center" vertical="center" wrapText="1"/>
    </xf>
    <xf numFmtId="4" fontId="17" fillId="4" borderId="0" xfId="0" applyNumberFormat="1" applyFont="1" applyFill="1" applyBorder="1"/>
    <xf numFmtId="4" fontId="33" fillId="7" borderId="16" xfId="0" applyNumberFormat="1" applyFont="1" applyFill="1" applyBorder="1" applyAlignment="1">
      <alignment horizontal="center" vertical="center"/>
    </xf>
    <xf numFmtId="0" fontId="17" fillId="0" borderId="16" xfId="0" applyFont="1" applyBorder="1"/>
    <xf numFmtId="0" fontId="34" fillId="0" borderId="16" xfId="0" applyFont="1" applyBorder="1" applyAlignment="1">
      <alignment horizontal="center" vertical="center"/>
    </xf>
    <xf numFmtId="0" fontId="35" fillId="0" borderId="16" xfId="0" applyFont="1" applyBorder="1" applyAlignment="1">
      <alignment horizontal="center" vertical="center"/>
    </xf>
    <xf numFmtId="0" fontId="34" fillId="4" borderId="0" xfId="0" applyFont="1" applyFill="1" applyAlignment="1">
      <alignment vertical="center"/>
    </xf>
    <xf numFmtId="43" fontId="34" fillId="0" borderId="16" xfId="2" applyFont="1" applyBorder="1" applyAlignment="1">
      <alignment horizontal="center" vertical="center"/>
    </xf>
    <xf numFmtId="0" fontId="34" fillId="4" borderId="0" xfId="0" applyFont="1" applyFill="1" applyAlignment="1">
      <alignment horizontal="center" vertical="center"/>
    </xf>
    <xf numFmtId="43" fontId="33" fillId="7" borderId="16" xfId="2" applyFont="1" applyFill="1" applyBorder="1" applyAlignment="1">
      <alignment horizontal="center" vertical="center"/>
    </xf>
    <xf numFmtId="4" fontId="33" fillId="7" borderId="16" xfId="0" applyNumberFormat="1" applyFont="1" applyFill="1" applyBorder="1" applyAlignment="1">
      <alignment horizontal="right" vertical="center"/>
    </xf>
    <xf numFmtId="43" fontId="33" fillId="0" borderId="16" xfId="2" applyFont="1" applyBorder="1" applyAlignment="1">
      <alignment horizontal="center" vertical="center"/>
    </xf>
    <xf numFmtId="0" fontId="17" fillId="4" borderId="0" xfId="0" applyFont="1" applyFill="1" applyAlignment="1">
      <alignment vertical="center" wrapText="1"/>
    </xf>
    <xf numFmtId="4" fontId="17" fillId="4" borderId="0" xfId="0" applyNumberFormat="1" applyFont="1" applyFill="1"/>
    <xf numFmtId="0" fontId="36" fillId="0" borderId="0" xfId="0" applyFont="1"/>
    <xf numFmtId="4" fontId="35" fillId="0" borderId="16" xfId="0" applyNumberFormat="1" applyFont="1" applyBorder="1" applyAlignment="1">
      <alignment horizontal="center" vertical="center"/>
    </xf>
    <xf numFmtId="0" fontId="33" fillId="7" borderId="16" xfId="0" applyFont="1" applyFill="1" applyBorder="1" applyAlignment="1">
      <alignment vertical="center"/>
    </xf>
    <xf numFmtId="43" fontId="17" fillId="4" borderId="0" xfId="2" applyNumberFormat="1" applyFont="1" applyFill="1" applyBorder="1"/>
    <xf numFmtId="168" fontId="30" fillId="4" borderId="8" xfId="0" applyNumberFormat="1" applyFont="1" applyFill="1" applyBorder="1"/>
    <xf numFmtId="168" fontId="30" fillId="4" borderId="2" xfId="0" applyNumberFormat="1" applyFont="1" applyFill="1" applyBorder="1"/>
    <xf numFmtId="0" fontId="17" fillId="0" borderId="0" xfId="0" applyFont="1" applyBorder="1" applyAlignment="1"/>
    <xf numFmtId="0" fontId="17" fillId="0" borderId="0" xfId="0" applyFont="1" applyAlignment="1"/>
    <xf numFmtId="0" fontId="18" fillId="4" borderId="0" xfId="4" applyFont="1" applyFill="1"/>
    <xf numFmtId="0" fontId="18" fillId="4" borderId="0" xfId="4" applyFont="1" applyFill="1" applyBorder="1"/>
    <xf numFmtId="0" fontId="18" fillId="4" borderId="0" xfId="4" applyFont="1" applyFill="1" applyBorder="1" applyAlignment="1">
      <alignment horizontal="center"/>
    </xf>
    <xf numFmtId="0" fontId="18" fillId="4" borderId="4" xfId="4" applyFont="1" applyFill="1" applyBorder="1" applyAlignment="1">
      <alignment horizontal="center"/>
    </xf>
    <xf numFmtId="0" fontId="18" fillId="4" borderId="0" xfId="4" applyFont="1" applyFill="1" applyAlignment="1">
      <alignment horizontal="center"/>
    </xf>
    <xf numFmtId="0" fontId="18" fillId="4" borderId="0" xfId="4" applyFont="1" applyFill="1" applyAlignment="1"/>
    <xf numFmtId="37" fontId="12" fillId="7" borderId="16" xfId="4" applyNumberFormat="1" applyFont="1" applyFill="1" applyBorder="1" applyAlignment="1">
      <alignment horizontal="center" wrapText="1"/>
    </xf>
    <xf numFmtId="0" fontId="17" fillId="4" borderId="0" xfId="4" applyFont="1" applyFill="1"/>
    <xf numFmtId="0" fontId="37" fillId="4" borderId="11" xfId="4" applyFont="1" applyFill="1" applyBorder="1"/>
    <xf numFmtId="0" fontId="37" fillId="4" borderId="7" xfId="4" applyFont="1" applyFill="1" applyBorder="1"/>
    <xf numFmtId="0" fontId="37" fillId="4" borderId="8" xfId="4" applyFont="1" applyFill="1" applyBorder="1"/>
    <xf numFmtId="43" fontId="37" fillId="4" borderId="8" xfId="2" applyFont="1" applyFill="1" applyBorder="1" applyAlignment="1">
      <alignment horizontal="center"/>
    </xf>
    <xf numFmtId="43" fontId="37" fillId="4" borderId="17" xfId="2" applyFont="1" applyFill="1" applyBorder="1" applyAlignment="1">
      <alignment horizontal="center"/>
    </xf>
    <xf numFmtId="43" fontId="34" fillId="4" borderId="18" xfId="2" applyFont="1" applyFill="1" applyBorder="1" applyAlignment="1">
      <alignment vertical="center" wrapText="1"/>
    </xf>
    <xf numFmtId="0" fontId="37" fillId="4" borderId="1" xfId="4" applyFont="1" applyFill="1" applyBorder="1" applyAlignment="1">
      <alignment horizontal="center" vertical="center"/>
    </xf>
    <xf numFmtId="0" fontId="38" fillId="4" borderId="0" xfId="4" applyFont="1" applyFill="1"/>
    <xf numFmtId="0" fontId="37" fillId="4" borderId="3" xfId="4" applyFont="1" applyFill="1" applyBorder="1" applyAlignment="1">
      <alignment horizontal="center" vertical="center"/>
    </xf>
    <xf numFmtId="0" fontId="37" fillId="4" borderId="4" xfId="4" applyFont="1" applyFill="1" applyBorder="1" applyAlignment="1">
      <alignment horizontal="center" vertical="center"/>
    </xf>
    <xf numFmtId="0" fontId="37" fillId="4" borderId="5" xfId="4" applyFont="1" applyFill="1" applyBorder="1" applyAlignment="1">
      <alignment wrapText="1"/>
    </xf>
    <xf numFmtId="43" fontId="37" fillId="4" borderId="5" xfId="2" applyFont="1" applyFill="1" applyBorder="1" applyAlignment="1">
      <alignment horizontal="center"/>
    </xf>
    <xf numFmtId="43" fontId="37" fillId="4" borderId="19" xfId="2" applyFont="1" applyFill="1" applyBorder="1" applyAlignment="1">
      <alignment horizontal="center"/>
    </xf>
    <xf numFmtId="0" fontId="38" fillId="4" borderId="9" xfId="4" applyFont="1" applyFill="1" applyBorder="1" applyAlignment="1">
      <alignment horizontal="centerContinuous"/>
    </xf>
    <xf numFmtId="0" fontId="38" fillId="4" borderId="6" xfId="4" applyFont="1" applyFill="1" applyBorder="1" applyAlignment="1">
      <alignment horizontal="centerContinuous"/>
    </xf>
    <xf numFmtId="0" fontId="38" fillId="4" borderId="10" xfId="4" applyFont="1" applyFill="1" applyBorder="1" applyAlignment="1">
      <alignment horizontal="left" wrapText="1"/>
    </xf>
    <xf numFmtId="0" fontId="3" fillId="4" borderId="7" xfId="0" applyFont="1" applyFill="1" applyBorder="1" applyAlignment="1">
      <alignment vertical="top" wrapText="1"/>
    </xf>
    <xf numFmtId="43" fontId="3" fillId="4" borderId="7" xfId="2" applyFont="1" applyFill="1" applyBorder="1" applyAlignment="1">
      <alignment vertical="top" wrapText="1"/>
    </xf>
    <xf numFmtId="0" fontId="38" fillId="4" borderId="1" xfId="4" applyFont="1" applyFill="1" applyBorder="1" applyAlignment="1">
      <alignment horizontal="left"/>
    </xf>
    <xf numFmtId="43" fontId="33" fillId="4" borderId="18" xfId="2" applyFont="1" applyFill="1" applyBorder="1" applyAlignment="1">
      <alignment vertical="center" wrapText="1"/>
    </xf>
    <xf numFmtId="43" fontId="37" fillId="4" borderId="18" xfId="2" applyFont="1" applyFill="1" applyBorder="1" applyAlignment="1">
      <alignment horizontal="center"/>
    </xf>
    <xf numFmtId="0" fontId="38" fillId="4" borderId="1" xfId="4" applyFont="1" applyFill="1" applyBorder="1" applyAlignment="1">
      <alignment horizontal="center" vertical="center"/>
    </xf>
    <xf numFmtId="43" fontId="38" fillId="4" borderId="18" xfId="2" applyFont="1" applyFill="1" applyBorder="1" applyAlignment="1">
      <alignment horizontal="center"/>
    </xf>
    <xf numFmtId="0" fontId="18" fillId="0" borderId="0" xfId="0" applyFont="1"/>
    <xf numFmtId="0" fontId="12" fillId="7" borderId="16" xfId="0" applyFont="1" applyFill="1" applyBorder="1" applyAlignment="1">
      <alignment horizontal="center" vertical="center" wrapText="1"/>
    </xf>
    <xf numFmtId="0" fontId="17" fillId="4" borderId="1" xfId="0" applyFont="1" applyFill="1" applyBorder="1" applyAlignment="1">
      <alignment horizontal="justify" vertical="center" wrapText="1"/>
    </xf>
    <xf numFmtId="0" fontId="17" fillId="4" borderId="2" xfId="0" applyFont="1" applyFill="1" applyBorder="1" applyAlignment="1">
      <alignment horizontal="justify" vertical="center" wrapText="1"/>
    </xf>
    <xf numFmtId="0" fontId="17" fillId="4" borderId="18" xfId="0" applyFont="1" applyFill="1" applyBorder="1" applyAlignment="1">
      <alignment horizontal="justify" vertical="center" wrapText="1"/>
    </xf>
    <xf numFmtId="0" fontId="17" fillId="4" borderId="1" xfId="0" applyFont="1" applyFill="1" applyBorder="1" applyAlignment="1">
      <alignment horizontal="justify" vertical="top" wrapText="1"/>
    </xf>
    <xf numFmtId="43" fontId="17" fillId="4" borderId="18" xfId="2" applyFont="1" applyFill="1" applyBorder="1" applyAlignment="1">
      <alignment horizontal="right" vertical="top" wrapText="1"/>
    </xf>
    <xf numFmtId="0" fontId="17" fillId="4" borderId="2" xfId="0" applyFont="1" applyFill="1" applyBorder="1" applyAlignment="1">
      <alignment horizontal="justify" vertical="top" wrapText="1"/>
    </xf>
    <xf numFmtId="0" fontId="17" fillId="4" borderId="3" xfId="0" applyFont="1" applyFill="1" applyBorder="1" applyAlignment="1">
      <alignment horizontal="justify" vertical="top" wrapText="1"/>
    </xf>
    <xf numFmtId="0" fontId="17" fillId="4" borderId="5" xfId="0" applyFont="1" applyFill="1" applyBorder="1" applyAlignment="1">
      <alignment horizontal="justify" vertical="top" wrapText="1"/>
    </xf>
    <xf numFmtId="43" fontId="17" fillId="4" borderId="19" xfId="2" applyFont="1" applyFill="1" applyBorder="1" applyAlignment="1">
      <alignment horizontal="justify" vertical="top" wrapText="1"/>
    </xf>
    <xf numFmtId="0" fontId="18" fillId="4" borderId="3" xfId="0" applyFont="1" applyFill="1" applyBorder="1" applyAlignment="1">
      <alignment horizontal="justify" vertical="top" wrapText="1"/>
    </xf>
    <xf numFmtId="0" fontId="18" fillId="4" borderId="5" xfId="0" applyFont="1" applyFill="1" applyBorder="1" applyAlignment="1">
      <alignment horizontal="justify" vertical="top" wrapText="1"/>
    </xf>
    <xf numFmtId="43" fontId="18" fillId="4" borderId="19" xfId="2" applyFont="1" applyFill="1" applyBorder="1" applyAlignment="1">
      <alignment horizontal="right" vertical="top" wrapText="1"/>
    </xf>
    <xf numFmtId="0" fontId="17" fillId="4" borderId="11" xfId="0" applyFont="1" applyFill="1" applyBorder="1" applyAlignment="1">
      <alignment horizontal="justify" vertical="center" wrapText="1"/>
    </xf>
    <xf numFmtId="0" fontId="17" fillId="4" borderId="8" xfId="0" applyFont="1" applyFill="1" applyBorder="1" applyAlignment="1">
      <alignment horizontal="justify" vertical="center" wrapText="1"/>
    </xf>
    <xf numFmtId="43" fontId="17" fillId="4" borderId="17" xfId="2" applyFont="1" applyFill="1" applyBorder="1" applyAlignment="1">
      <alignment horizontal="justify" vertical="center" wrapText="1"/>
    </xf>
    <xf numFmtId="0" fontId="18" fillId="4" borderId="2" xfId="0" applyFont="1" applyFill="1" applyBorder="1" applyAlignment="1">
      <alignment horizontal="justify" vertical="center" wrapText="1"/>
    </xf>
    <xf numFmtId="43" fontId="17" fillId="4" borderId="18" xfId="2" applyFont="1" applyFill="1" applyBorder="1" applyAlignment="1">
      <alignment horizontal="right" vertical="center" wrapText="1"/>
    </xf>
    <xf numFmtId="0" fontId="18" fillId="4" borderId="1" xfId="0" applyFont="1" applyFill="1" applyBorder="1" applyAlignment="1">
      <alignment horizontal="justify" vertical="center" wrapText="1"/>
    </xf>
    <xf numFmtId="0" fontId="18" fillId="4" borderId="3" xfId="0" applyFont="1" applyFill="1" applyBorder="1" applyAlignment="1">
      <alignment horizontal="justify" vertical="center" wrapText="1"/>
    </xf>
    <xf numFmtId="0" fontId="18" fillId="4" borderId="5" xfId="0" applyFont="1" applyFill="1" applyBorder="1" applyAlignment="1">
      <alignment horizontal="justify" vertical="center" wrapText="1"/>
    </xf>
    <xf numFmtId="43" fontId="17" fillId="4" borderId="19" xfId="2" applyFont="1" applyFill="1" applyBorder="1" applyAlignment="1">
      <alignment horizontal="justify" vertical="center" wrapText="1"/>
    </xf>
    <xf numFmtId="43" fontId="18" fillId="4" borderId="19" xfId="2" applyFont="1" applyFill="1" applyBorder="1" applyAlignment="1">
      <alignment horizontal="right" vertical="center" wrapText="1"/>
    </xf>
    <xf numFmtId="0" fontId="26" fillId="0" borderId="0" xfId="0" applyFont="1" applyAlignment="1">
      <alignment horizontal="center"/>
    </xf>
    <xf numFmtId="43" fontId="18" fillId="4" borderId="18" xfId="2" applyFont="1" applyFill="1" applyBorder="1" applyAlignment="1">
      <alignment horizontal="right" vertical="center" wrapText="1"/>
    </xf>
    <xf numFmtId="0" fontId="34" fillId="4" borderId="1" xfId="0" applyFont="1" applyFill="1" applyBorder="1" applyAlignment="1">
      <alignment horizontal="center" vertical="center" wrapText="1"/>
    </xf>
    <xf numFmtId="0" fontId="18" fillId="4" borderId="9" xfId="0" applyFont="1" applyFill="1" applyBorder="1" applyAlignment="1">
      <alignment horizontal="justify" vertical="center" wrapText="1"/>
    </xf>
    <xf numFmtId="0" fontId="18" fillId="4" borderId="10" xfId="0" applyFont="1" applyFill="1" applyBorder="1" applyAlignment="1">
      <alignment horizontal="justify" vertical="center" wrapText="1"/>
    </xf>
    <xf numFmtId="43" fontId="18" fillId="4" borderId="16" xfId="2" applyFont="1" applyFill="1" applyBorder="1" applyAlignment="1">
      <alignment vertical="center" wrapText="1"/>
    </xf>
    <xf numFmtId="0" fontId="3" fillId="0" borderId="0" xfId="0" applyFont="1" applyFill="1" applyBorder="1"/>
    <xf numFmtId="0" fontId="3" fillId="0" borderId="4" xfId="0" applyFont="1" applyFill="1" applyBorder="1"/>
    <xf numFmtId="0" fontId="3" fillId="0" borderId="0" xfId="0" applyFont="1" applyFill="1"/>
    <xf numFmtId="0" fontId="17" fillId="4" borderId="11" xfId="0" applyFont="1" applyFill="1" applyBorder="1" applyAlignment="1">
      <alignment horizontal="left" vertical="center" wrapText="1"/>
    </xf>
    <xf numFmtId="0" fontId="17" fillId="4" borderId="17" xfId="0" applyFont="1" applyFill="1" applyBorder="1" applyAlignment="1">
      <alignment horizontal="justify" vertical="center" wrapText="1"/>
    </xf>
    <xf numFmtId="0" fontId="17" fillId="0" borderId="0" xfId="0" applyFont="1" applyAlignment="1">
      <alignment vertical="top"/>
    </xf>
    <xf numFmtId="0" fontId="17" fillId="4" borderId="1" xfId="0" applyFont="1" applyFill="1" applyBorder="1" applyAlignment="1">
      <alignment horizontal="left" vertical="top"/>
    </xf>
    <xf numFmtId="0" fontId="17" fillId="4" borderId="2" xfId="0" applyFont="1" applyFill="1" applyBorder="1" applyAlignment="1">
      <alignment horizontal="justify" vertical="top"/>
    </xf>
    <xf numFmtId="0" fontId="17" fillId="4" borderId="18" xfId="0" applyFont="1" applyFill="1" applyBorder="1" applyAlignment="1">
      <alignment horizontal="right" vertical="top" wrapText="1"/>
    </xf>
    <xf numFmtId="43" fontId="18" fillId="4" borderId="18" xfId="2" applyFont="1" applyFill="1" applyBorder="1" applyAlignment="1">
      <alignment horizontal="right" vertical="top"/>
    </xf>
    <xf numFmtId="0" fontId="18" fillId="4" borderId="0" xfId="0" applyFont="1" applyFill="1" applyAlignment="1">
      <alignment vertical="top"/>
    </xf>
    <xf numFmtId="0" fontId="18" fillId="4" borderId="18" xfId="0" applyFont="1" applyFill="1" applyBorder="1" applyAlignment="1">
      <alignment horizontal="right" vertical="top" wrapText="1"/>
    </xf>
    <xf numFmtId="0" fontId="18" fillId="0" borderId="0" xfId="0" applyFont="1" applyAlignment="1">
      <alignment vertical="top"/>
    </xf>
    <xf numFmtId="0" fontId="17" fillId="4" borderId="18" xfId="0" applyFont="1" applyFill="1" applyBorder="1" applyAlignment="1">
      <alignment horizontal="right" vertical="top"/>
    </xf>
    <xf numFmtId="43" fontId="17" fillId="4" borderId="18" xfId="2" applyFont="1" applyFill="1" applyBorder="1" applyAlignment="1">
      <alignment horizontal="right" vertical="top"/>
    </xf>
    <xf numFmtId="0" fontId="17" fillId="4" borderId="3" xfId="0" applyFont="1" applyFill="1" applyBorder="1" applyAlignment="1">
      <alignment horizontal="left" vertical="top"/>
    </xf>
    <xf numFmtId="0" fontId="17" fillId="4" borderId="5" xfId="0" applyFont="1" applyFill="1" applyBorder="1" applyAlignment="1">
      <alignment vertical="top"/>
    </xf>
    <xf numFmtId="43" fontId="17" fillId="4" borderId="19" xfId="2" applyFont="1" applyFill="1" applyBorder="1" applyAlignment="1">
      <alignment horizontal="right" vertical="top"/>
    </xf>
    <xf numFmtId="0" fontId="18" fillId="4" borderId="3" xfId="0" applyFont="1" applyFill="1" applyBorder="1" applyAlignment="1">
      <alignment horizontal="left" vertical="top"/>
    </xf>
    <xf numFmtId="0" fontId="18" fillId="4" borderId="5" xfId="0" applyFont="1" applyFill="1" applyBorder="1" applyAlignment="1">
      <alignment vertical="top"/>
    </xf>
    <xf numFmtId="43" fontId="18" fillId="4" borderId="19" xfId="2" applyFont="1" applyFill="1" applyBorder="1" applyAlignment="1">
      <alignment horizontal="right" vertical="top"/>
    </xf>
    <xf numFmtId="0" fontId="39" fillId="0" borderId="0" xfId="0" applyFont="1" applyAlignment="1">
      <alignment horizontal="center"/>
    </xf>
    <xf numFmtId="0" fontId="17" fillId="0" borderId="0" xfId="0" applyFont="1" applyAlignment="1">
      <alignment horizontal="left"/>
    </xf>
    <xf numFmtId="0" fontId="12" fillId="8" borderId="16" xfId="0" applyFont="1" applyFill="1" applyBorder="1" applyAlignment="1">
      <alignment horizontal="center"/>
    </xf>
    <xf numFmtId="0" fontId="17" fillId="4" borderId="16" xfId="0" applyFont="1" applyFill="1" applyBorder="1"/>
    <xf numFmtId="0" fontId="19" fillId="4" borderId="16" xfId="0" applyFont="1" applyFill="1" applyBorder="1"/>
    <xf numFmtId="0" fontId="17" fillId="4" borderId="16" xfId="0" applyFont="1" applyFill="1" applyBorder="1" applyAlignment="1">
      <alignment horizontal="center"/>
    </xf>
    <xf numFmtId="0" fontId="17" fillId="4" borderId="19" xfId="0" applyFont="1" applyFill="1" applyBorder="1" applyAlignment="1">
      <alignment horizontal="center"/>
    </xf>
    <xf numFmtId="0" fontId="17" fillId="4" borderId="16" xfId="0" applyFont="1" applyFill="1" applyBorder="1" applyAlignment="1">
      <alignment horizontal="right"/>
    </xf>
    <xf numFmtId="0" fontId="12" fillId="4" borderId="4" xfId="0" applyFont="1" applyFill="1" applyBorder="1" applyAlignment="1">
      <alignment horizontal="left"/>
    </xf>
    <xf numFmtId="0" fontId="12" fillId="8" borderId="16" xfId="0" applyFont="1" applyFill="1" applyBorder="1" applyAlignment="1">
      <alignment horizontal="center" vertical="center" wrapText="1"/>
    </xf>
    <xf numFmtId="0" fontId="17" fillId="4" borderId="21" xfId="0" applyFont="1" applyFill="1" applyBorder="1" applyAlignment="1">
      <alignment horizontal="justify" vertical="center" wrapText="1"/>
    </xf>
    <xf numFmtId="0" fontId="18" fillId="4" borderId="22" xfId="0" applyFont="1" applyFill="1" applyBorder="1" applyAlignment="1">
      <alignment horizontal="justify" vertical="center" wrapText="1"/>
    </xf>
    <xf numFmtId="0" fontId="17" fillId="4" borderId="0" xfId="0" applyFont="1" applyFill="1" applyBorder="1" applyAlignment="1">
      <alignment horizontal="right" vertical="center" wrapText="1"/>
    </xf>
    <xf numFmtId="0" fontId="17" fillId="4" borderId="30" xfId="0" applyFont="1" applyFill="1" applyBorder="1" applyAlignment="1">
      <alignment horizontal="right" vertical="center" wrapText="1"/>
    </xf>
    <xf numFmtId="0" fontId="18" fillId="4" borderId="21" xfId="0" applyFont="1" applyFill="1" applyBorder="1" applyAlignment="1">
      <alignment horizontal="justify" vertical="center" wrapText="1"/>
    </xf>
    <xf numFmtId="0" fontId="17" fillId="4" borderId="36" xfId="0" applyFont="1" applyFill="1" applyBorder="1" applyAlignment="1">
      <alignment horizontal="right" vertical="center" wrapText="1"/>
    </xf>
    <xf numFmtId="0" fontId="17" fillId="4" borderId="37" xfId="0" applyFont="1" applyFill="1" applyBorder="1" applyAlignment="1">
      <alignment horizontal="right" vertical="center" wrapText="1"/>
    </xf>
    <xf numFmtId="0" fontId="17" fillId="4" borderId="31" xfId="0" applyFont="1" applyFill="1" applyBorder="1" applyAlignment="1">
      <alignment horizontal="justify" vertical="center" wrapText="1"/>
    </xf>
    <xf numFmtId="0" fontId="18" fillId="4" borderId="32" xfId="0" applyFont="1" applyFill="1" applyBorder="1" applyAlignment="1">
      <alignment horizontal="justify" vertical="center" wrapText="1"/>
    </xf>
    <xf numFmtId="0" fontId="17" fillId="4" borderId="24" xfId="0" applyFont="1" applyFill="1" applyBorder="1" applyAlignment="1">
      <alignment horizontal="justify" vertical="center" wrapText="1"/>
    </xf>
    <xf numFmtId="0" fontId="17" fillId="4" borderId="28" xfId="0" applyFont="1" applyFill="1" applyBorder="1" applyAlignment="1">
      <alignment horizontal="justify" vertical="center" wrapText="1"/>
    </xf>
    <xf numFmtId="0" fontId="17" fillId="4" borderId="29" xfId="0" applyFont="1" applyFill="1" applyBorder="1" applyAlignment="1">
      <alignment horizontal="justify" vertical="center" wrapText="1"/>
    </xf>
    <xf numFmtId="0" fontId="17" fillId="4" borderId="20" xfId="0" applyFont="1" applyFill="1" applyBorder="1" applyAlignment="1">
      <alignment horizontal="justify" vertical="center" wrapText="1"/>
    </xf>
    <xf numFmtId="0" fontId="17" fillId="4" borderId="0" xfId="0" applyFont="1" applyFill="1" applyBorder="1" applyAlignment="1">
      <alignment horizontal="justify" vertical="center" wrapText="1"/>
    </xf>
    <xf numFmtId="0" fontId="18" fillId="4" borderId="31" xfId="0" applyFont="1" applyFill="1" applyBorder="1" applyAlignment="1">
      <alignment horizontal="justify" vertical="center" wrapText="1"/>
    </xf>
    <xf numFmtId="0" fontId="18" fillId="4" borderId="36" xfId="0" applyFont="1" applyFill="1" applyBorder="1" applyAlignment="1">
      <alignment horizontal="justify" vertical="center" wrapText="1"/>
    </xf>
    <xf numFmtId="0" fontId="12" fillId="8" borderId="23"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8" fillId="4" borderId="0" xfId="0" applyFont="1" applyFill="1" applyBorder="1" applyAlignment="1">
      <alignment horizontal="justify" vertical="center" wrapText="1"/>
    </xf>
    <xf numFmtId="0" fontId="18" fillId="4" borderId="23" xfId="0" applyFont="1" applyFill="1" applyBorder="1" applyAlignment="1">
      <alignment horizontal="right" vertical="center" wrapText="1"/>
    </xf>
    <xf numFmtId="0" fontId="18" fillId="4" borderId="27" xfId="0" applyFont="1" applyFill="1" applyBorder="1" applyAlignment="1">
      <alignment horizontal="right" vertical="center" wrapText="1"/>
    </xf>
    <xf numFmtId="0" fontId="17" fillId="4" borderId="2" xfId="0" applyFont="1" applyFill="1" applyBorder="1" applyAlignment="1">
      <alignment horizontal="right" vertical="center" wrapText="1"/>
    </xf>
    <xf numFmtId="0" fontId="17" fillId="4" borderId="18" xfId="0" applyFont="1" applyFill="1" applyBorder="1" applyAlignment="1">
      <alignment horizontal="right" vertical="center" wrapText="1"/>
    </xf>
    <xf numFmtId="43" fontId="18" fillId="4" borderId="2" xfId="0" applyNumberFormat="1" applyFont="1" applyFill="1" applyBorder="1" applyAlignment="1">
      <alignment horizontal="right" vertical="center" wrapText="1"/>
    </xf>
    <xf numFmtId="0" fontId="18" fillId="4" borderId="2" xfId="0" applyFont="1" applyFill="1" applyBorder="1" applyAlignment="1">
      <alignment horizontal="right" vertical="center" wrapText="1"/>
    </xf>
    <xf numFmtId="0" fontId="18" fillId="4" borderId="18" xfId="0" applyFont="1" applyFill="1" applyBorder="1" applyAlignment="1">
      <alignment horizontal="right" vertical="center" wrapText="1"/>
    </xf>
    <xf numFmtId="0" fontId="17" fillId="4" borderId="3" xfId="0" applyFont="1" applyFill="1" applyBorder="1" applyAlignment="1">
      <alignment horizontal="justify" vertical="center" wrapText="1"/>
    </xf>
    <xf numFmtId="0" fontId="17" fillId="4" borderId="4" xfId="0" applyFont="1" applyFill="1" applyBorder="1" applyAlignment="1">
      <alignment horizontal="justify" vertical="center" wrapText="1"/>
    </xf>
    <xf numFmtId="0" fontId="17" fillId="4" borderId="5" xfId="0" applyFont="1" applyFill="1" applyBorder="1" applyAlignment="1">
      <alignment horizontal="justify" vertical="center" wrapText="1"/>
    </xf>
    <xf numFmtId="0" fontId="17" fillId="4" borderId="5" xfId="0" applyFont="1" applyFill="1" applyBorder="1" applyAlignment="1">
      <alignment horizontal="right" vertical="center" wrapText="1"/>
    </xf>
    <xf numFmtId="0" fontId="17" fillId="4" borderId="19" xfId="0" applyFont="1" applyFill="1" applyBorder="1" applyAlignment="1">
      <alignment horizontal="right" vertical="center" wrapText="1"/>
    </xf>
    <xf numFmtId="0" fontId="18" fillId="4" borderId="19" xfId="0" applyFont="1" applyFill="1" applyBorder="1" applyAlignment="1">
      <alignment horizontal="right" vertical="center" wrapText="1"/>
    </xf>
    <xf numFmtId="0" fontId="18" fillId="7" borderId="16" xfId="0" applyFont="1" applyFill="1" applyBorder="1" applyAlignment="1">
      <alignment horizontal="center" wrapText="1"/>
    </xf>
    <xf numFmtId="0" fontId="17" fillId="0" borderId="18" xfId="0" applyFont="1" applyBorder="1"/>
    <xf numFmtId="43" fontId="18" fillId="4" borderId="18" xfId="0" applyNumberFormat="1" applyFont="1" applyFill="1" applyBorder="1" applyAlignment="1">
      <alignment horizontal="right" vertical="center" wrapText="1"/>
    </xf>
    <xf numFmtId="9" fontId="17" fillId="4" borderId="18" xfId="20" applyFont="1" applyFill="1" applyBorder="1"/>
    <xf numFmtId="9" fontId="17" fillId="0" borderId="18" xfId="20" applyFont="1" applyBorder="1"/>
    <xf numFmtId="0" fontId="17" fillId="4" borderId="4" xfId="0" applyFont="1" applyFill="1" applyBorder="1" applyAlignment="1">
      <alignment vertical="center" wrapText="1"/>
    </xf>
    <xf numFmtId="0" fontId="17" fillId="4" borderId="19" xfId="0" applyFont="1" applyFill="1" applyBorder="1" applyAlignment="1">
      <alignment vertical="center" wrapText="1"/>
    </xf>
    <xf numFmtId="0" fontId="17" fillId="4" borderId="3" xfId="0" applyFont="1" applyFill="1" applyBorder="1" applyAlignment="1">
      <alignment horizontal="right" vertical="center" wrapText="1"/>
    </xf>
    <xf numFmtId="0" fontId="17" fillId="4" borderId="4" xfId="0" applyFont="1" applyFill="1" applyBorder="1" applyAlignment="1">
      <alignment horizontal="right" vertical="center" wrapText="1"/>
    </xf>
    <xf numFmtId="0" fontId="18" fillId="4" borderId="19" xfId="0" applyFont="1" applyFill="1" applyBorder="1"/>
    <xf numFmtId="0" fontId="18" fillId="0" borderId="3" xfId="0" applyFont="1" applyBorder="1"/>
    <xf numFmtId="0" fontId="18" fillId="0" borderId="19" xfId="0" applyFont="1" applyBorder="1"/>
    <xf numFmtId="0" fontId="18" fillId="0" borderId="4" xfId="0" applyFont="1" applyBorder="1"/>
    <xf numFmtId="0" fontId="18" fillId="0" borderId="16" xfId="0" applyFont="1" applyBorder="1"/>
    <xf numFmtId="0" fontId="18" fillId="3" borderId="40" xfId="0" applyFont="1" applyFill="1" applyBorder="1" applyAlignment="1">
      <alignment horizontal="center" vertical="center" wrapText="1"/>
    </xf>
    <xf numFmtId="0" fontId="18" fillId="3" borderId="41"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36" xfId="0" applyFont="1" applyFill="1" applyBorder="1" applyAlignment="1">
      <alignment horizontal="justify" vertical="center" wrapText="1"/>
    </xf>
    <xf numFmtId="0" fontId="17" fillId="4" borderId="37" xfId="0" applyFont="1" applyFill="1" applyBorder="1" applyAlignment="1">
      <alignment horizontal="justify" vertical="center" wrapText="1"/>
    </xf>
    <xf numFmtId="0" fontId="1" fillId="4" borderId="0" xfId="0" applyFont="1" applyFill="1" applyBorder="1" applyAlignment="1">
      <alignment vertical="top"/>
    </xf>
    <xf numFmtId="0" fontId="12" fillId="7" borderId="7" xfId="0" applyFont="1" applyFill="1" applyBorder="1" applyAlignment="1">
      <alignment horizontal="centerContinuous"/>
    </xf>
    <xf numFmtId="0" fontId="12" fillId="4" borderId="1" xfId="1" applyNumberFormat="1" applyFont="1" applyFill="1" applyBorder="1" applyAlignment="1">
      <alignment vertical="center"/>
    </xf>
    <xf numFmtId="0" fontId="0" fillId="0" borderId="18" xfId="0" applyBorder="1"/>
    <xf numFmtId="0" fontId="0" fillId="0" borderId="19" xfId="0" applyBorder="1"/>
    <xf numFmtId="49" fontId="12" fillId="4" borderId="18" xfId="0" applyNumberFormat="1" applyFont="1" applyFill="1" applyBorder="1" applyAlignment="1">
      <alignment horizontal="left" wrapText="1"/>
    </xf>
    <xf numFmtId="49" fontId="12" fillId="4" borderId="17" xfId="0" applyNumberFormat="1" applyFont="1" applyFill="1" applyBorder="1" applyAlignment="1">
      <alignment horizontal="left" wrapText="1"/>
    </xf>
    <xf numFmtId="0" fontId="3" fillId="4" borderId="0" xfId="0" applyFont="1" applyFill="1" applyBorder="1" applyAlignment="1" applyProtection="1">
      <alignment horizontal="center" vertical="top" wrapText="1"/>
      <protection locked="0"/>
    </xf>
    <xf numFmtId="0" fontId="17" fillId="0" borderId="7" xfId="0" applyFont="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17" fillId="4" borderId="0" xfId="0" applyFont="1" applyFill="1" applyBorder="1" applyAlignment="1" applyProtection="1">
      <alignment horizontal="center"/>
      <protection locked="0"/>
    </xf>
    <xf numFmtId="0" fontId="17" fillId="4" borderId="0" xfId="0" applyFont="1" applyFill="1" applyBorder="1"/>
    <xf numFmtId="3" fontId="17" fillId="4" borderId="0" xfId="0" applyNumberFormat="1" applyFont="1" applyFill="1"/>
    <xf numFmtId="4" fontId="12" fillId="7" borderId="16" xfId="0" applyNumberFormat="1" applyFont="1" applyFill="1" applyBorder="1" applyAlignment="1">
      <alignment horizontal="right" vertical="center"/>
    </xf>
    <xf numFmtId="171" fontId="17" fillId="4" borderId="0" xfId="0" applyNumberFormat="1" applyFont="1" applyFill="1"/>
    <xf numFmtId="49" fontId="12" fillId="7" borderId="6" xfId="0" applyNumberFormat="1" applyFont="1" applyFill="1" applyBorder="1" applyAlignment="1">
      <alignment vertical="center"/>
    </xf>
    <xf numFmtId="49" fontId="12" fillId="7" borderId="10" xfId="0" applyNumberFormat="1" applyFont="1" applyFill="1" applyBorder="1" applyAlignment="1">
      <alignment vertical="center"/>
    </xf>
    <xf numFmtId="0" fontId="33" fillId="4" borderId="11" xfId="0" applyFont="1" applyFill="1" applyBorder="1" applyAlignment="1">
      <alignment vertical="center" wrapText="1"/>
    </xf>
    <xf numFmtId="0" fontId="33" fillId="4" borderId="1" xfId="0" applyFont="1" applyFill="1" applyBorder="1" applyAlignment="1">
      <alignment vertical="center" wrapText="1"/>
    </xf>
    <xf numFmtId="0" fontId="48" fillId="4" borderId="4" xfId="0" applyNumberFormat="1" applyFont="1" applyFill="1" applyBorder="1" applyAlignment="1" applyProtection="1">
      <protection locked="0"/>
    </xf>
    <xf numFmtId="0" fontId="17" fillId="4" borderId="0" xfId="0" applyFont="1" applyFill="1" applyBorder="1" applyAlignment="1">
      <alignment horizontal="left"/>
    </xf>
    <xf numFmtId="0" fontId="34" fillId="0" borderId="0" xfId="0" applyFont="1" applyAlignment="1">
      <alignment horizontal="left"/>
    </xf>
    <xf numFmtId="0" fontId="51" fillId="0" borderId="0" xfId="0" applyFont="1" applyBorder="1" applyAlignment="1">
      <alignment horizontal="left"/>
    </xf>
    <xf numFmtId="4" fontId="51" fillId="0" borderId="0" xfId="0" applyNumberFormat="1" applyFont="1" applyBorder="1" applyAlignment="1">
      <alignment horizontal="left"/>
    </xf>
    <xf numFmtId="0" fontId="52" fillId="0" borderId="0" xfId="0" applyFont="1" applyAlignment="1">
      <alignment horizontal="left" wrapText="1" indent="1"/>
    </xf>
    <xf numFmtId="0" fontId="18" fillId="4" borderId="2" xfId="0" applyFont="1" applyFill="1" applyBorder="1" applyAlignment="1">
      <alignment horizontal="left" vertical="center" wrapText="1"/>
    </xf>
    <xf numFmtId="43" fontId="18" fillId="4" borderId="2" xfId="2" applyFont="1" applyFill="1" applyBorder="1" applyAlignment="1">
      <alignment horizontal="right" vertical="center" wrapText="1"/>
    </xf>
    <xf numFmtId="43" fontId="17" fillId="0" borderId="3" xfId="2" applyFont="1" applyBorder="1"/>
    <xf numFmtId="43" fontId="17" fillId="0" borderId="4" xfId="2" applyFont="1" applyBorder="1"/>
    <xf numFmtId="43" fontId="17" fillId="0" borderId="5" xfId="2" applyFont="1" applyBorder="1"/>
    <xf numFmtId="0" fontId="17" fillId="4" borderId="0" xfId="0" applyFont="1" applyFill="1" applyBorder="1"/>
    <xf numFmtId="0" fontId="17" fillId="0" borderId="0" xfId="0" applyFont="1" applyAlignment="1">
      <alignment horizontal="left"/>
    </xf>
    <xf numFmtId="0" fontId="18" fillId="0" borderId="0" xfId="0" applyFont="1" applyAlignment="1">
      <alignment horizontal="left" vertical="center"/>
    </xf>
    <xf numFmtId="0" fontId="18" fillId="0" borderId="0" xfId="0" applyFont="1" applyAlignment="1">
      <alignment horizontal="left"/>
    </xf>
    <xf numFmtId="4" fontId="18" fillId="4" borderId="0" xfId="0" applyNumberFormat="1" applyFont="1" applyFill="1"/>
    <xf numFmtId="43" fontId="17" fillId="4" borderId="0" xfId="0" applyNumberFormat="1" applyFont="1" applyFill="1" applyBorder="1"/>
    <xf numFmtId="4" fontId="0" fillId="0" borderId="0" xfId="0" applyNumberFormat="1"/>
    <xf numFmtId="43" fontId="17" fillId="0" borderId="0" xfId="0" applyNumberFormat="1" applyFont="1"/>
    <xf numFmtId="4" fontId="17" fillId="0" borderId="0" xfId="0" applyNumberFormat="1" applyFont="1"/>
    <xf numFmtId="167" fontId="17" fillId="4" borderId="0" xfId="0" applyNumberFormat="1" applyFont="1" applyFill="1" applyBorder="1"/>
    <xf numFmtId="0" fontId="18" fillId="7" borderId="50" xfId="0" applyFont="1" applyFill="1" applyBorder="1" applyAlignment="1">
      <alignment horizontal="center" vertical="center" wrapText="1"/>
    </xf>
    <xf numFmtId="4" fontId="17" fillId="4" borderId="2" xfId="0" applyNumberFormat="1" applyFont="1" applyFill="1" applyBorder="1" applyAlignment="1">
      <alignment horizontal="right" vertical="center" wrapText="1"/>
    </xf>
    <xf numFmtId="4" fontId="17" fillId="4" borderId="18" xfId="0" applyNumberFormat="1" applyFont="1" applyFill="1" applyBorder="1" applyAlignment="1">
      <alignment horizontal="right" vertical="center" wrapText="1"/>
    </xf>
    <xf numFmtId="4" fontId="18" fillId="4" borderId="2" xfId="0" applyNumberFormat="1" applyFont="1" applyFill="1" applyBorder="1" applyAlignment="1">
      <alignment horizontal="right" vertical="center" wrapText="1"/>
    </xf>
    <xf numFmtId="4" fontId="18" fillId="4" borderId="18" xfId="0" applyNumberFormat="1" applyFont="1" applyFill="1" applyBorder="1" applyAlignment="1">
      <alignment horizontal="right" vertical="center" wrapText="1"/>
    </xf>
    <xf numFmtId="4" fontId="18" fillId="4" borderId="19" xfId="0" applyNumberFormat="1" applyFont="1" applyFill="1" applyBorder="1" applyAlignment="1">
      <alignment horizontal="right" vertical="center" wrapText="1"/>
    </xf>
    <xf numFmtId="43" fontId="18" fillId="0" borderId="18" xfId="0" applyNumberFormat="1" applyFont="1" applyFill="1" applyBorder="1" applyAlignment="1">
      <alignment horizontal="right" vertical="center" wrapText="1"/>
    </xf>
    <xf numFmtId="0" fontId="18" fillId="0" borderId="2" xfId="0" applyFont="1" applyFill="1" applyBorder="1" applyAlignment="1">
      <alignment horizontal="left" vertical="center" wrapText="1"/>
    </xf>
    <xf numFmtId="0" fontId="17" fillId="0" borderId="18" xfId="0" applyFont="1" applyFill="1" applyBorder="1" applyAlignment="1">
      <alignment horizontal="right" vertical="center" wrapText="1"/>
    </xf>
    <xf numFmtId="43" fontId="18" fillId="0" borderId="18" xfId="2" applyFont="1" applyFill="1" applyBorder="1" applyAlignment="1">
      <alignment horizontal="right" vertical="center" wrapText="1"/>
    </xf>
    <xf numFmtId="43" fontId="17" fillId="4" borderId="0" xfId="0" applyNumberFormat="1" applyFont="1" applyFill="1"/>
    <xf numFmtId="0" fontId="17" fillId="0" borderId="0" xfId="0" applyFont="1" applyFill="1"/>
    <xf numFmtId="0" fontId="17" fillId="0" borderId="17" xfId="0" applyFont="1" applyFill="1" applyBorder="1" applyAlignment="1">
      <alignment vertical="center" wrapText="1"/>
    </xf>
    <xf numFmtId="0" fontId="17" fillId="0" borderId="7" xfId="0" applyFont="1" applyFill="1" applyBorder="1" applyAlignment="1">
      <alignment vertical="center" wrapText="1"/>
    </xf>
    <xf numFmtId="0" fontId="17" fillId="0" borderId="2" xfId="0" applyFont="1" applyFill="1" applyBorder="1" applyAlignment="1">
      <alignment horizontal="right" vertical="center" wrapText="1"/>
    </xf>
    <xf numFmtId="0" fontId="17" fillId="0" borderId="1" xfId="0" applyFont="1" applyFill="1" applyBorder="1" applyAlignment="1">
      <alignment horizontal="right" vertical="center" wrapText="1"/>
    </xf>
    <xf numFmtId="0" fontId="17" fillId="0" borderId="11" xfId="0" applyFont="1" applyFill="1" applyBorder="1" applyAlignment="1">
      <alignment horizontal="left" vertical="center" wrapText="1"/>
    </xf>
    <xf numFmtId="0" fontId="17" fillId="0" borderId="7" xfId="0" applyFont="1" applyFill="1" applyBorder="1" applyAlignment="1">
      <alignment horizontal="right" vertical="center" wrapText="1"/>
    </xf>
    <xf numFmtId="0" fontId="17" fillId="0" borderId="8" xfId="0" applyFont="1" applyFill="1" applyBorder="1" applyAlignment="1">
      <alignment horizontal="right" vertical="center" wrapText="1"/>
    </xf>
    <xf numFmtId="0" fontId="17" fillId="0" borderId="11" xfId="0" applyFont="1" applyFill="1" applyBorder="1"/>
    <xf numFmtId="0" fontId="17" fillId="0" borderId="7" xfId="0" applyFont="1" applyFill="1" applyBorder="1"/>
    <xf numFmtId="0" fontId="17" fillId="0" borderId="8" xfId="0" applyFont="1" applyFill="1" applyBorder="1"/>
    <xf numFmtId="43" fontId="17" fillId="0" borderId="11" xfId="2" applyFont="1" applyFill="1" applyBorder="1"/>
    <xf numFmtId="43" fontId="17" fillId="0" borderId="7" xfId="2" applyFont="1" applyFill="1" applyBorder="1"/>
    <xf numFmtId="43" fontId="17" fillId="0" borderId="8" xfId="2" applyFont="1" applyFill="1" applyBorder="1"/>
    <xf numFmtId="43" fontId="0" fillId="0" borderId="8" xfId="0" applyNumberFormat="1" applyFont="1" applyFill="1" applyBorder="1" applyProtection="1">
      <protection locked="0"/>
    </xf>
    <xf numFmtId="0" fontId="17" fillId="0" borderId="18" xfId="0" applyFont="1" applyFill="1" applyBorder="1" applyAlignment="1">
      <alignment vertical="center" wrapText="1"/>
    </xf>
    <xf numFmtId="0" fontId="17" fillId="0" borderId="0" xfId="0" applyFont="1" applyFill="1" applyBorder="1" applyAlignment="1">
      <alignment vertical="center" wrapText="1"/>
    </xf>
    <xf numFmtId="43" fontId="17" fillId="0" borderId="1" xfId="0" applyNumberFormat="1" applyFont="1" applyFill="1" applyBorder="1" applyAlignment="1">
      <alignment horizontal="left" vertical="center" wrapText="1"/>
    </xf>
    <xf numFmtId="43" fontId="17" fillId="0" borderId="0" xfId="0" applyNumberFormat="1" applyFont="1" applyFill="1" applyBorder="1" applyAlignment="1">
      <alignment horizontal="right" vertical="center" wrapText="1"/>
    </xf>
    <xf numFmtId="43" fontId="17" fillId="0" borderId="2" xfId="0" applyNumberFormat="1" applyFont="1" applyFill="1" applyBorder="1" applyAlignment="1">
      <alignment horizontal="right" vertical="center" wrapText="1"/>
    </xf>
    <xf numFmtId="0" fontId="17" fillId="0" borderId="1" xfId="0" applyFont="1" applyFill="1" applyBorder="1"/>
    <xf numFmtId="0" fontId="17" fillId="0" borderId="2" xfId="0" applyFont="1" applyFill="1" applyBorder="1"/>
    <xf numFmtId="43" fontId="17" fillId="0" borderId="1" xfId="2" applyFont="1" applyFill="1" applyBorder="1"/>
    <xf numFmtId="43" fontId="17" fillId="0" borderId="0" xfId="2" applyFont="1" applyFill="1" applyBorder="1"/>
    <xf numFmtId="43" fontId="17" fillId="0" borderId="2" xfId="2" applyFont="1" applyFill="1" applyBorder="1"/>
    <xf numFmtId="43" fontId="0" fillId="0" borderId="2" xfId="0" applyNumberFormat="1" applyFont="1" applyFill="1" applyBorder="1" applyProtection="1">
      <protection locked="0"/>
    </xf>
    <xf numFmtId="43" fontId="17" fillId="0" borderId="1" xfId="2" applyFont="1" applyFill="1" applyBorder="1" applyAlignment="1">
      <alignment horizontal="left" vertical="top" wrapText="1"/>
    </xf>
    <xf numFmtId="43" fontId="17" fillId="0" borderId="0" xfId="2" applyFont="1" applyFill="1" applyBorder="1" applyAlignment="1">
      <alignment horizontal="right" vertical="top" wrapText="1"/>
    </xf>
    <xf numFmtId="43" fontId="17" fillId="0" borderId="2" xfId="2" applyFont="1" applyFill="1" applyBorder="1" applyAlignment="1">
      <alignment horizontal="right" vertical="top" wrapText="1"/>
    </xf>
    <xf numFmtId="0" fontId="17" fillId="0" borderId="1" xfId="0" applyFont="1" applyFill="1" applyBorder="1" applyAlignment="1">
      <alignment horizontal="left" vertical="center" wrapText="1"/>
    </xf>
    <xf numFmtId="0" fontId="17" fillId="0" borderId="0" xfId="0" applyFont="1" applyFill="1" applyBorder="1" applyAlignment="1">
      <alignment horizontal="right" vertical="center" wrapText="1"/>
    </xf>
    <xf numFmtId="3" fontId="17" fillId="4" borderId="0" xfId="0" applyNumberFormat="1" applyFont="1" applyFill="1" applyBorder="1"/>
    <xf numFmtId="17" fontId="49" fillId="0" borderId="0" xfId="0" applyNumberFormat="1" applyFont="1" applyAlignment="1">
      <alignment horizontal="left"/>
    </xf>
    <xf numFmtId="0" fontId="30" fillId="0" borderId="16" xfId="0" applyFont="1" applyBorder="1"/>
    <xf numFmtId="0" fontId="19" fillId="4" borderId="0" xfId="0" applyFont="1" applyFill="1"/>
    <xf numFmtId="0" fontId="47" fillId="0" borderId="18" xfId="0" applyFont="1" applyBorder="1"/>
    <xf numFmtId="0" fontId="0" fillId="0" borderId="0" xfId="0"/>
    <xf numFmtId="0" fontId="17" fillId="4" borderId="0" xfId="0" applyFont="1" applyFill="1" applyBorder="1"/>
    <xf numFmtId="8" fontId="35" fillId="0" borderId="16" xfId="2" applyNumberFormat="1" applyFont="1" applyBorder="1" applyAlignment="1">
      <alignment horizontal="center" vertical="center"/>
    </xf>
    <xf numFmtId="4" fontId="0" fillId="0" borderId="18" xfId="0" applyNumberFormat="1" applyBorder="1"/>
    <xf numFmtId="4" fontId="18" fillId="4" borderId="0" xfId="0" applyNumberFormat="1" applyFont="1" applyFill="1" applyBorder="1"/>
    <xf numFmtId="43" fontId="17" fillId="4" borderId="11" xfId="2" applyFont="1" applyFill="1" applyBorder="1" applyAlignment="1">
      <alignment horizontal="justify" vertical="center" wrapText="1"/>
    </xf>
    <xf numFmtId="43" fontId="17" fillId="4" borderId="1" xfId="2" applyFont="1" applyFill="1" applyBorder="1" applyAlignment="1">
      <alignment horizontal="right" vertical="center" wrapText="1"/>
    </xf>
    <xf numFmtId="43" fontId="17" fillId="4" borderId="19" xfId="2" applyFont="1" applyFill="1" applyBorder="1" applyAlignment="1">
      <alignment horizontal="right" vertical="center" wrapText="1"/>
    </xf>
    <xf numFmtId="43" fontId="17" fillId="4" borderId="7" xfId="2" applyFont="1" applyFill="1" applyBorder="1" applyAlignment="1">
      <alignment horizontal="justify" vertical="center" wrapText="1"/>
    </xf>
    <xf numFmtId="43" fontId="17" fillId="4" borderId="0" xfId="2" applyFont="1" applyFill="1" applyBorder="1" applyAlignment="1">
      <alignment horizontal="right" vertical="center" wrapText="1"/>
    </xf>
    <xf numFmtId="43" fontId="17" fillId="4" borderId="3" xfId="2" applyFont="1" applyFill="1" applyBorder="1" applyAlignment="1">
      <alignment horizontal="justify" vertical="center" wrapText="1"/>
    </xf>
    <xf numFmtId="43" fontId="17" fillId="4" borderId="4" xfId="2" applyFont="1" applyFill="1" applyBorder="1" applyAlignment="1">
      <alignment horizontal="justify" vertical="center" wrapText="1"/>
    </xf>
    <xf numFmtId="43" fontId="18" fillId="4" borderId="1" xfId="0" applyNumberFormat="1" applyFont="1" applyFill="1" applyBorder="1" applyAlignment="1">
      <alignment horizontal="right" vertical="top" wrapText="1"/>
    </xf>
    <xf numFmtId="43" fontId="17" fillId="4" borderId="1" xfId="2" applyFont="1" applyFill="1" applyBorder="1" applyAlignment="1">
      <alignment horizontal="right" vertical="top" wrapText="1"/>
    </xf>
    <xf numFmtId="0" fontId="17" fillId="4" borderId="1" xfId="0" applyFont="1" applyFill="1" applyBorder="1" applyAlignment="1">
      <alignment horizontal="right" vertical="top" wrapText="1"/>
    </xf>
    <xf numFmtId="0" fontId="18" fillId="4" borderId="1" xfId="0" applyFont="1" applyFill="1" applyBorder="1" applyAlignment="1">
      <alignment horizontal="right" vertical="top" wrapText="1"/>
    </xf>
    <xf numFmtId="0" fontId="17" fillId="4" borderId="1" xfId="0" applyFont="1" applyFill="1" applyBorder="1" applyAlignment="1">
      <alignment horizontal="right" vertical="top"/>
    </xf>
    <xf numFmtId="43" fontId="18" fillId="4" borderId="1" xfId="2" applyFont="1" applyFill="1" applyBorder="1" applyAlignment="1">
      <alignment horizontal="right" vertical="top"/>
    </xf>
    <xf numFmtId="43" fontId="17" fillId="4" borderId="1" xfId="2" applyFont="1" applyFill="1" applyBorder="1" applyAlignment="1">
      <alignment horizontal="right" vertical="top"/>
    </xf>
    <xf numFmtId="43" fontId="17" fillId="4" borderId="3" xfId="2" applyFont="1" applyFill="1" applyBorder="1" applyAlignment="1">
      <alignment horizontal="right" vertical="top"/>
    </xf>
    <xf numFmtId="43" fontId="18" fillId="4" borderId="17" xfId="0" applyNumberFormat="1" applyFont="1" applyFill="1" applyBorder="1" applyAlignment="1">
      <alignment horizontal="right" vertical="top" wrapText="1"/>
    </xf>
    <xf numFmtId="43" fontId="18" fillId="4" borderId="0" xfId="0" applyNumberFormat="1" applyFont="1" applyFill="1" applyBorder="1" applyAlignment="1">
      <alignment horizontal="right" vertical="top" wrapText="1"/>
    </xf>
    <xf numFmtId="43" fontId="17" fillId="4" borderId="0" xfId="2" applyFont="1" applyFill="1" applyBorder="1" applyAlignment="1">
      <alignment horizontal="right" vertical="top" wrapText="1"/>
    </xf>
    <xf numFmtId="0" fontId="17" fillId="4" borderId="0" xfId="0" applyFont="1" applyFill="1" applyBorder="1" applyAlignment="1">
      <alignment horizontal="right" vertical="top" wrapText="1"/>
    </xf>
    <xf numFmtId="0" fontId="18" fillId="4" borderId="0" xfId="0" applyFont="1" applyFill="1" applyBorder="1" applyAlignment="1">
      <alignment horizontal="right" vertical="top" wrapText="1"/>
    </xf>
    <xf numFmtId="43" fontId="18" fillId="4" borderId="0" xfId="2" applyFont="1" applyFill="1" applyBorder="1" applyAlignment="1">
      <alignment horizontal="right" vertical="top"/>
    </xf>
    <xf numFmtId="43" fontId="17" fillId="4" borderId="0" xfId="2" applyFont="1" applyFill="1" applyBorder="1" applyAlignment="1">
      <alignment horizontal="right" vertical="top"/>
    </xf>
    <xf numFmtId="43" fontId="17" fillId="4" borderId="4" xfId="2" applyFont="1" applyFill="1" applyBorder="1" applyAlignment="1">
      <alignment horizontal="right" vertical="top"/>
    </xf>
    <xf numFmtId="4" fontId="17" fillId="4" borderId="0" xfId="0" applyNumberFormat="1" applyFont="1" applyFill="1" applyBorder="1" applyAlignment="1">
      <alignment horizontal="right" vertical="center" wrapText="1"/>
    </xf>
    <xf numFmtId="4" fontId="17" fillId="4" borderId="30" xfId="0" applyNumberFormat="1" applyFont="1" applyFill="1" applyBorder="1" applyAlignment="1">
      <alignment horizontal="right" vertical="center" wrapText="1"/>
    </xf>
    <xf numFmtId="4" fontId="17" fillId="4" borderId="36" xfId="0" applyNumberFormat="1" applyFont="1" applyFill="1" applyBorder="1" applyAlignment="1">
      <alignment horizontal="right" vertical="center" wrapText="1"/>
    </xf>
    <xf numFmtId="0" fontId="3" fillId="4" borderId="0" xfId="0" applyFont="1" applyFill="1" applyBorder="1" applyAlignment="1" applyProtection="1">
      <alignment horizontal="center" vertical="top" wrapText="1"/>
      <protection locked="0"/>
    </xf>
    <xf numFmtId="0" fontId="17" fillId="4" borderId="0" xfId="0" applyFont="1" applyFill="1" applyBorder="1" applyAlignment="1" applyProtection="1">
      <alignment horizontal="center"/>
      <protection locked="0"/>
    </xf>
    <xf numFmtId="0" fontId="17" fillId="4" borderId="0" xfId="0" applyFont="1" applyFill="1" applyBorder="1"/>
    <xf numFmtId="0" fontId="49" fillId="0" borderId="0" xfId="0" applyFont="1" applyAlignment="1">
      <alignment horizontal="left" wrapText="1"/>
    </xf>
    <xf numFmtId="0" fontId="18" fillId="0" borderId="0" xfId="0" applyFont="1" applyAlignment="1">
      <alignment horizontal="left" wrapText="1"/>
    </xf>
    <xf numFmtId="0" fontId="49" fillId="0" borderId="0" xfId="0" applyFont="1" applyAlignment="1">
      <alignment horizontal="left"/>
    </xf>
    <xf numFmtId="0" fontId="17" fillId="4" borderId="0" xfId="0" applyFont="1" applyFill="1" applyBorder="1"/>
    <xf numFmtId="4" fontId="17" fillId="4" borderId="0" xfId="0" applyNumberFormat="1" applyFont="1" applyFill="1" applyAlignment="1">
      <alignment horizontal="left"/>
    </xf>
    <xf numFmtId="4" fontId="17" fillId="4" borderId="23" xfId="0" applyNumberFormat="1" applyFont="1" applyFill="1" applyBorder="1" applyAlignment="1">
      <alignment horizontal="right" vertical="center" wrapText="1"/>
    </xf>
    <xf numFmtId="4" fontId="17" fillId="4" borderId="27" xfId="0" applyNumberFormat="1" applyFont="1" applyFill="1" applyBorder="1" applyAlignment="1">
      <alignment horizontal="right" vertical="center" wrapText="1"/>
    </xf>
    <xf numFmtId="4" fontId="17" fillId="4" borderId="28" xfId="0" applyNumberFormat="1" applyFont="1" applyFill="1" applyBorder="1" applyAlignment="1">
      <alignment horizontal="right" vertical="center" wrapText="1"/>
    </xf>
    <xf numFmtId="4" fontId="17" fillId="4" borderId="29" xfId="0" applyNumberFormat="1" applyFont="1" applyFill="1" applyBorder="1" applyAlignment="1">
      <alignment horizontal="right" vertical="center" wrapText="1"/>
    </xf>
    <xf numFmtId="4" fontId="17" fillId="4" borderId="33" xfId="0" applyNumberFormat="1" applyFont="1" applyFill="1" applyBorder="1" applyAlignment="1">
      <alignment horizontal="right" vertical="center" wrapText="1"/>
    </xf>
    <xf numFmtId="4" fontId="17" fillId="4" borderId="34" xfId="0" applyNumberFormat="1" applyFont="1" applyFill="1" applyBorder="1" applyAlignment="1">
      <alignment horizontal="right" vertical="center" wrapText="1"/>
    </xf>
    <xf numFmtId="4" fontId="12" fillId="8" borderId="25" xfId="0" applyNumberFormat="1" applyFont="1" applyFill="1" applyBorder="1" applyAlignment="1">
      <alignment horizontal="center" vertical="center" wrapText="1"/>
    </xf>
    <xf numFmtId="4" fontId="12" fillId="8" borderId="35" xfId="0" applyNumberFormat="1" applyFont="1" applyFill="1" applyBorder="1" applyAlignment="1">
      <alignment horizontal="center" vertical="center" wrapText="1"/>
    </xf>
    <xf numFmtId="4" fontId="17" fillId="4" borderId="28" xfId="0" applyNumberFormat="1" applyFont="1" applyFill="1" applyBorder="1" applyAlignment="1">
      <alignment horizontal="justify" vertical="center" wrapText="1"/>
    </xf>
    <xf numFmtId="4" fontId="17" fillId="4" borderId="29" xfId="0" applyNumberFormat="1" applyFont="1" applyFill="1" applyBorder="1" applyAlignment="1">
      <alignment horizontal="justify" vertical="center" wrapText="1"/>
    </xf>
    <xf numFmtId="4" fontId="17" fillId="4" borderId="37" xfId="0" applyNumberFormat="1" applyFont="1" applyFill="1" applyBorder="1" applyAlignment="1">
      <alignment horizontal="right" vertical="center" wrapText="1"/>
    </xf>
    <xf numFmtId="4" fontId="18" fillId="4" borderId="33" xfId="0" applyNumberFormat="1" applyFont="1" applyFill="1" applyBorder="1" applyAlignment="1">
      <alignment horizontal="right" vertical="center" wrapText="1"/>
    </xf>
    <xf numFmtId="4" fontId="18" fillId="4" borderId="34" xfId="0" applyNumberFormat="1" applyFont="1" applyFill="1" applyBorder="1" applyAlignment="1">
      <alignment horizontal="right" vertical="center" wrapText="1"/>
    </xf>
    <xf numFmtId="0" fontId="12" fillId="7" borderId="0" xfId="0" applyFont="1" applyFill="1" applyBorder="1" applyAlignment="1">
      <alignment horizontal="center"/>
    </xf>
    <xf numFmtId="0" fontId="17" fillId="4" borderId="0" xfId="0" applyFont="1" applyFill="1" applyBorder="1"/>
    <xf numFmtId="37" fontId="12" fillId="7" borderId="16" xfId="4" applyNumberFormat="1" applyFont="1" applyFill="1" applyBorder="1" applyAlignment="1">
      <alignment horizontal="center" vertical="center"/>
    </xf>
    <xf numFmtId="0" fontId="12" fillId="7" borderId="16" xfId="0" applyFont="1" applyFill="1" applyBorder="1" applyAlignment="1">
      <alignment horizontal="center" vertical="center" wrapText="1"/>
    </xf>
    <xf numFmtId="0" fontId="17" fillId="4" borderId="2" xfId="0" applyFont="1" applyFill="1" applyBorder="1" applyAlignment="1">
      <alignment horizontal="justify" vertical="center" wrapText="1"/>
    </xf>
    <xf numFmtId="0" fontId="0" fillId="0" borderId="2" xfId="0" applyNumberFormat="1" applyFont="1" applyFill="1" applyBorder="1" applyAlignment="1" applyProtection="1">
      <alignment horizontal="center" vertical="center" wrapText="1"/>
      <protection locked="0"/>
    </xf>
    <xf numFmtId="0" fontId="51" fillId="0" borderId="0" xfId="0" applyFont="1" applyBorder="1"/>
    <xf numFmtId="4" fontId="51" fillId="0" borderId="0" xfId="0" applyNumberFormat="1" applyFont="1" applyBorder="1"/>
    <xf numFmtId="43" fontId="37" fillId="4" borderId="11" xfId="2" applyFont="1" applyFill="1" applyBorder="1" applyAlignment="1">
      <alignment horizontal="center"/>
    </xf>
    <xf numFmtId="43" fontId="34" fillId="4" borderId="1" xfId="2" applyFont="1" applyFill="1" applyBorder="1" applyAlignment="1">
      <alignment vertical="center" wrapText="1"/>
    </xf>
    <xf numFmtId="43" fontId="37" fillId="4" borderId="3" xfId="2" applyFont="1" applyFill="1" applyBorder="1" applyAlignment="1">
      <alignment horizontal="center"/>
    </xf>
    <xf numFmtId="37" fontId="12" fillId="4" borderId="16" xfId="4" applyNumberFormat="1" applyFont="1" applyFill="1" applyBorder="1" applyAlignment="1">
      <alignment horizontal="center" vertical="center"/>
    </xf>
    <xf numFmtId="0" fontId="38" fillId="4" borderId="0" xfId="4" applyFont="1" applyFill="1" applyBorder="1" applyAlignment="1">
      <alignment horizontal="left"/>
    </xf>
    <xf numFmtId="0" fontId="34" fillId="4" borderId="2" xfId="0" applyFont="1" applyFill="1" applyBorder="1" applyAlignment="1">
      <alignment vertical="center" wrapText="1"/>
    </xf>
    <xf numFmtId="0" fontId="34" fillId="4" borderId="0" xfId="0" applyFont="1" applyFill="1" applyBorder="1" applyAlignment="1">
      <alignment vertical="center" wrapText="1"/>
    </xf>
    <xf numFmtId="43" fontId="18" fillId="0" borderId="0" xfId="0" applyNumberFormat="1" applyFont="1"/>
    <xf numFmtId="0" fontId="18" fillId="0" borderId="0" xfId="0" applyFont="1" applyBorder="1"/>
    <xf numFmtId="0" fontId="18" fillId="0" borderId="2" xfId="0" applyFont="1" applyBorder="1"/>
    <xf numFmtId="0" fontId="37" fillId="4" borderId="0" xfId="4" applyFont="1" applyFill="1" applyBorder="1" applyAlignment="1">
      <alignment horizontal="center" vertical="center"/>
    </xf>
    <xf numFmtId="0" fontId="53" fillId="4" borderId="9" xfId="4" applyFont="1" applyFill="1" applyBorder="1" applyAlignment="1">
      <alignment horizontal="centerContinuous"/>
    </xf>
    <xf numFmtId="0" fontId="53" fillId="4" borderId="6" xfId="4" applyFont="1" applyFill="1" applyBorder="1" applyAlignment="1">
      <alignment horizontal="centerContinuous"/>
    </xf>
    <xf numFmtId="0" fontId="38" fillId="4" borderId="10" xfId="4" applyFont="1" applyFill="1" applyBorder="1" applyAlignment="1">
      <alignment horizontal="left" wrapText="1" indent="1"/>
    </xf>
    <xf numFmtId="0" fontId="55" fillId="0" borderId="0" xfId="0" applyFont="1"/>
    <xf numFmtId="43" fontId="5" fillId="4" borderId="7" xfId="2" applyFont="1" applyFill="1" applyBorder="1" applyAlignment="1">
      <alignment vertical="top" wrapText="1"/>
    </xf>
    <xf numFmtId="0" fontId="55" fillId="4" borderId="0" xfId="0" applyFont="1" applyFill="1"/>
    <xf numFmtId="0" fontId="8" fillId="0" borderId="0" xfId="7" applyFont="1" applyProtection="1">
      <protection locked="0"/>
    </xf>
    <xf numFmtId="49" fontId="56" fillId="18" borderId="11" xfId="6" applyNumberFormat="1" applyFont="1" applyFill="1" applyBorder="1" applyAlignment="1">
      <alignment vertical="center" wrapText="1"/>
    </xf>
    <xf numFmtId="49" fontId="56" fillId="18" borderId="17" xfId="6" applyNumberFormat="1" applyFont="1" applyFill="1" applyBorder="1" applyAlignment="1">
      <alignment vertical="center" wrapText="1"/>
    </xf>
    <xf numFmtId="4" fontId="56" fillId="18" borderId="17" xfId="6" applyNumberFormat="1" applyFont="1" applyFill="1" applyBorder="1" applyAlignment="1">
      <alignment vertical="center"/>
    </xf>
    <xf numFmtId="49" fontId="56" fillId="18" borderId="3" xfId="6" applyNumberFormat="1" applyFont="1" applyFill="1" applyBorder="1" applyAlignment="1">
      <alignment horizontal="center" vertical="center" wrapText="1"/>
    </xf>
    <xf numFmtId="49" fontId="56" fillId="18" borderId="19" xfId="6" applyNumberFormat="1" applyFont="1" applyFill="1" applyBorder="1" applyAlignment="1">
      <alignment horizontal="center" vertical="center" wrapText="1"/>
    </xf>
    <xf numFmtId="4" fontId="56" fillId="18" borderId="10" xfId="6" applyNumberFormat="1" applyFont="1" applyFill="1" applyBorder="1" applyAlignment="1">
      <alignment horizontal="center" vertical="center" wrapText="1"/>
    </xf>
    <xf numFmtId="4" fontId="56" fillId="18" borderId="9" xfId="6" applyNumberFormat="1" applyFont="1" applyFill="1" applyBorder="1" applyAlignment="1">
      <alignment horizontal="center" vertical="center" wrapText="1"/>
    </xf>
    <xf numFmtId="4" fontId="56" fillId="18" borderId="19" xfId="6" applyNumberFormat="1" applyFont="1" applyFill="1" applyBorder="1" applyAlignment="1">
      <alignment horizontal="center" vertical="center"/>
    </xf>
    <xf numFmtId="49" fontId="8" fillId="0" borderId="0" xfId="7" applyNumberFormat="1" applyFont="1" applyProtection="1">
      <protection locked="0"/>
    </xf>
    <xf numFmtId="4" fontId="8" fillId="0" borderId="0" xfId="7" applyNumberFormat="1" applyFont="1" applyProtection="1">
      <protection locked="0"/>
    </xf>
    <xf numFmtId="0" fontId="28" fillId="0" borderId="4" xfId="7" applyFont="1" applyBorder="1" applyProtection="1">
      <protection locked="0"/>
    </xf>
    <xf numFmtId="0" fontId="17" fillId="4" borderId="0" xfId="7" applyFont="1" applyFill="1" applyBorder="1" applyAlignment="1" applyProtection="1">
      <alignment horizontal="center"/>
      <protection locked="0"/>
    </xf>
    <xf numFmtId="0" fontId="17" fillId="0" borderId="7" xfId="7" applyFont="1" applyBorder="1" applyAlignment="1" applyProtection="1">
      <alignment horizontal="center"/>
      <protection locked="0"/>
    </xf>
    <xf numFmtId="0" fontId="3" fillId="4" borderId="0" xfId="7" applyFont="1" applyFill="1" applyBorder="1" applyAlignment="1" applyProtection="1">
      <alignment horizontal="center" vertical="top" wrapText="1"/>
      <protection locked="0"/>
    </xf>
    <xf numFmtId="0" fontId="17" fillId="0" borderId="0" xfId="7" applyFont="1" applyAlignment="1" applyProtection="1">
      <alignment horizontal="center"/>
      <protection locked="0"/>
    </xf>
    <xf numFmtId="0" fontId="56" fillId="18" borderId="10" xfId="6" applyFont="1" applyFill="1" applyBorder="1" applyAlignment="1">
      <alignment horizontal="center" vertical="center" wrapText="1"/>
    </xf>
    <xf numFmtId="0" fontId="56" fillId="18" borderId="16" xfId="6" applyFont="1" applyFill="1" applyBorder="1" applyAlignment="1">
      <alignment horizontal="center" vertical="center" wrapText="1"/>
    </xf>
    <xf numFmtId="4" fontId="56" fillId="18" borderId="16" xfId="6" applyNumberFormat="1" applyFont="1" applyFill="1" applyBorder="1" applyAlignment="1">
      <alignment horizontal="center" vertical="center" wrapText="1"/>
    </xf>
    <xf numFmtId="0" fontId="8" fillId="0" borderId="0" xfId="7" applyNumberFormat="1" applyFont="1" applyFill="1" applyBorder="1" applyAlignment="1" applyProtection="1">
      <alignment horizontal="left" vertical="center" wrapText="1"/>
      <protection locked="0"/>
    </xf>
    <xf numFmtId="4" fontId="8" fillId="0" borderId="2" xfId="7" applyNumberFormat="1" applyFont="1" applyFill="1" applyBorder="1" applyAlignment="1" applyProtection="1">
      <alignment horizontal="right" vertical="center" wrapText="1"/>
      <protection locked="0"/>
    </xf>
    <xf numFmtId="0" fontId="8" fillId="0" borderId="0" xfId="7" applyNumberFormat="1" applyFont="1" applyFill="1" applyBorder="1" applyAlignment="1" applyProtection="1">
      <alignment horizontal="right" vertical="center" wrapText="1"/>
      <protection locked="0"/>
    </xf>
    <xf numFmtId="0" fontId="9" fillId="19" borderId="4" xfId="7" applyFont="1" applyFill="1" applyBorder="1" applyAlignment="1" applyProtection="1">
      <alignment horizontal="left"/>
      <protection locked="0"/>
    </xf>
    <xf numFmtId="0" fontId="8" fillId="19" borderId="4" xfId="7" applyNumberFormat="1" applyFont="1" applyFill="1" applyBorder="1" applyAlignment="1" applyProtection="1">
      <alignment horizontal="left" vertical="center" wrapText="1"/>
      <protection locked="0"/>
    </xf>
    <xf numFmtId="0" fontId="9" fillId="19" borderId="4" xfId="7" applyNumberFormat="1" applyFont="1" applyFill="1" applyBorder="1" applyAlignment="1" applyProtection="1">
      <alignment horizontal="right" vertical="center" wrapText="1"/>
      <protection locked="0"/>
    </xf>
    <xf numFmtId="4" fontId="9" fillId="19" borderId="5" xfId="7" applyNumberFormat="1" applyFont="1" applyFill="1" applyBorder="1" applyAlignment="1" applyProtection="1">
      <alignment horizontal="right" vertical="center" wrapText="1"/>
      <protection locked="0"/>
    </xf>
    <xf numFmtId="0" fontId="17" fillId="0" borderId="0" xfId="7" applyFont="1" applyProtection="1">
      <protection locked="0"/>
    </xf>
    <xf numFmtId="0" fontId="17" fillId="0" borderId="0" xfId="7" applyFont="1" applyBorder="1" applyProtection="1">
      <protection locked="0"/>
    </xf>
    <xf numFmtId="0" fontId="17" fillId="4" borderId="0" xfId="0" applyFont="1" applyFill="1" applyBorder="1"/>
    <xf numFmtId="0" fontId="49" fillId="0" borderId="0" xfId="0" applyFont="1" applyAlignment="1">
      <alignment horizontal="left"/>
    </xf>
    <xf numFmtId="0" fontId="17" fillId="4" borderId="0" xfId="0" applyFont="1" applyFill="1" applyBorder="1"/>
    <xf numFmtId="172" fontId="18" fillId="0" borderId="0" xfId="0" applyNumberFormat="1" applyFont="1"/>
    <xf numFmtId="0" fontId="17" fillId="4" borderId="0" xfId="0" applyFont="1" applyFill="1" applyBorder="1"/>
    <xf numFmtId="0" fontId="57" fillId="0" borderId="16" xfId="0" applyFont="1" applyBorder="1" applyAlignment="1">
      <alignment vertical="center"/>
    </xf>
    <xf numFmtId="0" fontId="35" fillId="0" borderId="16" xfId="0" applyFont="1" applyBorder="1" applyAlignment="1">
      <alignment vertical="center"/>
    </xf>
    <xf numFmtId="4" fontId="35" fillId="0" borderId="16" xfId="0" applyNumberFormat="1" applyFont="1" applyBorder="1" applyAlignment="1">
      <alignment horizontal="right" vertical="center"/>
    </xf>
    <xf numFmtId="4" fontId="57" fillId="0" borderId="16" xfId="0" applyNumberFormat="1" applyFont="1" applyBorder="1" applyAlignment="1">
      <alignment horizontal="right" vertical="center"/>
    </xf>
    <xf numFmtId="0" fontId="35" fillId="0" borderId="16" xfId="0" applyFont="1" applyBorder="1" applyAlignment="1">
      <alignment horizontal="right" vertical="center"/>
    </xf>
    <xf numFmtId="0" fontId="58" fillId="0" borderId="16" xfId="0" applyFont="1" applyBorder="1" applyAlignment="1">
      <alignment vertical="center"/>
    </xf>
    <xf numFmtId="0" fontId="57" fillId="0" borderId="16" xfId="0" applyFont="1" applyBorder="1" applyAlignment="1">
      <alignment horizontal="center" vertical="center"/>
    </xf>
    <xf numFmtId="0" fontId="59" fillId="0" borderId="16" xfId="0" applyFont="1" applyBorder="1" applyAlignment="1">
      <alignment vertical="center"/>
    </xf>
    <xf numFmtId="4" fontId="59" fillId="0" borderId="16" xfId="0" applyNumberFormat="1" applyFont="1" applyBorder="1" applyAlignment="1">
      <alignment horizontal="right" vertical="center"/>
    </xf>
    <xf numFmtId="0" fontId="59" fillId="0" borderId="16" xfId="0" applyFont="1" applyBorder="1" applyAlignment="1">
      <alignment horizontal="right" vertical="center"/>
    </xf>
    <xf numFmtId="0" fontId="17" fillId="4" borderId="0" xfId="0" applyFont="1" applyFill="1" applyBorder="1"/>
    <xf numFmtId="0" fontId="2" fillId="7" borderId="0" xfId="3" applyFont="1" applyFill="1" applyBorder="1" applyAlignment="1">
      <alignment horizontal="center"/>
    </xf>
    <xf numFmtId="0" fontId="55" fillId="4" borderId="0" xfId="0" applyFont="1" applyFill="1" applyProtection="1"/>
    <xf numFmtId="0" fontId="60" fillId="4" borderId="0" xfId="0" applyFont="1" applyFill="1" applyBorder="1" applyAlignment="1" applyProtection="1">
      <alignment horizontal="center" vertical="center"/>
    </xf>
    <xf numFmtId="0" fontId="2" fillId="4" borderId="0" xfId="0" applyFont="1" applyFill="1" applyBorder="1" applyAlignment="1" applyProtection="1">
      <alignment horizontal="right"/>
      <protection locked="0"/>
    </xf>
    <xf numFmtId="0" fontId="2" fillId="4" borderId="4" xfId="0" applyNumberFormat="1" applyFont="1" applyFill="1" applyBorder="1" applyAlignment="1" applyProtection="1">
      <protection locked="0"/>
    </xf>
    <xf numFmtId="0" fontId="2" fillId="4" borderId="0"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55" fillId="4" borderId="0" xfId="0" applyFont="1" applyFill="1" applyProtection="1">
      <protection locked="0"/>
    </xf>
    <xf numFmtId="0" fontId="60"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60" fillId="4" borderId="0" xfId="0" applyFont="1" applyFill="1" applyBorder="1" applyAlignment="1" applyProtection="1">
      <alignment horizontal="center"/>
      <protection locked="0"/>
    </xf>
    <xf numFmtId="0" fontId="5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55" fillId="4" borderId="0" xfId="0" applyFont="1" applyFill="1" applyBorder="1" applyProtection="1">
      <protection locked="0"/>
    </xf>
    <xf numFmtId="0" fontId="2" fillId="8" borderId="9" xfId="3" applyFont="1" applyFill="1" applyBorder="1" applyAlignment="1" applyProtection="1">
      <alignment horizontal="center" vertical="center"/>
    </xf>
    <xf numFmtId="0" fontId="2" fillId="8" borderId="6" xfId="3" applyFont="1" applyFill="1" applyBorder="1" applyAlignment="1" applyProtection="1">
      <alignment horizontal="center" vertical="center"/>
    </xf>
    <xf numFmtId="0" fontId="2" fillId="8" borderId="10" xfId="3" applyFont="1" applyFill="1" applyBorder="1" applyAlignment="1" applyProtection="1">
      <alignment horizontal="center" vertical="center"/>
    </xf>
    <xf numFmtId="0" fontId="55" fillId="4" borderId="0" xfId="0" applyFont="1" applyFill="1" applyBorder="1" applyProtection="1"/>
    <xf numFmtId="0" fontId="2" fillId="4" borderId="0" xfId="3" applyFont="1" applyFill="1" applyBorder="1" applyAlignment="1" applyProtection="1">
      <alignment vertical="center"/>
      <protection locked="0"/>
    </xf>
    <xf numFmtId="0" fontId="2" fillId="4" borderId="17" xfId="3" applyFont="1" applyFill="1" applyBorder="1" applyAlignment="1" applyProtection="1">
      <alignment vertical="center"/>
      <protection locked="0"/>
    </xf>
    <xf numFmtId="0" fontId="55" fillId="0" borderId="2" xfId="0" applyFont="1" applyFill="1" applyBorder="1" applyAlignment="1" applyProtection="1">
      <protection locked="0"/>
    </xf>
    <xf numFmtId="0" fontId="5" fillId="4" borderId="0" xfId="0" applyFont="1" applyFill="1" applyBorder="1" applyAlignment="1" applyProtection="1">
      <alignment horizontal="center"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55" fillId="4" borderId="2"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2" fillId="7" borderId="18" xfId="0" applyFont="1" applyFill="1" applyBorder="1" applyAlignment="1" applyProtection="1">
      <alignment horizontal="right" vertical="top" wrapText="1"/>
      <protection locked="0"/>
    </xf>
    <xf numFmtId="3" fontId="2" fillId="7" borderId="0" xfId="2" applyNumberFormat="1" applyFont="1" applyFill="1" applyBorder="1" applyAlignment="1" applyProtection="1">
      <alignment horizontal="right" vertical="top"/>
      <protection locked="0"/>
    </xf>
    <xf numFmtId="0" fontId="2" fillId="4" borderId="4" xfId="0" applyFont="1" applyFill="1" applyBorder="1" applyAlignment="1" applyProtection="1">
      <alignment vertical="top"/>
      <protection locked="0"/>
    </xf>
    <xf numFmtId="0" fontId="2" fillId="4" borderId="19" xfId="0" applyFont="1" applyFill="1" applyBorder="1" applyAlignment="1" applyProtection="1">
      <alignment horizontal="left" vertical="top"/>
      <protection locked="0"/>
    </xf>
    <xf numFmtId="3" fontId="2"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horizontal="right" vertical="top"/>
      <protection locked="0"/>
    </xf>
    <xf numFmtId="0" fontId="55"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0" xfId="3" applyFont="1" applyFill="1" applyBorder="1" applyAlignment="1">
      <alignment horizontal="center"/>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173" fontId="55" fillId="4" borderId="0" xfId="0" applyNumberFormat="1" applyFont="1" applyFill="1" applyProtection="1">
      <protection locked="0"/>
    </xf>
    <xf numFmtId="3" fontId="55" fillId="4" borderId="0" xfId="0" applyNumberFormat="1" applyFont="1" applyFill="1" applyProtection="1">
      <protection locked="0"/>
    </xf>
    <xf numFmtId="0" fontId="2" fillId="4" borderId="4" xfId="0" applyFont="1" applyFill="1" applyBorder="1" applyAlignment="1" applyProtection="1">
      <alignment horizontal="center" vertical="top"/>
      <protection locked="0"/>
    </xf>
    <xf numFmtId="0" fontId="5" fillId="4" borderId="0" xfId="0" applyFont="1" applyFill="1" applyAlignment="1" applyProtection="1">
      <alignment horizontal="center" vertical="top"/>
      <protection locked="0"/>
    </xf>
    <xf numFmtId="0" fontId="55" fillId="4" borderId="0" xfId="0" applyFont="1" applyFill="1" applyAlignment="1">
      <alignment horizontal="center"/>
    </xf>
    <xf numFmtId="0" fontId="55" fillId="4" borderId="0" xfId="0" applyFont="1" applyFill="1" applyAlignment="1" applyProtection="1">
      <alignment horizontal="center"/>
      <protection locked="0"/>
    </xf>
    <xf numFmtId="49" fontId="8" fillId="4" borderId="0" xfId="7" applyNumberFormat="1" applyFont="1" applyFill="1" applyProtection="1">
      <protection locked="0"/>
    </xf>
    <xf numFmtId="4" fontId="8" fillId="4" borderId="0" xfId="7" applyNumberFormat="1" applyFont="1" applyFill="1" applyProtection="1">
      <protection locked="0"/>
    </xf>
    <xf numFmtId="0" fontId="28" fillId="4" borderId="4" xfId="7" applyFont="1" applyFill="1" applyBorder="1" applyProtection="1">
      <protection locked="0"/>
    </xf>
    <xf numFmtId="0" fontId="17" fillId="4" borderId="4" xfId="7" applyFont="1" applyFill="1" applyBorder="1" applyProtection="1">
      <protection locked="0"/>
    </xf>
    <xf numFmtId="0" fontId="17" fillId="4" borderId="0" xfId="7" applyFont="1" applyFill="1" applyBorder="1" applyProtection="1">
      <protection locked="0"/>
    </xf>
    <xf numFmtId="0" fontId="8" fillId="4" borderId="4" xfId="7" applyFont="1" applyFill="1" applyBorder="1" applyProtection="1">
      <protection locked="0"/>
    </xf>
    <xf numFmtId="0" fontId="8" fillId="4" borderId="0" xfId="7" applyFont="1" applyFill="1" applyProtection="1">
      <protection locked="0"/>
    </xf>
    <xf numFmtId="0" fontId="18" fillId="0" borderId="18" xfId="0" applyFont="1" applyFill="1" applyBorder="1" applyAlignment="1">
      <alignment horizontal="right" vertical="center" wrapText="1"/>
    </xf>
    <xf numFmtId="0" fontId="17" fillId="4" borderId="18" xfId="0" applyFont="1" applyFill="1" applyBorder="1" applyAlignment="1">
      <alignment vertical="center" wrapText="1"/>
    </xf>
    <xf numFmtId="0" fontId="17" fillId="4" borderId="0" xfId="0" applyFont="1" applyFill="1" applyBorder="1" applyAlignment="1">
      <alignment vertical="center" wrapText="1"/>
    </xf>
    <xf numFmtId="0" fontId="17" fillId="4" borderId="1" xfId="0" applyFont="1" applyFill="1" applyBorder="1" applyAlignment="1">
      <alignment horizontal="right" vertical="center" wrapText="1"/>
    </xf>
    <xf numFmtId="0" fontId="18" fillId="4" borderId="1" xfId="0" applyFont="1" applyFill="1" applyBorder="1" applyAlignment="1">
      <alignment horizontal="right" vertical="center" wrapText="1"/>
    </xf>
    <xf numFmtId="0" fontId="18" fillId="4" borderId="0" xfId="0" applyFont="1" applyFill="1" applyBorder="1" applyAlignment="1">
      <alignment horizontal="right" vertical="center" wrapText="1"/>
    </xf>
    <xf numFmtId="43" fontId="17" fillId="0" borderId="1" xfId="2" applyFont="1" applyBorder="1"/>
    <xf numFmtId="43" fontId="17" fillId="0" borderId="0" xfId="2" applyFont="1" applyBorder="1"/>
    <xf numFmtId="43" fontId="17" fillId="0" borderId="2" xfId="2" applyFont="1" applyBorder="1"/>
    <xf numFmtId="0" fontId="49" fillId="0" borderId="0" xfId="0" applyFont="1" applyAlignment="1">
      <alignment horizontal="left"/>
    </xf>
    <xf numFmtId="0" fontId="17" fillId="4" borderId="0" xfId="0" applyFont="1" applyFill="1" applyBorder="1"/>
    <xf numFmtId="0" fontId="12" fillId="7" borderId="16" xfId="0" applyFont="1" applyFill="1" applyBorder="1" applyAlignment="1">
      <alignment horizontal="center" vertical="center" wrapText="1"/>
    </xf>
    <xf numFmtId="0" fontId="17" fillId="4" borderId="0"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0" xfId="0" applyFont="1" applyFill="1" applyBorder="1" applyAlignment="1">
      <alignment horizontal="justify" vertical="center" wrapText="1"/>
    </xf>
    <xf numFmtId="0" fontId="17" fillId="4" borderId="2" xfId="0" applyFont="1" applyFill="1" applyBorder="1" applyAlignment="1">
      <alignment horizontal="justify" vertical="center" wrapText="1"/>
    </xf>
    <xf numFmtId="0" fontId="18" fillId="4" borderId="2" xfId="0" applyFont="1" applyFill="1" applyBorder="1" applyAlignment="1">
      <alignment horizontal="justify"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17" xfId="21" applyFont="1" applyFill="1" applyBorder="1" applyAlignment="1">
      <alignment horizontal="center" vertical="center" wrapText="1"/>
    </xf>
    <xf numFmtId="0" fontId="17" fillId="4" borderId="20" xfId="0" applyFont="1" applyFill="1" applyBorder="1" applyAlignment="1">
      <alignment horizontal="center" vertical="center" wrapText="1"/>
    </xf>
    <xf numFmtId="4" fontId="35" fillId="0" borderId="16" xfId="0" applyNumberFormat="1" applyFont="1" applyBorder="1" applyAlignment="1">
      <alignment vertical="center"/>
    </xf>
    <xf numFmtId="4" fontId="59" fillId="0" borderId="16" xfId="0" applyNumberFormat="1" applyFont="1" applyBorder="1" applyAlignment="1">
      <alignment vertical="center"/>
    </xf>
    <xf numFmtId="43" fontId="34" fillId="4" borderId="16" xfId="2" applyFont="1" applyFill="1" applyBorder="1" applyAlignment="1">
      <alignment vertical="center" wrapText="1"/>
    </xf>
    <xf numFmtId="0" fontId="0" fillId="0" borderId="2" xfId="0" applyNumberFormat="1" applyFont="1" applyFill="1" applyBorder="1" applyAlignment="1" applyProtection="1">
      <alignment horizontal="center" vertical="top" wrapText="1"/>
    </xf>
    <xf numFmtId="0" fontId="8" fillId="0" borderId="16" xfId="230" applyFont="1" applyBorder="1"/>
    <xf numFmtId="0" fontId="8" fillId="0" borderId="16" xfId="230" applyFont="1" applyBorder="1" applyAlignment="1">
      <alignment vertical="center"/>
    </xf>
    <xf numFmtId="0" fontId="1" fillId="0" borderId="16" xfId="230" applyFont="1" applyBorder="1" applyAlignment="1">
      <alignment wrapText="1"/>
    </xf>
    <xf numFmtId="4" fontId="1" fillId="0" borderId="16" xfId="230" applyNumberFormat="1" applyFont="1" applyFill="1" applyBorder="1"/>
    <xf numFmtId="0" fontId="8" fillId="0" borderId="0" xfId="230" applyFont="1" applyAlignment="1">
      <alignment wrapText="1"/>
    </xf>
    <xf numFmtId="0" fontId="1" fillId="0" borderId="16" xfId="230" applyFont="1" applyFill="1" applyBorder="1" applyAlignment="1">
      <alignment wrapText="1"/>
    </xf>
    <xf numFmtId="0" fontId="8" fillId="0" borderId="16" xfId="230" applyFont="1" applyFill="1" applyBorder="1"/>
    <xf numFmtId="0" fontId="1" fillId="0" borderId="51" xfId="230" applyFont="1" applyBorder="1" applyAlignment="1">
      <alignment wrapText="1"/>
    </xf>
    <xf numFmtId="0" fontId="8" fillId="0" borderId="16" xfId="230" applyFont="1" applyBorder="1" applyAlignment="1">
      <alignment horizontal="center" vertical="center"/>
    </xf>
    <xf numFmtId="0" fontId="8" fillId="0" borderId="16" xfId="230" applyFont="1" applyBorder="1" applyAlignment="1">
      <alignment wrapText="1"/>
    </xf>
    <xf numFmtId="4" fontId="1" fillId="0" borderId="16" xfId="246" applyNumberFormat="1" applyFont="1" applyFill="1" applyBorder="1"/>
    <xf numFmtId="49" fontId="0" fillId="0" borderId="16" xfId="0" applyNumberFormat="1" applyFont="1" applyBorder="1" applyAlignment="1" applyProtection="1">
      <alignment horizontal="left" vertical="top"/>
      <protection locked="0"/>
    </xf>
    <xf numFmtId="4" fontId="0" fillId="0" borderId="16" xfId="0" applyNumberFormat="1" applyFont="1" applyBorder="1" applyAlignment="1" applyProtection="1">
      <alignment horizontal="right" vertical="top"/>
      <protection locked="0"/>
    </xf>
    <xf numFmtId="4" fontId="8" fillId="4" borderId="16" xfId="7" applyNumberFormat="1" applyFont="1" applyFill="1" applyBorder="1" applyProtection="1">
      <protection locked="0"/>
    </xf>
    <xf numFmtId="49" fontId="8" fillId="4" borderId="16" xfId="7" applyNumberFormat="1" applyFont="1" applyFill="1" applyBorder="1" applyProtection="1">
      <protection locked="0"/>
    </xf>
    <xf numFmtId="0" fontId="19" fillId="7" borderId="11" xfId="3" applyFont="1" applyFill="1" applyBorder="1" applyAlignment="1">
      <alignment horizontal="center" vertical="center"/>
    </xf>
    <xf numFmtId="0" fontId="19" fillId="7" borderId="1" xfId="3" applyFont="1" applyFill="1" applyBorder="1" applyAlignment="1">
      <alignment horizontal="center" vertical="center"/>
    </xf>
    <xf numFmtId="0" fontId="12" fillId="7" borderId="7" xfId="3" applyFont="1" applyFill="1" applyBorder="1" applyAlignment="1">
      <alignment horizontal="center" vertical="center"/>
    </xf>
    <xf numFmtId="0" fontId="12" fillId="7" borderId="0" xfId="3" applyFont="1" applyFill="1" applyBorder="1" applyAlignment="1">
      <alignment horizontal="center" vertical="center"/>
    </xf>
    <xf numFmtId="0" fontId="12" fillId="7" borderId="7" xfId="3" applyFont="1" applyFill="1" applyBorder="1" applyAlignment="1">
      <alignment horizontal="right" vertical="top"/>
    </xf>
    <xf numFmtId="0" fontId="12" fillId="7" borderId="0" xfId="3" applyFont="1" applyFill="1" applyBorder="1" applyAlignment="1">
      <alignment horizontal="right" vertical="top"/>
    </xf>
    <xf numFmtId="0" fontId="3"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21" fillId="4" borderId="0" xfId="0" applyFont="1" applyFill="1" applyBorder="1" applyAlignment="1">
      <alignment horizontal="left" vertical="top" wrapText="1"/>
    </xf>
    <xf numFmtId="0" fontId="3" fillId="4" borderId="0" xfId="0" applyFont="1" applyFill="1" applyBorder="1" applyAlignment="1">
      <alignment horizontal="justify" vertical="top" wrapText="1"/>
    </xf>
    <xf numFmtId="0" fontId="19" fillId="4" borderId="0" xfId="0" applyFont="1" applyFill="1" applyBorder="1" applyAlignment="1">
      <alignment horizontal="center" vertical="center" wrapText="1"/>
    </xf>
    <xf numFmtId="0" fontId="3" fillId="4" borderId="0" xfId="0" applyFont="1" applyFill="1" applyBorder="1" applyAlignment="1" applyProtection="1">
      <alignment horizontal="center" vertical="top" wrapText="1"/>
      <protection locked="0"/>
    </xf>
    <xf numFmtId="0" fontId="17" fillId="4" borderId="7" xfId="0" applyFont="1" applyFill="1" applyBorder="1" applyAlignment="1" applyProtection="1">
      <alignment horizontal="center"/>
      <protection locked="0"/>
    </xf>
    <xf numFmtId="0" fontId="3" fillId="4" borderId="4" xfId="0" applyFont="1" applyFill="1" applyBorder="1" applyAlignment="1" applyProtection="1">
      <alignment horizontal="center" vertical="center"/>
      <protection locked="0"/>
    </xf>
    <xf numFmtId="0" fontId="3" fillId="4" borderId="4" xfId="0" applyFont="1" applyFill="1" applyBorder="1" applyAlignment="1" applyProtection="1">
      <alignment horizontal="center"/>
      <protection locked="0"/>
    </xf>
    <xf numFmtId="0" fontId="1" fillId="4" borderId="0" xfId="0" applyFont="1" applyFill="1" applyBorder="1" applyAlignment="1">
      <alignment horizontal="left" vertical="top"/>
    </xf>
    <xf numFmtId="0" fontId="12" fillId="4" borderId="4" xfId="0" applyNumberFormat="1" applyFont="1" applyFill="1" applyBorder="1" applyAlignment="1" applyProtection="1">
      <alignment horizontal="center"/>
      <protection locked="0"/>
    </xf>
    <xf numFmtId="0" fontId="12" fillId="7" borderId="0" xfId="3" applyFont="1" applyFill="1" applyBorder="1" applyAlignment="1">
      <alignment horizontal="center"/>
    </xf>
    <xf numFmtId="0" fontId="21" fillId="4" borderId="0" xfId="0" applyFont="1" applyFill="1" applyBorder="1" applyAlignment="1">
      <alignment vertical="top" wrapText="1"/>
    </xf>
    <xf numFmtId="0" fontId="12" fillId="4" borderId="0" xfId="0" applyFont="1" applyFill="1" applyBorder="1" applyAlignment="1">
      <alignment vertical="top" wrapText="1"/>
    </xf>
    <xf numFmtId="0" fontId="12" fillId="7" borderId="6" xfId="3" applyFont="1" applyFill="1" applyBorder="1" applyAlignment="1">
      <alignment horizontal="center" vertical="center"/>
    </xf>
    <xf numFmtId="0" fontId="12" fillId="4" borderId="4" xfId="0" applyFont="1" applyFill="1" applyBorder="1" applyAlignment="1">
      <alignment horizontal="left" vertical="top"/>
    </xf>
    <xf numFmtId="0" fontId="12" fillId="4" borderId="14" xfId="0" applyFont="1" applyFill="1" applyBorder="1" applyAlignment="1">
      <alignment horizontal="left" vertical="top"/>
    </xf>
    <xf numFmtId="0" fontId="18" fillId="4" borderId="0" xfId="0" applyFont="1" applyFill="1" applyBorder="1" applyAlignment="1">
      <alignment horizontal="left" vertical="top" wrapText="1"/>
    </xf>
    <xf numFmtId="0" fontId="12" fillId="7" borderId="0" xfId="0" applyFont="1" applyFill="1" applyBorder="1" applyAlignment="1">
      <alignment horizontal="center"/>
    </xf>
    <xf numFmtId="0" fontId="3" fillId="4" borderId="0" xfId="0" applyNumberFormat="1" applyFont="1" applyFill="1" applyBorder="1" applyAlignment="1" applyProtection="1">
      <alignment horizontal="left"/>
      <protection locked="0"/>
    </xf>
    <xf numFmtId="0" fontId="3" fillId="4" borderId="4" xfId="0" applyFont="1" applyFill="1" applyBorder="1" applyAlignment="1">
      <alignment horizontal="left" vertical="top" wrapText="1"/>
    </xf>
    <xf numFmtId="0" fontId="3" fillId="4" borderId="0" xfId="3" applyFont="1" applyFill="1" applyBorder="1" applyAlignment="1">
      <alignment horizontal="left" vertical="top" wrapText="1"/>
    </xf>
    <xf numFmtId="0" fontId="12" fillId="4" borderId="0" xfId="3" applyFont="1" applyFill="1" applyBorder="1" applyAlignment="1">
      <alignment horizontal="left" vertical="top"/>
    </xf>
    <xf numFmtId="0" fontId="3" fillId="4" borderId="0" xfId="3" applyFont="1" applyFill="1" applyBorder="1" applyAlignment="1">
      <alignment horizontal="left" vertical="top"/>
    </xf>
    <xf numFmtId="0" fontId="12" fillId="4" borderId="0" xfId="3" applyFont="1" applyFill="1" applyBorder="1" applyAlignment="1">
      <alignment horizontal="left" vertical="top" wrapText="1"/>
    </xf>
    <xf numFmtId="0" fontId="17" fillId="4" borderId="4" xfId="0" applyFont="1" applyFill="1" applyBorder="1" applyAlignment="1" applyProtection="1">
      <alignment horizontal="center"/>
      <protection locked="0"/>
    </xf>
    <xf numFmtId="0" fontId="17" fillId="4" borderId="0" xfId="0" applyFont="1" applyFill="1" applyBorder="1" applyAlignment="1" applyProtection="1">
      <alignment horizontal="center"/>
      <protection locked="0"/>
    </xf>
    <xf numFmtId="0" fontId="12" fillId="7" borderId="6" xfId="0" applyFont="1" applyFill="1" applyBorder="1" applyAlignment="1">
      <alignment horizontal="center" vertical="center"/>
    </xf>
    <xf numFmtId="0" fontId="12" fillId="4" borderId="0" xfId="0" applyFont="1" applyFill="1" applyBorder="1" applyAlignment="1">
      <alignment horizontal="center"/>
    </xf>
    <xf numFmtId="0" fontId="17" fillId="4" borderId="0" xfId="0" applyFont="1" applyFill="1" applyBorder="1" applyAlignment="1">
      <alignment horizontal="left" vertical="top"/>
    </xf>
    <xf numFmtId="0" fontId="17" fillId="4" borderId="3" xfId="0" applyFont="1" applyFill="1" applyBorder="1" applyAlignment="1">
      <alignment horizontal="center" vertical="top"/>
    </xf>
    <xf numFmtId="0" fontId="17" fillId="4" borderId="4" xfId="0" applyFont="1" applyFill="1" applyBorder="1" applyAlignment="1">
      <alignment horizontal="center" vertical="top"/>
    </xf>
    <xf numFmtId="0" fontId="17" fillId="4" borderId="5" xfId="0" applyFont="1" applyFill="1" applyBorder="1" applyAlignment="1">
      <alignment horizontal="center" vertical="top"/>
    </xf>
    <xf numFmtId="0" fontId="1" fillId="4" borderId="0" xfId="0" applyFont="1" applyFill="1" applyBorder="1" applyAlignment="1">
      <alignment horizontal="left" vertical="top" wrapText="1"/>
    </xf>
    <xf numFmtId="0" fontId="3" fillId="4" borderId="4" xfId="0" applyFont="1" applyFill="1" applyBorder="1" applyAlignment="1" applyProtection="1">
      <alignment horizontal="center" vertical="top"/>
      <protection locked="0"/>
    </xf>
    <xf numFmtId="0" fontId="17" fillId="0" borderId="0" xfId="0" applyFont="1" applyBorder="1" applyAlignment="1">
      <alignment horizontal="center"/>
    </xf>
    <xf numFmtId="0" fontId="17" fillId="0" borderId="0" xfId="0" applyFont="1" applyAlignment="1">
      <alignment horizontal="center"/>
    </xf>
    <xf numFmtId="0" fontId="12" fillId="4" borderId="0" xfId="1" applyNumberFormat="1" applyFont="1" applyFill="1" applyBorder="1" applyAlignment="1">
      <alignment horizontal="center" vertical="center"/>
    </xf>
    <xf numFmtId="0" fontId="12" fillId="7" borderId="7" xfId="3" applyFont="1" applyFill="1" applyBorder="1" applyAlignment="1">
      <alignment horizontal="center" vertical="center" wrapText="1"/>
    </xf>
    <xf numFmtId="0" fontId="12" fillId="7" borderId="4" xfId="3" applyFont="1" applyFill="1" applyBorder="1" applyAlignment="1">
      <alignment horizontal="center" vertical="center" wrapText="1"/>
    </xf>
    <xf numFmtId="0" fontId="12" fillId="4" borderId="1" xfId="1" applyNumberFormat="1" applyFont="1" applyFill="1" applyBorder="1" applyAlignment="1">
      <alignment horizontal="center" vertical="center"/>
    </xf>
    <xf numFmtId="0" fontId="12" fillId="4" borderId="2" xfId="1" applyNumberFormat="1" applyFont="1" applyFill="1" applyBorder="1" applyAlignment="1">
      <alignment horizontal="center" vertical="center"/>
    </xf>
    <xf numFmtId="0" fontId="12" fillId="4" borderId="1" xfId="1" applyNumberFormat="1" applyFont="1" applyFill="1" applyBorder="1" applyAlignment="1">
      <alignment horizontal="center" vertical="top"/>
    </xf>
    <xf numFmtId="0" fontId="12" fillId="4" borderId="0" xfId="1" applyNumberFormat="1" applyFont="1" applyFill="1" applyBorder="1" applyAlignment="1">
      <alignment horizontal="center" vertical="top"/>
    </xf>
    <xf numFmtId="0" fontId="12" fillId="4" borderId="2" xfId="1" applyNumberFormat="1" applyFont="1" applyFill="1" applyBorder="1" applyAlignment="1">
      <alignment horizontal="center" vertical="top"/>
    </xf>
    <xf numFmtId="0" fontId="18" fillId="4" borderId="0" xfId="0" applyFont="1" applyFill="1" applyBorder="1" applyAlignment="1">
      <alignment horizontal="left" vertical="top"/>
    </xf>
    <xf numFmtId="0" fontId="21" fillId="4" borderId="4" xfId="0" applyFont="1" applyFill="1" applyBorder="1" applyAlignment="1" applyProtection="1">
      <alignment horizontal="left" vertical="top"/>
    </xf>
    <xf numFmtId="0" fontId="12" fillId="4" borderId="0" xfId="0" applyFont="1" applyFill="1" applyBorder="1" applyAlignment="1" applyProtection="1">
      <alignment horizontal="center" vertical="top"/>
    </xf>
    <xf numFmtId="0" fontId="1" fillId="4" borderId="0" xfId="0" applyFont="1" applyFill="1" applyBorder="1" applyAlignment="1" applyProtection="1">
      <alignment horizontal="left" vertical="top"/>
    </xf>
    <xf numFmtId="0" fontId="12" fillId="4" borderId="0" xfId="0" applyFont="1" applyFill="1" applyBorder="1" applyAlignment="1" applyProtection="1">
      <alignment horizontal="left" vertical="top"/>
    </xf>
    <xf numFmtId="0" fontId="3" fillId="4" borderId="0" xfId="0" applyFont="1" applyFill="1" applyBorder="1" applyAlignment="1" applyProtection="1">
      <alignment horizontal="left" vertical="top"/>
    </xf>
    <xf numFmtId="0" fontId="21" fillId="4" borderId="0" xfId="0" applyFont="1" applyFill="1" applyBorder="1" applyAlignment="1" applyProtection="1">
      <alignment horizontal="left" vertical="top"/>
    </xf>
    <xf numFmtId="0" fontId="12" fillId="4" borderId="0" xfId="1" applyNumberFormat="1" applyFont="1" applyFill="1" applyBorder="1" applyAlignment="1" applyProtection="1">
      <alignment horizontal="center" vertical="top"/>
    </xf>
    <xf numFmtId="0" fontId="12" fillId="4" borderId="2" xfId="1" applyNumberFormat="1" applyFont="1" applyFill="1" applyBorder="1" applyAlignment="1" applyProtection="1">
      <alignment horizontal="center" vertical="top"/>
    </xf>
    <xf numFmtId="0" fontId="12" fillId="7" borderId="0" xfId="3" applyFont="1" applyFill="1" applyBorder="1" applyAlignment="1" applyProtection="1">
      <alignment horizontal="center"/>
    </xf>
    <xf numFmtId="0" fontId="12" fillId="7" borderId="0" xfId="0" applyFont="1" applyFill="1" applyBorder="1" applyAlignment="1" applyProtection="1">
      <alignment horizontal="right"/>
    </xf>
    <xf numFmtId="0" fontId="3" fillId="7" borderId="0" xfId="0" applyNumberFormat="1" applyFont="1" applyFill="1" applyBorder="1" applyAlignment="1" applyProtection="1">
      <alignment horizontal="left"/>
    </xf>
    <xf numFmtId="0" fontId="12" fillId="4" borderId="0" xfId="1" applyNumberFormat="1" applyFont="1" applyFill="1" applyBorder="1" applyAlignment="1" applyProtection="1">
      <alignment horizontal="center" vertical="center"/>
    </xf>
    <xf numFmtId="0" fontId="12" fillId="7" borderId="6" xfId="3" applyFont="1" applyFill="1" applyBorder="1" applyAlignment="1" applyProtection="1">
      <alignment horizontal="center" vertical="center"/>
    </xf>
    <xf numFmtId="0" fontId="12" fillId="4" borderId="2" xfId="1" applyNumberFormat="1" applyFont="1" applyFill="1" applyBorder="1" applyAlignment="1" applyProtection="1">
      <alignment horizontal="center" vertic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18" fillId="7" borderId="6" xfId="0" applyFont="1" applyFill="1" applyBorder="1" applyAlignment="1">
      <alignment horizontal="center"/>
    </xf>
    <xf numFmtId="0" fontId="18" fillId="7" borderId="10" xfId="0" applyFont="1" applyFill="1" applyBorder="1" applyAlignment="1">
      <alignment horizontal="center"/>
    </xf>
    <xf numFmtId="0" fontId="49" fillId="0" borderId="0" xfId="0" applyFont="1" applyAlignment="1">
      <alignment horizontal="left" wrapText="1"/>
    </xf>
    <xf numFmtId="0" fontId="35" fillId="0" borderId="16" xfId="0" applyFont="1" applyBorder="1" applyAlignment="1">
      <alignment horizontal="left" vertical="center" wrapText="1"/>
    </xf>
    <xf numFmtId="0" fontId="17" fillId="4" borderId="0" xfId="0" applyFont="1" applyFill="1" applyBorder="1"/>
    <xf numFmtId="0" fontId="13" fillId="0" borderId="0" xfId="0" applyFont="1" applyBorder="1" applyAlignment="1">
      <alignment horizontal="center"/>
    </xf>
    <xf numFmtId="0" fontId="35" fillId="0" borderId="9" xfId="0" applyFont="1" applyBorder="1" applyAlignment="1">
      <alignment horizontal="left" vertical="center"/>
    </xf>
    <xf numFmtId="0" fontId="35" fillId="0" borderId="10" xfId="0" applyFont="1" applyBorder="1" applyAlignment="1">
      <alignment horizontal="left" vertical="center"/>
    </xf>
    <xf numFmtId="0" fontId="33" fillId="7" borderId="16" xfId="0" applyFont="1" applyFill="1" applyBorder="1" applyAlignment="1">
      <alignment vertical="center"/>
    </xf>
    <xf numFmtId="0" fontId="33" fillId="7" borderId="3" xfId="0" applyFont="1" applyFill="1" applyBorder="1" applyAlignment="1">
      <alignment horizontal="center" vertical="center"/>
    </xf>
    <xf numFmtId="0" fontId="33" fillId="7" borderId="4" xfId="0" applyFont="1" applyFill="1" applyBorder="1" applyAlignment="1">
      <alignment horizontal="center" vertical="center"/>
    </xf>
    <xf numFmtId="0" fontId="33" fillId="7" borderId="5" xfId="0" applyFont="1" applyFill="1" applyBorder="1" applyAlignment="1">
      <alignment horizontal="center" vertical="center"/>
    </xf>
    <xf numFmtId="0" fontId="33" fillId="7" borderId="11" xfId="0" applyFont="1" applyFill="1" applyBorder="1" applyAlignment="1">
      <alignment horizontal="center" vertical="center" wrapText="1"/>
    </xf>
    <xf numFmtId="0" fontId="33" fillId="7" borderId="7" xfId="0" applyFont="1" applyFill="1" applyBorder="1" applyAlignment="1">
      <alignment horizontal="center" vertical="center" wrapText="1"/>
    </xf>
    <xf numFmtId="0" fontId="33" fillId="7" borderId="8" xfId="0" applyFont="1" applyFill="1" applyBorder="1" applyAlignment="1">
      <alignment horizontal="center" vertical="center" wrapText="1"/>
    </xf>
    <xf numFmtId="0" fontId="33" fillId="7" borderId="1"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2" xfId="0" applyFont="1" applyFill="1" applyBorder="1" applyAlignment="1">
      <alignment horizontal="center" vertical="center"/>
    </xf>
    <xf numFmtId="0" fontId="33" fillId="7" borderId="9" xfId="0" applyFont="1" applyFill="1" applyBorder="1" applyAlignment="1">
      <alignment vertical="center"/>
    </xf>
    <xf numFmtId="0" fontId="33" fillId="7" borderId="10" xfId="0" applyFont="1" applyFill="1" applyBorder="1" applyAlignment="1">
      <alignment vertical="center"/>
    </xf>
    <xf numFmtId="0" fontId="33" fillId="0" borderId="16" xfId="0" applyFont="1" applyBorder="1" applyAlignment="1">
      <alignment vertical="center"/>
    </xf>
    <xf numFmtId="0" fontId="33" fillId="0" borderId="16" xfId="0" applyFont="1" applyBorder="1" applyAlignment="1">
      <alignment vertical="center" wrapText="1"/>
    </xf>
    <xf numFmtId="0" fontId="35" fillId="0" borderId="9" xfId="0" applyFont="1" applyBorder="1" applyAlignment="1">
      <alignment horizontal="left" vertical="center" wrapText="1"/>
    </xf>
    <xf numFmtId="0" fontId="35" fillId="0" borderId="10" xfId="0" applyFont="1" applyBorder="1" applyAlignment="1">
      <alignment horizontal="left" vertical="center" wrapText="1"/>
    </xf>
    <xf numFmtId="0" fontId="35" fillId="0" borderId="9" xfId="0" applyFont="1" applyBorder="1" applyAlignment="1">
      <alignment vertical="center"/>
    </xf>
    <xf numFmtId="0" fontId="35" fillId="0" borderId="10" xfId="0" applyFont="1" applyBorder="1" applyAlignment="1">
      <alignment vertical="center"/>
    </xf>
    <xf numFmtId="0" fontId="17" fillId="7" borderId="0" xfId="0" applyFont="1" applyFill="1" applyAlignment="1">
      <alignment horizontal="center"/>
    </xf>
    <xf numFmtId="0" fontId="12" fillId="7" borderId="0" xfId="0" applyFont="1" applyFill="1" applyBorder="1" applyAlignment="1">
      <alignment horizontal="center" vertical="center"/>
    </xf>
    <xf numFmtId="0" fontId="42" fillId="0" borderId="0" xfId="0" applyFont="1" applyBorder="1" applyAlignment="1">
      <alignment horizontal="center"/>
    </xf>
    <xf numFmtId="0" fontId="29" fillId="0" borderId="0" xfId="0" applyFont="1" applyAlignment="1">
      <alignment horizontal="center" wrapText="1"/>
    </xf>
    <xf numFmtId="0" fontId="17" fillId="7" borderId="9" xfId="0" applyFont="1" applyFill="1" applyBorder="1" applyAlignment="1">
      <alignment horizontal="center"/>
    </xf>
    <xf numFmtId="0" fontId="17" fillId="7" borderId="10" xfId="0" applyFont="1" applyFill="1" applyBorder="1" applyAlignment="1">
      <alignment horizontal="center"/>
    </xf>
    <xf numFmtId="49" fontId="12" fillId="7" borderId="9" xfId="0" applyNumberFormat="1" applyFont="1" applyFill="1" applyBorder="1" applyAlignment="1">
      <alignment horizontal="center" vertical="center"/>
    </xf>
    <xf numFmtId="49" fontId="12" fillId="7" borderId="10" xfId="0" applyNumberFormat="1" applyFont="1" applyFill="1" applyBorder="1" applyAlignment="1">
      <alignment horizontal="center" vertical="center"/>
    </xf>
    <xf numFmtId="0" fontId="49" fillId="0" borderId="0" xfId="0" applyFont="1" applyAlignment="1">
      <alignment horizontal="left"/>
    </xf>
    <xf numFmtId="0" fontId="18" fillId="0" borderId="0" xfId="0" applyFont="1" applyAlignment="1">
      <alignment horizontal="left" wrapText="1"/>
    </xf>
    <xf numFmtId="0" fontId="17" fillId="0" borderId="7" xfId="0" applyFont="1" applyBorder="1" applyAlignment="1">
      <alignment horizontal="center"/>
    </xf>
    <xf numFmtId="0" fontId="17" fillId="0" borderId="0" xfId="0" applyFont="1" applyAlignment="1">
      <alignment horizontal="left" wrapText="1"/>
    </xf>
    <xf numFmtId="0" fontId="18" fillId="0" borderId="0" xfId="0" applyFont="1" applyBorder="1" applyAlignment="1">
      <alignment horizontal="left" wrapText="1"/>
    </xf>
    <xf numFmtId="0" fontId="18" fillId="0" borderId="4" xfId="0" applyFont="1" applyBorder="1" applyAlignment="1">
      <alignment horizontal="left" wrapText="1"/>
    </xf>
    <xf numFmtId="37" fontId="12" fillId="7" borderId="16" xfId="4" applyNumberFormat="1" applyFont="1" applyFill="1" applyBorder="1" applyAlignment="1">
      <alignment horizontal="center" vertical="center"/>
    </xf>
    <xf numFmtId="37" fontId="12" fillId="7" borderId="16" xfId="4" applyNumberFormat="1" applyFont="1" applyFill="1" applyBorder="1" applyAlignment="1">
      <alignment horizontal="center" vertical="center" wrapText="1"/>
    </xf>
    <xf numFmtId="0" fontId="34" fillId="4" borderId="1"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7" fillId="4" borderId="1" xfId="4" applyFont="1" applyFill="1" applyBorder="1" applyAlignment="1">
      <alignment horizontal="left" vertical="center" wrapText="1"/>
    </xf>
    <xf numFmtId="0" fontId="37" fillId="4" borderId="0" xfId="4" applyFont="1" applyFill="1" applyBorder="1" applyAlignment="1">
      <alignment horizontal="left" vertical="center" wrapText="1"/>
    </xf>
    <xf numFmtId="0" fontId="37" fillId="4" borderId="2" xfId="4" applyFont="1" applyFill="1" applyBorder="1" applyAlignment="1">
      <alignment horizontal="left" vertical="center" wrapText="1"/>
    </xf>
    <xf numFmtId="43" fontId="34" fillId="4" borderId="17" xfId="2" applyFont="1" applyFill="1" applyBorder="1" applyAlignment="1">
      <alignment horizontal="right" vertical="center" wrapText="1"/>
    </xf>
    <xf numFmtId="43" fontId="34" fillId="4" borderId="19" xfId="2" applyFont="1" applyFill="1" applyBorder="1" applyAlignment="1">
      <alignment horizontal="right" vertical="center" wrapText="1"/>
    </xf>
    <xf numFmtId="43" fontId="12" fillId="0" borderId="9" xfId="2" applyFont="1" applyBorder="1" applyAlignment="1">
      <alignment horizontal="center" vertical="top" wrapText="1"/>
    </xf>
    <xf numFmtId="43" fontId="12" fillId="0" borderId="10" xfId="2" applyFont="1" applyBorder="1" applyAlignment="1">
      <alignment horizontal="center" vertical="top" wrapText="1"/>
    </xf>
    <xf numFmtId="43" fontId="54" fillId="4" borderId="17" xfId="2" applyFont="1" applyFill="1" applyBorder="1" applyAlignment="1">
      <alignment horizontal="right" vertical="center" wrapText="1"/>
    </xf>
    <xf numFmtId="43" fontId="54" fillId="4" borderId="19" xfId="2" applyFont="1" applyFill="1" applyBorder="1" applyAlignment="1">
      <alignment horizontal="right" vertical="center" wrapText="1"/>
    </xf>
    <xf numFmtId="0" fontId="5" fillId="4" borderId="0" xfId="0" applyFont="1" applyFill="1" applyAlignment="1">
      <alignment horizontal="left" vertical="top" wrapText="1"/>
    </xf>
    <xf numFmtId="0" fontId="12" fillId="7" borderId="16" xfId="0" applyFont="1" applyFill="1" applyBorder="1" applyAlignment="1">
      <alignment horizontal="center" vertical="center"/>
    </xf>
    <xf numFmtId="0" fontId="12" fillId="7" borderId="16" xfId="0" applyFont="1" applyFill="1" applyBorder="1" applyAlignment="1">
      <alignment horizontal="center" vertical="center" wrapText="1"/>
    </xf>
    <xf numFmtId="0" fontId="47" fillId="0" borderId="1" xfId="0" applyFont="1" applyBorder="1" applyAlignment="1">
      <alignment horizontal="left"/>
    </xf>
    <xf numFmtId="0" fontId="47" fillId="0" borderId="2" xfId="0" applyFont="1" applyBorder="1" applyAlignment="1">
      <alignment horizontal="left"/>
    </xf>
    <xf numFmtId="0" fontId="47" fillId="0" borderId="3" xfId="0" applyFont="1" applyBorder="1" applyAlignment="1">
      <alignment horizontal="left"/>
    </xf>
    <xf numFmtId="0" fontId="47" fillId="0" borderId="5" xfId="0" applyFont="1" applyBorder="1" applyAlignment="1">
      <alignment horizontal="left"/>
    </xf>
    <xf numFmtId="0" fontId="12" fillId="7" borderId="11"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5" xfId="0" applyFont="1" applyFill="1" applyBorder="1" applyAlignment="1">
      <alignment horizontal="center" vertical="center"/>
    </xf>
    <xf numFmtId="0" fontId="18" fillId="4" borderId="1" xfId="0" applyFont="1" applyFill="1" applyBorder="1" applyAlignment="1">
      <alignment horizontal="left" vertical="top" wrapText="1"/>
    </xf>
    <xf numFmtId="0" fontId="18" fillId="4" borderId="2" xfId="0" applyFont="1" applyFill="1" applyBorder="1" applyAlignment="1">
      <alignment horizontal="left" vertical="top" wrapText="1"/>
    </xf>
    <xf numFmtId="0" fontId="17" fillId="4" borderId="16" xfId="0" applyFont="1" applyFill="1" applyBorder="1" applyAlignment="1">
      <alignment horizontal="center"/>
    </xf>
    <xf numFmtId="0" fontId="17" fillId="4" borderId="16" xfId="0" applyFont="1" applyFill="1" applyBorder="1" applyAlignment="1">
      <alignment horizontal="right"/>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9" xfId="0" applyFont="1" applyFill="1" applyBorder="1" applyAlignment="1">
      <alignment horizontal="right"/>
    </xf>
    <xf numFmtId="0" fontId="17" fillId="4" borderId="10" xfId="0" applyFont="1" applyFill="1" applyBorder="1" applyAlignment="1">
      <alignment horizontal="right"/>
    </xf>
    <xf numFmtId="0" fontId="12" fillId="7" borderId="1" xfId="0" applyFont="1" applyFill="1" applyBorder="1" applyAlignment="1">
      <alignment horizontal="center"/>
    </xf>
    <xf numFmtId="0" fontId="12" fillId="7" borderId="2" xfId="0" applyFont="1" applyFill="1" applyBorder="1" applyAlignment="1">
      <alignment horizontal="center"/>
    </xf>
    <xf numFmtId="0" fontId="12" fillId="7" borderId="16" xfId="3" applyFont="1" applyFill="1" applyBorder="1" applyAlignment="1">
      <alignment horizontal="center"/>
    </xf>
    <xf numFmtId="0" fontId="12" fillId="7" borderId="11" xfId="0" applyFont="1" applyFill="1" applyBorder="1" applyAlignment="1">
      <alignment horizontal="center"/>
    </xf>
    <xf numFmtId="0" fontId="12" fillId="7" borderId="7" xfId="0" applyFont="1" applyFill="1" applyBorder="1" applyAlignment="1">
      <alignment horizontal="center"/>
    </xf>
    <xf numFmtId="0" fontId="12" fillId="7" borderId="8" xfId="0" applyFont="1" applyFill="1" applyBorder="1" applyAlignment="1">
      <alignment horizontal="center"/>
    </xf>
    <xf numFmtId="0" fontId="12" fillId="7" borderId="3" xfId="0" applyFont="1" applyFill="1" applyBorder="1" applyAlignment="1">
      <alignment horizontal="center"/>
    </xf>
    <xf numFmtId="0" fontId="12" fillId="7" borderId="4" xfId="0" applyFont="1" applyFill="1" applyBorder="1" applyAlignment="1">
      <alignment horizontal="center"/>
    </xf>
    <xf numFmtId="0" fontId="12" fillId="7" borderId="5" xfId="0" applyFont="1" applyFill="1" applyBorder="1" applyAlignment="1">
      <alignment horizontal="center"/>
    </xf>
    <xf numFmtId="0" fontId="12" fillId="8" borderId="9" xfId="0" applyFont="1" applyFill="1" applyBorder="1" applyAlignment="1">
      <alignment horizontal="center"/>
    </xf>
    <xf numFmtId="0" fontId="12" fillId="8" borderId="7" xfId="0" applyFont="1" applyFill="1" applyBorder="1" applyAlignment="1">
      <alignment horizontal="center"/>
    </xf>
    <xf numFmtId="0" fontId="12" fillId="8" borderId="6" xfId="0" applyFont="1" applyFill="1" applyBorder="1" applyAlignment="1">
      <alignment horizontal="center"/>
    </xf>
    <xf numFmtId="0" fontId="12" fillId="8" borderId="10" xfId="0" applyFont="1" applyFill="1" applyBorder="1" applyAlignment="1">
      <alignment horizontal="center"/>
    </xf>
    <xf numFmtId="0" fontId="12" fillId="8" borderId="0" xfId="0" applyFont="1" applyFill="1" applyBorder="1" applyAlignment="1">
      <alignment horizontal="center"/>
    </xf>
    <xf numFmtId="0" fontId="18" fillId="4" borderId="2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31" xfId="0" applyFont="1" applyFill="1" applyBorder="1" applyAlignment="1">
      <alignment horizontal="left" vertical="center" wrapText="1"/>
    </xf>
    <xf numFmtId="0" fontId="18" fillId="4" borderId="36" xfId="0" applyFont="1" applyFill="1" applyBorder="1" applyAlignment="1">
      <alignment horizontal="left" vertical="center" wrapText="1"/>
    </xf>
    <xf numFmtId="0" fontId="8" fillId="4" borderId="0" xfId="0" applyFont="1" applyFill="1" applyAlignment="1">
      <alignment horizontal="left" wrapText="1"/>
    </xf>
    <xf numFmtId="0" fontId="8" fillId="4" borderId="0" xfId="0" applyFont="1" applyFill="1" applyAlignment="1">
      <alignment horizontal="left"/>
    </xf>
    <xf numFmtId="0" fontId="12" fillId="8" borderId="26" xfId="0" applyFont="1" applyFill="1" applyBorder="1" applyAlignment="1">
      <alignment horizontal="center" vertical="center"/>
    </xf>
    <xf numFmtId="0" fontId="12" fillId="8" borderId="23" xfId="0" applyFont="1" applyFill="1" applyBorder="1" applyAlignment="1">
      <alignment horizontal="center" vertical="center"/>
    </xf>
    <xf numFmtId="0" fontId="12" fillId="8" borderId="16" xfId="0" applyFont="1" applyFill="1" applyBorder="1" applyAlignment="1">
      <alignment horizontal="center" vertical="center"/>
    </xf>
    <xf numFmtId="0" fontId="17" fillId="4" borderId="24" xfId="0" applyFont="1" applyFill="1" applyBorder="1" applyAlignment="1">
      <alignment horizontal="left" vertical="center" wrapText="1"/>
    </xf>
    <xf numFmtId="0" fontId="17" fillId="4" borderId="28" xfId="0" applyFont="1" applyFill="1" applyBorder="1" applyAlignment="1">
      <alignment horizontal="left" vertical="center" wrapText="1"/>
    </xf>
    <xf numFmtId="0" fontId="17" fillId="4" borderId="20"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24" xfId="0" applyFont="1" applyFill="1" applyBorder="1" applyAlignment="1">
      <alignment horizontal="left" vertical="top" wrapText="1" indent="1"/>
    </xf>
    <xf numFmtId="0" fontId="17" fillId="4" borderId="28" xfId="0" applyFont="1" applyFill="1" applyBorder="1" applyAlignment="1">
      <alignment horizontal="left" vertical="top" wrapText="1" indent="1"/>
    </xf>
    <xf numFmtId="0" fontId="17" fillId="4" borderId="31" xfId="0" applyFont="1" applyFill="1" applyBorder="1" applyAlignment="1">
      <alignment horizontal="left" vertical="center" wrapText="1"/>
    </xf>
    <xf numFmtId="0" fontId="17" fillId="4" borderId="36" xfId="0" applyFont="1" applyFill="1" applyBorder="1" applyAlignment="1">
      <alignment horizontal="left" vertical="center" wrapText="1"/>
    </xf>
    <xf numFmtId="0" fontId="12" fillId="8" borderId="38" xfId="0" applyFont="1" applyFill="1" applyBorder="1" applyAlignment="1">
      <alignment horizontal="center" vertical="center"/>
    </xf>
    <xf numFmtId="0" fontId="12" fillId="8" borderId="25" xfId="0" applyFont="1" applyFill="1" applyBorder="1" applyAlignment="1">
      <alignment horizontal="center" vertical="center"/>
    </xf>
    <xf numFmtId="0" fontId="17" fillId="4" borderId="1"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0" xfId="0" applyFont="1" applyFill="1" applyBorder="1" applyAlignment="1">
      <alignment horizontal="justify" vertical="center" wrapText="1"/>
    </xf>
    <xf numFmtId="0" fontId="17" fillId="4" borderId="2" xfId="0" applyFont="1" applyFill="1" applyBorder="1" applyAlignment="1">
      <alignment horizontal="justify" vertical="center" wrapText="1"/>
    </xf>
    <xf numFmtId="0" fontId="12" fillId="7" borderId="7" xfId="0" applyFont="1" applyFill="1" applyBorder="1" applyAlignment="1">
      <alignment horizontal="center" vertical="center"/>
    </xf>
    <xf numFmtId="0" fontId="12" fillId="7" borderId="4" xfId="0" applyFont="1" applyFill="1" applyBorder="1" applyAlignment="1">
      <alignment horizontal="center" vertical="center"/>
    </xf>
    <xf numFmtId="0" fontId="18" fillId="4" borderId="6" xfId="0" applyFont="1" applyFill="1" applyBorder="1" applyAlignment="1">
      <alignment horizontal="left" vertical="center" wrapText="1" indent="3"/>
    </xf>
    <xf numFmtId="0" fontId="18" fillId="4" borderId="10" xfId="0" applyFont="1" applyFill="1" applyBorder="1" applyAlignment="1">
      <alignment horizontal="left" vertical="center" wrapText="1" indent="3"/>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0" xfId="0" applyFont="1" applyFill="1" applyBorder="1" applyAlignment="1">
      <alignment horizontal="center" vertical="center" wrapText="1"/>
    </xf>
    <xf numFmtId="43" fontId="18" fillId="4" borderId="9" xfId="2" applyFont="1" applyFill="1" applyBorder="1" applyAlignment="1">
      <alignment horizontal="center"/>
    </xf>
    <xf numFmtId="43" fontId="18" fillId="4" borderId="10" xfId="2" applyFont="1" applyFill="1" applyBorder="1" applyAlignment="1">
      <alignment horizontal="center"/>
    </xf>
    <xf numFmtId="0" fontId="18" fillId="7" borderId="9" xfId="0" applyFont="1" applyFill="1" applyBorder="1" applyAlignment="1">
      <alignment horizontal="center"/>
    </xf>
    <xf numFmtId="0" fontId="18" fillId="4" borderId="0" xfId="0" applyFont="1" applyFill="1" applyBorder="1" applyAlignment="1">
      <alignment horizontal="justify" vertical="center" wrapText="1"/>
    </xf>
    <xf numFmtId="0" fontId="18" fillId="4" borderId="2" xfId="0" applyFont="1" applyFill="1" applyBorder="1" applyAlignment="1">
      <alignment horizontal="justify" vertical="center" wrapText="1"/>
    </xf>
    <xf numFmtId="0" fontId="18" fillId="7" borderId="9" xfId="0" applyFont="1" applyFill="1" applyBorder="1" applyAlignment="1">
      <alignment horizontal="left" vertical="center"/>
    </xf>
    <xf numFmtId="0" fontId="18" fillId="7" borderId="10" xfId="0" applyFont="1" applyFill="1" applyBorder="1" applyAlignment="1">
      <alignment horizontal="left"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16" xfId="21"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9" xfId="21" applyFont="1" applyFill="1" applyBorder="1" applyAlignment="1">
      <alignment horizontal="center" vertical="center" wrapText="1"/>
    </xf>
    <xf numFmtId="0" fontId="12" fillId="7" borderId="10" xfId="21" applyFont="1" applyFill="1" applyBorder="1" applyAlignment="1">
      <alignment horizontal="center" vertical="center" wrapText="1"/>
    </xf>
    <xf numFmtId="0" fontId="12" fillId="7" borderId="17" xfId="21" applyFont="1" applyFill="1" applyBorder="1" applyAlignment="1">
      <alignment horizontal="center" vertical="center" wrapText="1"/>
    </xf>
    <xf numFmtId="0" fontId="12" fillId="7" borderId="18" xfId="21" applyFont="1" applyFill="1" applyBorder="1" applyAlignment="1">
      <alignment horizontal="center" vertical="center" wrapText="1"/>
    </xf>
    <xf numFmtId="0" fontId="12" fillId="4" borderId="0" xfId="0" applyFont="1" applyFill="1" applyBorder="1" applyAlignment="1">
      <alignment horizontal="left"/>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8" fillId="3" borderId="46"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42"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8" fillId="3" borderId="44" xfId="0" applyFont="1" applyFill="1" applyBorder="1" applyAlignment="1">
      <alignment horizontal="center" vertical="center" wrapText="1"/>
    </xf>
    <xf numFmtId="0" fontId="56" fillId="18" borderId="6" xfId="6" applyFont="1" applyFill="1" applyBorder="1" applyAlignment="1" applyProtection="1">
      <alignment horizontal="center" vertical="center" wrapText="1"/>
      <protection locked="0"/>
    </xf>
    <xf numFmtId="0" fontId="56" fillId="18" borderId="10" xfId="6" applyFont="1" applyFill="1" applyBorder="1" applyAlignment="1" applyProtection="1">
      <alignment horizontal="center" vertical="center" wrapText="1"/>
      <protection locked="0"/>
    </xf>
    <xf numFmtId="0" fontId="56" fillId="18" borderId="11" xfId="7" applyFont="1" applyFill="1" applyBorder="1" applyAlignment="1" applyProtection="1">
      <alignment horizontal="center" vertical="center" wrapText="1"/>
      <protection locked="0"/>
    </xf>
    <xf numFmtId="0" fontId="56" fillId="18" borderId="7" xfId="7" applyFont="1" applyFill="1" applyBorder="1" applyAlignment="1" applyProtection="1">
      <alignment horizontal="center" vertical="center" wrapText="1"/>
      <protection locked="0"/>
    </xf>
    <xf numFmtId="0" fontId="56" fillId="18" borderId="6" xfId="7" applyFont="1" applyFill="1" applyBorder="1" applyAlignment="1" applyProtection="1">
      <alignment horizontal="center" vertical="center" wrapText="1"/>
      <protection locked="0"/>
    </xf>
    <xf numFmtId="0" fontId="56" fillId="18" borderId="8" xfId="7" applyFont="1" applyFill="1" applyBorder="1" applyAlignment="1" applyProtection="1">
      <alignment horizontal="center" vertical="center" wrapText="1"/>
      <protection locked="0"/>
    </xf>
    <xf numFmtId="0" fontId="56" fillId="18" borderId="10" xfId="7" applyFont="1" applyFill="1" applyBorder="1" applyAlignment="1" applyProtection="1">
      <alignment horizontal="center" vertical="center" wrapText="1"/>
      <protection locked="0"/>
    </xf>
    <xf numFmtId="0" fontId="56" fillId="18" borderId="9" xfId="7" applyFont="1" applyFill="1" applyBorder="1" applyAlignment="1" applyProtection="1">
      <alignment horizontal="center" vertical="center" wrapText="1"/>
      <protection locked="0"/>
    </xf>
    <xf numFmtId="0" fontId="17" fillId="4" borderId="0" xfId="7" applyFont="1" applyFill="1" applyBorder="1" applyAlignment="1" applyProtection="1">
      <alignment horizontal="center"/>
      <protection locked="0"/>
    </xf>
    <xf numFmtId="0" fontId="3" fillId="4" borderId="0" xfId="7" applyFont="1" applyFill="1" applyBorder="1" applyAlignment="1" applyProtection="1">
      <alignment horizontal="center" vertical="top" wrapText="1"/>
      <protection locked="0"/>
    </xf>
    <xf numFmtId="0" fontId="17" fillId="4" borderId="7" xfId="7" applyFont="1" applyFill="1" applyBorder="1" applyAlignment="1" applyProtection="1">
      <alignment horizontal="center"/>
      <protection locked="0"/>
    </xf>
    <xf numFmtId="0" fontId="17" fillId="4" borderId="0" xfId="7" applyFont="1" applyFill="1" applyAlignment="1" applyProtection="1">
      <alignment horizontal="center"/>
      <protection locked="0"/>
    </xf>
    <xf numFmtId="0" fontId="2" fillId="7" borderId="0" xfId="3" applyFont="1" applyFill="1" applyBorder="1" applyAlignment="1">
      <alignment horizontal="center"/>
    </xf>
    <xf numFmtId="0" fontId="5" fillId="4" borderId="7" xfId="0" applyFont="1" applyFill="1" applyBorder="1" applyAlignment="1" applyProtection="1">
      <alignment vertical="center" wrapText="1"/>
      <protection locked="0"/>
    </xf>
    <xf numFmtId="0" fontId="5" fillId="4" borderId="0" xfId="0" applyFont="1" applyFill="1" applyBorder="1" applyAlignment="1" applyProtection="1">
      <alignment vertical="center" wrapText="1"/>
      <protection locked="0"/>
    </xf>
    <xf numFmtId="0" fontId="55" fillId="4" borderId="0" xfId="0" applyFont="1" applyFill="1" applyBorder="1" applyAlignment="1" applyProtection="1">
      <alignment wrapText="1"/>
      <protection locked="0"/>
    </xf>
  </cellXfs>
  <cellStyles count="247">
    <cellStyle name="=C:\WINNT\SYSTEM32\COMMAND.COM" xfId="1"/>
    <cellStyle name="20% - Énfasis1 2" xfId="105"/>
    <cellStyle name="20% - Énfasis2 2" xfId="106"/>
    <cellStyle name="20% - Énfasis3 2" xfId="107"/>
    <cellStyle name="20% - Énfasis4 2" xfId="108"/>
    <cellStyle name="40% - Énfasis3 2" xfId="109"/>
    <cellStyle name="60% - Énfasis3 2" xfId="110"/>
    <cellStyle name="60% - Énfasis4 2" xfId="111"/>
    <cellStyle name="60% - Énfasis6 2" xfId="112"/>
    <cellStyle name="Euro" xfId="10"/>
    <cellStyle name="Fecha" xfId="22"/>
    <cellStyle name="Fijo" xfId="23"/>
    <cellStyle name="HEADING1" xfId="24"/>
    <cellStyle name="HEADING2" xfId="25"/>
    <cellStyle name="Millares" xfId="2" builtinId="3"/>
    <cellStyle name="Millares 10" xfId="126"/>
    <cellStyle name="Millares 12" xfId="26"/>
    <cellStyle name="Millares 13" xfId="27"/>
    <cellStyle name="Millares 14" xfId="28"/>
    <cellStyle name="Millares 15" xfId="29"/>
    <cellStyle name="Millares 2" xfId="5"/>
    <cellStyle name="Millares 2 10" xfId="31"/>
    <cellStyle name="Millares 2 11" xfId="32"/>
    <cellStyle name="Millares 2 12" xfId="33"/>
    <cellStyle name="Millares 2 13" xfId="34"/>
    <cellStyle name="Millares 2 14" xfId="35"/>
    <cellStyle name="Millares 2 15" xfId="36"/>
    <cellStyle name="Millares 2 16" xfId="116"/>
    <cellStyle name="Millares 2 17" xfId="121"/>
    <cellStyle name="Millares 2 18" xfId="30"/>
    <cellStyle name="Millares 2 2" xfId="11"/>
    <cellStyle name="Millares 2 2 2" xfId="127"/>
    <cellStyle name="Millares 2 2 3" xfId="37"/>
    <cellStyle name="Millares 2 3" xfId="12"/>
    <cellStyle name="Millares 2 3 2" xfId="38"/>
    <cellStyle name="Millares 2 4" xfId="39"/>
    <cellStyle name="Millares 2 5" xfId="40"/>
    <cellStyle name="Millares 2 6" xfId="41"/>
    <cellStyle name="Millares 2 7" xfId="42"/>
    <cellStyle name="Millares 2 8" xfId="43"/>
    <cellStyle name="Millares 2 9" xfId="44"/>
    <cellStyle name="Millares 3" xfId="13"/>
    <cellStyle name="Millares 3 2" xfId="45"/>
    <cellStyle name="Millares 3 3" xfId="46"/>
    <cellStyle name="Millares 3 4" xfId="47"/>
    <cellStyle name="Millares 3 5" xfId="48"/>
    <cellStyle name="Millares 3 6" xfId="113"/>
    <cellStyle name="Millares 4" xfId="49"/>
    <cellStyle name="Millares 4 2" xfId="104"/>
    <cellStyle name="Millares 4 3" xfId="128"/>
    <cellStyle name="Millares 5" xfId="129"/>
    <cellStyle name="Millares 6" xfId="50"/>
    <cellStyle name="Millares 7" xfId="51"/>
    <cellStyle name="Millares 8" xfId="52"/>
    <cellStyle name="Millares 8 2" xfId="130"/>
    <cellStyle name="Millares 9" xfId="131"/>
    <cellStyle name="Moneda 2" xfId="14"/>
    <cellStyle name="Moneda 3" xfId="246"/>
    <cellStyle name="Normal" xfId="0" builtinId="0"/>
    <cellStyle name="Normal 10" xfId="132"/>
    <cellStyle name="Normal 10 2" xfId="53"/>
    <cellStyle name="Normal 10 3" xfId="54"/>
    <cellStyle name="Normal 10 4" xfId="55"/>
    <cellStyle name="Normal 10 5" xfId="56"/>
    <cellStyle name="Normal 11" xfId="133"/>
    <cellStyle name="Normal 12" xfId="57"/>
    <cellStyle name="Normal 12 2" xfId="134"/>
    <cellStyle name="Normal 13" xfId="135"/>
    <cellStyle name="Normal 14" xfId="58"/>
    <cellStyle name="Normal 2" xfId="3"/>
    <cellStyle name="Normal 2 10" xfId="59"/>
    <cellStyle name="Normal 2 10 2" xfId="136"/>
    <cellStyle name="Normal 2 10 3" xfId="137"/>
    <cellStyle name="Normal 2 11" xfId="60"/>
    <cellStyle name="Normal 2 11 2" xfId="138"/>
    <cellStyle name="Normal 2 11 3" xfId="139"/>
    <cellStyle name="Normal 2 12" xfId="61"/>
    <cellStyle name="Normal 2 12 2" xfId="140"/>
    <cellStyle name="Normal 2 12 3" xfId="141"/>
    <cellStyle name="Normal 2 13" xfId="62"/>
    <cellStyle name="Normal 2 13 2" xfId="142"/>
    <cellStyle name="Normal 2 13 3" xfId="143"/>
    <cellStyle name="Normal 2 14" xfId="63"/>
    <cellStyle name="Normal 2 14 2" xfId="144"/>
    <cellStyle name="Normal 2 14 3" xfId="145"/>
    <cellStyle name="Normal 2 15" xfId="64"/>
    <cellStyle name="Normal 2 15 2" xfId="146"/>
    <cellStyle name="Normal 2 15 3" xfId="147"/>
    <cellStyle name="Normal 2 16" xfId="65"/>
    <cellStyle name="Normal 2 16 2" xfId="148"/>
    <cellStyle name="Normal 2 16 3" xfId="149"/>
    <cellStyle name="Normal 2 17" xfId="66"/>
    <cellStyle name="Normal 2 17 2" xfId="150"/>
    <cellStyle name="Normal 2 17 3" xfId="151"/>
    <cellStyle name="Normal 2 18" xfId="67"/>
    <cellStyle name="Normal 2 18 2" xfId="152"/>
    <cellStyle name="Normal 2 19" xfId="114"/>
    <cellStyle name="Normal 2 2" xfId="6"/>
    <cellStyle name="Normal 2 2 10" xfId="154"/>
    <cellStyle name="Normal 2 2 11" xfId="155"/>
    <cellStyle name="Normal 2 2 12" xfId="156"/>
    <cellStyle name="Normal 2 2 13" xfId="157"/>
    <cellStyle name="Normal 2 2 14" xfId="158"/>
    <cellStyle name="Normal 2 2 15" xfId="159"/>
    <cellStyle name="Normal 2 2 16" xfId="160"/>
    <cellStyle name="Normal 2 2 17" xfId="161"/>
    <cellStyle name="Normal 2 2 18" xfId="162"/>
    <cellStyle name="Normal 2 2 19" xfId="163"/>
    <cellStyle name="Normal 2 2 2" xfId="164"/>
    <cellStyle name="Normal 2 2 2 2" xfId="165"/>
    <cellStyle name="Normal 2 2 2 3" xfId="166"/>
    <cellStyle name="Normal 2 2 2 4" xfId="167"/>
    <cellStyle name="Normal 2 2 2 5" xfId="168"/>
    <cellStyle name="Normal 2 2 2 6" xfId="169"/>
    <cellStyle name="Normal 2 2 2 7" xfId="170"/>
    <cellStyle name="Normal 2 2 20" xfId="171"/>
    <cellStyle name="Normal 2 2 21" xfId="172"/>
    <cellStyle name="Normal 2 2 22" xfId="173"/>
    <cellStyle name="Normal 2 2 23" xfId="153"/>
    <cellStyle name="Normal 2 2 3" xfId="174"/>
    <cellStyle name="Normal 2 2 4" xfId="175"/>
    <cellStyle name="Normal 2 2 5" xfId="176"/>
    <cellStyle name="Normal 2 2 6" xfId="177"/>
    <cellStyle name="Normal 2 2 7" xfId="178"/>
    <cellStyle name="Normal 2 2 8" xfId="179"/>
    <cellStyle name="Normal 2 2 9" xfId="180"/>
    <cellStyle name="Normal 2 20" xfId="181"/>
    <cellStyle name="Normal 2 21" xfId="182"/>
    <cellStyle name="Normal 2 22" xfId="183"/>
    <cellStyle name="Normal 2 23" xfId="184"/>
    <cellStyle name="Normal 2 24" xfId="185"/>
    <cellStyle name="Normal 2 25" xfId="186"/>
    <cellStyle name="Normal 2 26" xfId="187"/>
    <cellStyle name="Normal 2 27" xfId="188"/>
    <cellStyle name="Normal 2 28" xfId="189"/>
    <cellStyle name="Normal 2 29" xfId="190"/>
    <cellStyle name="Normal 2 3" xfId="68"/>
    <cellStyle name="Normal 2 3 2" xfId="192"/>
    <cellStyle name="Normal 2 3 3" xfId="193"/>
    <cellStyle name="Normal 2 3 4" xfId="194"/>
    <cellStyle name="Normal 2 3 5" xfId="195"/>
    <cellStyle name="Normal 2 3 6" xfId="196"/>
    <cellStyle name="Normal 2 3 7" xfId="197"/>
    <cellStyle name="Normal 2 3 8" xfId="191"/>
    <cellStyle name="Normal 2 30" xfId="198"/>
    <cellStyle name="Normal 2 4" xfId="69"/>
    <cellStyle name="Normal 2 4 2" xfId="199"/>
    <cellStyle name="Normal 2 4 3" xfId="200"/>
    <cellStyle name="Normal 2 5" xfId="70"/>
    <cellStyle name="Normal 2 5 2" xfId="201"/>
    <cellStyle name="Normal 2 5 3" xfId="202"/>
    <cellStyle name="Normal 2 6" xfId="71"/>
    <cellStyle name="Normal 2 6 2" xfId="203"/>
    <cellStyle name="Normal 2 6 3" xfId="204"/>
    <cellStyle name="Normal 2 7" xfId="72"/>
    <cellStyle name="Normal 2 7 2" xfId="205"/>
    <cellStyle name="Normal 2 7 3" xfId="206"/>
    <cellStyle name="Normal 2 8" xfId="73"/>
    <cellStyle name="Normal 2 8 2" xfId="207"/>
    <cellStyle name="Normal 2 8 3" xfId="208"/>
    <cellStyle name="Normal 2 82" xfId="209"/>
    <cellStyle name="Normal 2 83" xfId="210"/>
    <cellStyle name="Normal 2 86" xfId="211"/>
    <cellStyle name="Normal 2 9" xfId="74"/>
    <cellStyle name="Normal 2 9 2" xfId="212"/>
    <cellStyle name="Normal 2 9 3" xfId="213"/>
    <cellStyle name="Normal 3" xfId="7"/>
    <cellStyle name="Normal 3 2" xfId="76"/>
    <cellStyle name="Normal 3 3" xfId="77"/>
    <cellStyle name="Normal 3 4" xfId="78"/>
    <cellStyle name="Normal 3 5" xfId="79"/>
    <cellStyle name="Normal 3 6" xfId="80"/>
    <cellStyle name="Normal 3 7" xfId="81"/>
    <cellStyle name="Normal 3 8" xfId="82"/>
    <cellStyle name="Normal 3 9" xfId="75"/>
    <cellStyle name="Normal 4" xfId="15"/>
    <cellStyle name="Normal 4 2" xfId="8"/>
    <cellStyle name="Normal 4 2 2" xfId="117"/>
    <cellStyle name="Normal 4 3" xfId="122"/>
    <cellStyle name="Normal 4 4" xfId="125"/>
    <cellStyle name="Normal 4 5" xfId="83"/>
    <cellStyle name="Normal 5" xfId="16"/>
    <cellStyle name="Normal 5 10" xfId="214"/>
    <cellStyle name="Normal 5 11" xfId="215"/>
    <cellStyle name="Normal 5 12" xfId="216"/>
    <cellStyle name="Normal 5 13" xfId="217"/>
    <cellStyle name="Normal 5 14" xfId="218"/>
    <cellStyle name="Normal 5 15" xfId="219"/>
    <cellStyle name="Normal 5 16" xfId="220"/>
    <cellStyle name="Normal 5 17" xfId="221"/>
    <cellStyle name="Normal 5 2" xfId="17"/>
    <cellStyle name="Normal 5 2 2" xfId="222"/>
    <cellStyle name="Normal 5 3" xfId="84"/>
    <cellStyle name="Normal 5 3 2" xfId="223"/>
    <cellStyle name="Normal 5 4" xfId="85"/>
    <cellStyle name="Normal 5 4 2" xfId="224"/>
    <cellStyle name="Normal 5 5" xfId="86"/>
    <cellStyle name="Normal 5 5 2" xfId="225"/>
    <cellStyle name="Normal 5 6" xfId="118"/>
    <cellStyle name="Normal 5 7" xfId="123"/>
    <cellStyle name="Normal 5 7 2" xfId="226"/>
    <cellStyle name="Normal 5 8" xfId="227"/>
    <cellStyle name="Normal 5 9" xfId="228"/>
    <cellStyle name="Normal 56" xfId="119"/>
    <cellStyle name="Normal 6" xfId="18"/>
    <cellStyle name="Normal 6 2" xfId="19"/>
    <cellStyle name="Normal 6 3" xfId="87"/>
    <cellStyle name="Normal 7" xfId="88"/>
    <cellStyle name="Normal 7 10" xfId="230"/>
    <cellStyle name="Normal 7 11" xfId="231"/>
    <cellStyle name="Normal 7 12" xfId="232"/>
    <cellStyle name="Normal 7 13" xfId="233"/>
    <cellStyle name="Normal 7 14" xfId="234"/>
    <cellStyle name="Normal 7 15" xfId="235"/>
    <cellStyle name="Normal 7 16" xfId="236"/>
    <cellStyle name="Normal 7 17" xfId="237"/>
    <cellStyle name="Normal 7 18" xfId="229"/>
    <cellStyle name="Normal 7 2" xfId="238"/>
    <cellStyle name="Normal 7 3" xfId="239"/>
    <cellStyle name="Normal 7 4" xfId="240"/>
    <cellStyle name="Normal 7 5" xfId="241"/>
    <cellStyle name="Normal 7 6" xfId="242"/>
    <cellStyle name="Normal 7 7" xfId="243"/>
    <cellStyle name="Normal 7 8" xfId="244"/>
    <cellStyle name="Normal 7 9" xfId="245"/>
    <cellStyle name="Normal 8" xfId="89"/>
    <cellStyle name="Normal 9" xfId="4"/>
    <cellStyle name="Normal 9 2" xfId="124"/>
    <cellStyle name="Normal 9 3" xfId="115"/>
    <cellStyle name="Normal_141008Reportes Cuadros Institucionales-sectorialesADV" xfId="21"/>
    <cellStyle name="Notas 2" xfId="90"/>
    <cellStyle name="Porcentaje" xfId="20" builtinId="5"/>
    <cellStyle name="Porcentaje 2" xfId="120"/>
    <cellStyle name="Porcentual 2" xfId="9"/>
    <cellStyle name="Total 10" xfId="91"/>
    <cellStyle name="Total 11" xfId="92"/>
    <cellStyle name="Total 12" xfId="93"/>
    <cellStyle name="Total 13" xfId="94"/>
    <cellStyle name="Total 14" xfId="95"/>
    <cellStyle name="Total 2" xfId="96"/>
    <cellStyle name="Total 3" xfId="97"/>
    <cellStyle name="Total 4" xfId="98"/>
    <cellStyle name="Total 5" xfId="99"/>
    <cellStyle name="Total 6" xfId="100"/>
    <cellStyle name="Total 7" xfId="101"/>
    <cellStyle name="Total 8" xfId="102"/>
    <cellStyle name="Total 9" xfId="103"/>
  </cellStyles>
  <dxfs count="2">
    <dxf>
      <font>
        <color rgb="FFCC0000"/>
      </font>
    </dxf>
    <dxf>
      <font>
        <color rgb="FFCC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204107</xdr:colOff>
      <xdr:row>1</xdr:row>
      <xdr:rowOff>54428</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6871607" y="217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1456764</xdr:colOff>
      <xdr:row>12</xdr:row>
      <xdr:rowOff>134471</xdr:rowOff>
    </xdr:from>
    <xdr:ext cx="1750287" cy="468013"/>
    <xdr:sp macro="" textlink="">
      <xdr:nvSpPr>
        <xdr:cNvPr id="2" name="1 Rectángulo">
          <a:extLst>
            <a:ext uri="{FF2B5EF4-FFF2-40B4-BE49-F238E27FC236}">
              <a16:creationId xmlns:a16="http://schemas.microsoft.com/office/drawing/2014/main" id="{00000000-0008-0000-0800-000002000000}"/>
            </a:ext>
          </a:extLst>
        </xdr:cNvPr>
        <xdr:cNvSpPr/>
      </xdr:nvSpPr>
      <xdr:spPr>
        <a:xfrm>
          <a:off x="2745440" y="2117912"/>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214314</xdr:colOff>
      <xdr:row>637</xdr:row>
      <xdr:rowOff>147076</xdr:rowOff>
    </xdr:from>
    <xdr:to>
      <xdr:col>4</xdr:col>
      <xdr:colOff>203947</xdr:colOff>
      <xdr:row>662</xdr:row>
      <xdr:rowOff>3501</xdr:rowOff>
    </xdr:to>
    <xdr:pic>
      <xdr:nvPicPr>
        <xdr:cNvPr id="3" name="2 Imagen">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srcRect/>
        <a:stretch>
          <a:fillRect/>
        </a:stretch>
      </xdr:blipFill>
      <xdr:spPr bwMode="auto">
        <a:xfrm>
          <a:off x="214314" y="102386045"/>
          <a:ext cx="8471646" cy="372595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F00-000003000000}"/>
            </a:ext>
          </a:extLst>
        </xdr:cNvPr>
        <xdr:cNvSpPr/>
      </xdr:nvSpPr>
      <xdr:spPr>
        <a:xfrm>
          <a:off x="3457575" y="25050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1000-000003000000}"/>
            </a:ext>
          </a:extLst>
        </xdr:cNvPr>
        <xdr:cNvSpPr/>
      </xdr:nvSpPr>
      <xdr:spPr>
        <a:xfrm>
          <a:off x="2981325" y="22764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171450</xdr:colOff>
      <xdr:row>41</xdr:row>
      <xdr:rowOff>123825</xdr:rowOff>
    </xdr:from>
    <xdr:to>
      <xdr:col>2</xdr:col>
      <xdr:colOff>3095625</xdr:colOff>
      <xdr:row>42</xdr:row>
      <xdr:rowOff>0</xdr:rowOff>
    </xdr:to>
    <xdr:cxnSp macro="">
      <xdr:nvCxnSpPr>
        <xdr:cNvPr id="4" name="3 Conector recto">
          <a:extLst>
            <a:ext uri="{FF2B5EF4-FFF2-40B4-BE49-F238E27FC236}">
              <a16:creationId xmlns:a16="http://schemas.microsoft.com/office/drawing/2014/main" id="{00000000-0008-0000-1100-000004000000}"/>
            </a:ext>
          </a:extLst>
        </xdr:cNvPr>
        <xdr:cNvCxnSpPr/>
      </xdr:nvCxnSpPr>
      <xdr:spPr>
        <a:xfrm>
          <a:off x="247650" y="6515100"/>
          <a:ext cx="2924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3409950</xdr:colOff>
      <xdr:row>41</xdr:row>
      <xdr:rowOff>123825</xdr:rowOff>
    </xdr:from>
    <xdr:to>
      <xdr:col>6</xdr:col>
      <xdr:colOff>247650</xdr:colOff>
      <xdr:row>42</xdr:row>
      <xdr:rowOff>0</xdr:rowOff>
    </xdr:to>
    <xdr:cxnSp macro="">
      <xdr:nvCxnSpPr>
        <xdr:cNvPr id="11" name="10 Conector recto">
          <a:extLst>
            <a:ext uri="{FF2B5EF4-FFF2-40B4-BE49-F238E27FC236}">
              <a16:creationId xmlns:a16="http://schemas.microsoft.com/office/drawing/2014/main" id="{00000000-0008-0000-1100-00000B000000}"/>
            </a:ext>
          </a:extLst>
        </xdr:cNvPr>
        <xdr:cNvCxnSpPr/>
      </xdr:nvCxnSpPr>
      <xdr:spPr>
        <a:xfrm>
          <a:off x="3486150" y="6515100"/>
          <a:ext cx="2924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3409950</xdr:colOff>
      <xdr:row>12</xdr:row>
      <xdr:rowOff>95250</xdr:rowOff>
    </xdr:from>
    <xdr:ext cx="1750287" cy="468013"/>
    <xdr:sp macro="" textlink="">
      <xdr:nvSpPr>
        <xdr:cNvPr id="3" name="2 Rectángulo">
          <a:extLst>
            <a:ext uri="{FF2B5EF4-FFF2-40B4-BE49-F238E27FC236}">
              <a16:creationId xmlns:a16="http://schemas.microsoft.com/office/drawing/2014/main" id="{00000000-0008-0000-1600-000003000000}"/>
            </a:ext>
          </a:extLst>
        </xdr:cNvPr>
        <xdr:cNvSpPr/>
      </xdr:nvSpPr>
      <xdr:spPr>
        <a:xfrm>
          <a:off x="3409950" y="20955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Estados%20Fros%20y%20Pptales%20DIC%202016%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uario/Downloads/Estados%20Fros%20y%20Pptales%20Junio%20201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EAA"/>
      <sheetName val="EADP"/>
      <sheetName val="EVHP"/>
      <sheetName val="EFE"/>
      <sheetName val="PT_ESF_ECSF"/>
      <sheetName val="PC"/>
      <sheetName val="NOTAS"/>
      <sheetName val="EAI"/>
      <sheetName val="CAdmon"/>
      <sheetName val="COG"/>
      <sheetName val="CTG"/>
      <sheetName val="CFG"/>
      <sheetName val="EN"/>
      <sheetName val="ID"/>
      <sheetName val="IPF"/>
      <sheetName val="CProg"/>
      <sheetName val="PyPI"/>
      <sheetName val="IR"/>
      <sheetName val="Rel Cta Banc"/>
      <sheetName val="Esq Bur"/>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3">
          <cell r="E33">
            <v>0</v>
          </cell>
          <cell r="H33">
            <v>0</v>
          </cell>
          <cell r="I33">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EAA"/>
      <sheetName val="EADP"/>
      <sheetName val="EVHP"/>
      <sheetName val="EFE"/>
      <sheetName val="PT_ESF_ECSF"/>
      <sheetName val="PC"/>
      <sheetName val="NOTAS"/>
      <sheetName val="EAI"/>
      <sheetName val="CAdmon"/>
      <sheetName val="COG"/>
      <sheetName val="CTG"/>
      <sheetName val="CFG"/>
      <sheetName val="EN"/>
      <sheetName val="ID"/>
      <sheetName val="IPF"/>
      <sheetName val="CProg"/>
      <sheetName val="PyPI"/>
      <sheetName val="IR"/>
      <sheetName val="Rel Cta Banc"/>
      <sheetName val="Esq Bur"/>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0">
          <cell r="H20">
            <v>4479980.46</v>
          </cell>
          <cell r="J20">
            <v>6528849.4799999986</v>
          </cell>
          <cell r="L20">
            <v>2619648.14</v>
          </cell>
        </row>
        <row r="21">
          <cell r="H21">
            <v>11583724.74</v>
          </cell>
          <cell r="J21">
            <v>16780582.800000001</v>
          </cell>
          <cell r="L21">
            <v>7290506.4399999985</v>
          </cell>
        </row>
        <row r="25">
          <cell r="H25">
            <v>860740</v>
          </cell>
          <cell r="J25">
            <v>1065895.6599999999</v>
          </cell>
          <cell r="L25">
            <v>483953.00000000006</v>
          </cell>
        </row>
        <row r="26">
          <cell r="H26">
            <v>3271821.55</v>
          </cell>
          <cell r="J26">
            <v>2800620.3</v>
          </cell>
          <cell r="L26">
            <v>1348459.7000000002</v>
          </cell>
        </row>
        <row r="27">
          <cell r="H27">
            <v>5267171.9000000004</v>
          </cell>
          <cell r="J27">
            <v>5381785.120000001</v>
          </cell>
          <cell r="L27">
            <v>2394747.36</v>
          </cell>
        </row>
        <row r="32">
          <cell r="H32">
            <v>2121742</v>
          </cell>
          <cell r="J32">
            <v>2130114.7999999998</v>
          </cell>
          <cell r="L32">
            <v>855375.4</v>
          </cell>
        </row>
        <row r="37">
          <cell r="H37">
            <v>21200000</v>
          </cell>
          <cell r="J37">
            <v>22409935.629999999</v>
          </cell>
          <cell r="L37">
            <v>8810065.2300000004</v>
          </cell>
        </row>
        <row r="38">
          <cell r="H38">
            <v>12000000</v>
          </cell>
          <cell r="J38">
            <v>12000000</v>
          </cell>
          <cell r="L38">
            <v>4078970.85</v>
          </cell>
        </row>
        <row r="40">
          <cell r="H40">
            <v>2500000</v>
          </cell>
          <cell r="J40">
            <v>2500000</v>
          </cell>
          <cell r="L40">
            <v>732450.28</v>
          </cell>
        </row>
        <row r="41">
          <cell r="H41">
            <v>3000000</v>
          </cell>
          <cell r="J41">
            <v>3025720.5</v>
          </cell>
          <cell r="L41">
            <v>944288.83</v>
          </cell>
        </row>
        <row r="43">
          <cell r="H43">
            <v>2500000</v>
          </cell>
          <cell r="J43">
            <v>2500000</v>
          </cell>
          <cell r="L43">
            <v>1020162.63</v>
          </cell>
        </row>
        <row r="44">
          <cell r="H44">
            <v>1300000</v>
          </cell>
          <cell r="J44">
            <v>1300000</v>
          </cell>
          <cell r="L44">
            <v>262135.95</v>
          </cell>
        </row>
        <row r="45">
          <cell r="H45">
            <v>52999999.999999993</v>
          </cell>
          <cell r="J45">
            <v>83204006.489999995</v>
          </cell>
          <cell r="L45">
            <v>26558184.27</v>
          </cell>
        </row>
        <row r="46">
          <cell r="H46">
            <v>0</v>
          </cell>
          <cell r="J46">
            <v>3857.36</v>
          </cell>
          <cell r="L46">
            <v>0</v>
          </cell>
        </row>
        <row r="47">
          <cell r="H47">
            <v>0</v>
          </cell>
          <cell r="J47">
            <v>401837.5</v>
          </cell>
          <cell r="L47">
            <v>312783.25</v>
          </cell>
        </row>
        <row r="48">
          <cell r="H48">
            <v>3000000</v>
          </cell>
          <cell r="J48">
            <v>0</v>
          </cell>
          <cell r="L48">
            <v>0</v>
          </cell>
        </row>
        <row r="49">
          <cell r="H49">
            <v>0</v>
          </cell>
          <cell r="J49">
            <v>40055432.159999996</v>
          </cell>
          <cell r="L49">
            <v>6072958.9399999995</v>
          </cell>
        </row>
        <row r="50">
          <cell r="H50">
            <v>20000000</v>
          </cell>
          <cell r="J50">
            <v>20000000</v>
          </cell>
          <cell r="L50">
            <v>11110352.09</v>
          </cell>
        </row>
        <row r="51">
          <cell r="H51">
            <v>0</v>
          </cell>
          <cell r="J51">
            <v>42072941.560000002</v>
          </cell>
          <cell r="L51">
            <v>10629970.789999999</v>
          </cell>
        </row>
        <row r="52">
          <cell r="H52">
            <v>0</v>
          </cell>
          <cell r="J52">
            <v>10712993.33</v>
          </cell>
          <cell r="L52">
            <v>5033321.21</v>
          </cell>
        </row>
        <row r="53">
          <cell r="H53">
            <v>0</v>
          </cell>
          <cell r="J53">
            <v>802266.34</v>
          </cell>
          <cell r="L53">
            <v>0</v>
          </cell>
        </row>
        <row r="54">
          <cell r="H54">
            <v>0</v>
          </cell>
          <cell r="J54">
            <v>10000000</v>
          </cell>
          <cell r="L54">
            <v>5744855.5300000003</v>
          </cell>
        </row>
        <row r="55">
          <cell r="H55">
            <v>0</v>
          </cell>
          <cell r="J55">
            <v>118</v>
          </cell>
          <cell r="L55">
            <v>0</v>
          </cell>
        </row>
        <row r="56">
          <cell r="H56">
            <v>0</v>
          </cell>
          <cell r="J56">
            <v>93939.58</v>
          </cell>
          <cell r="L56">
            <v>0</v>
          </cell>
        </row>
        <row r="57">
          <cell r="H57">
            <v>0</v>
          </cell>
          <cell r="J57">
            <v>2373721.65</v>
          </cell>
          <cell r="L57">
            <v>1186860.83</v>
          </cell>
        </row>
        <row r="58">
          <cell r="H58">
            <v>0</v>
          </cell>
          <cell r="J58">
            <v>2597399.35</v>
          </cell>
          <cell r="L58">
            <v>2480793.92</v>
          </cell>
        </row>
        <row r="59">
          <cell r="H59">
            <v>1500000</v>
          </cell>
          <cell r="J59">
            <v>1500000</v>
          </cell>
          <cell r="L59">
            <v>385833.2</v>
          </cell>
        </row>
        <row r="60">
          <cell r="H60">
            <v>1000000</v>
          </cell>
          <cell r="J60">
            <v>1000000</v>
          </cell>
          <cell r="L60">
            <v>330378.99</v>
          </cell>
        </row>
        <row r="61">
          <cell r="H61">
            <v>0</v>
          </cell>
          <cell r="J61">
            <v>8113.03</v>
          </cell>
          <cell r="L61">
            <v>0</v>
          </cell>
        </row>
        <row r="62">
          <cell r="H62">
            <v>0</v>
          </cell>
          <cell r="J62">
            <v>17520344.399999999</v>
          </cell>
          <cell r="L62">
            <v>8760172.1999999993</v>
          </cell>
        </row>
        <row r="63">
          <cell r="H63">
            <v>0</v>
          </cell>
          <cell r="J63">
            <v>8406500</v>
          </cell>
          <cell r="L63">
            <v>0</v>
          </cell>
        </row>
        <row r="64">
          <cell r="H64">
            <v>0</v>
          </cell>
          <cell r="J64">
            <v>12107557.68</v>
          </cell>
          <cell r="L64">
            <v>8557406.6999999993</v>
          </cell>
        </row>
        <row r="65">
          <cell r="H65">
            <v>10000000</v>
          </cell>
          <cell r="J65">
            <v>10000000</v>
          </cell>
          <cell r="L65">
            <v>0</v>
          </cell>
        </row>
        <row r="66">
          <cell r="H66">
            <v>0</v>
          </cell>
          <cell r="J66">
            <v>5167905.26</v>
          </cell>
          <cell r="L66">
            <v>0</v>
          </cell>
        </row>
        <row r="67">
          <cell r="H67">
            <v>0</v>
          </cell>
          <cell r="J67">
            <v>5000000</v>
          </cell>
          <cell r="L67">
            <v>3684124.25</v>
          </cell>
        </row>
        <row r="68">
          <cell r="H68">
            <v>0</v>
          </cell>
          <cell r="J68">
            <v>4017970.15</v>
          </cell>
          <cell r="L68">
            <v>0</v>
          </cell>
        </row>
        <row r="69">
          <cell r="H69">
            <v>0</v>
          </cell>
          <cell r="J69">
            <v>3000000</v>
          </cell>
          <cell r="L69">
            <v>0</v>
          </cell>
        </row>
        <row r="70">
          <cell r="H70">
            <v>0</v>
          </cell>
          <cell r="J70">
            <v>7956000</v>
          </cell>
          <cell r="L70">
            <v>1978000</v>
          </cell>
        </row>
        <row r="71">
          <cell r="H71">
            <v>0</v>
          </cell>
          <cell r="J71">
            <v>8893900</v>
          </cell>
          <cell r="L71">
            <v>2521950</v>
          </cell>
        </row>
      </sheetData>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topLeftCell="A2" zoomScale="80" zoomScaleNormal="80" zoomScalePageLayoutView="80" workbookViewId="0">
      <selection activeCell="N60" sqref="N60"/>
    </sheetView>
  </sheetViews>
  <sheetFormatPr baseColWidth="10" defaultColWidth="11.42578125" defaultRowHeight="12.75"/>
  <cols>
    <col min="1" max="1" width="2.28515625" style="723" customWidth="1"/>
    <col min="2" max="2" width="4.85546875" style="33" customWidth="1"/>
    <col min="3" max="3" width="27.5703125" style="51" customWidth="1"/>
    <col min="4" max="4" width="37.85546875" style="33" customWidth="1"/>
    <col min="5" max="6" width="21" style="33" customWidth="1"/>
    <col min="7" max="7" width="11" style="105" customWidth="1"/>
    <col min="8" max="9" width="27.5703125" style="33" customWidth="1"/>
    <col min="10" max="11" width="21" style="33" customWidth="1"/>
    <col min="12" max="12" width="4.85546875" style="26" customWidth="1"/>
    <col min="13" max="13" width="1.7109375" style="94" customWidth="1"/>
    <col min="14" max="16384" width="11.42578125" style="33"/>
  </cols>
  <sheetData>
    <row r="1" spans="2:13" ht="6" customHeight="1">
      <c r="B1" s="90"/>
      <c r="C1" s="91"/>
      <c r="D1" s="90"/>
      <c r="E1" s="90"/>
      <c r="F1" s="90"/>
      <c r="G1" s="92"/>
      <c r="H1" s="90"/>
      <c r="I1" s="90"/>
      <c r="J1" s="90"/>
      <c r="K1" s="90"/>
      <c r="L1" s="90"/>
      <c r="M1" s="51"/>
    </row>
    <row r="2" spans="2:13" ht="14.1" customHeight="1">
      <c r="B2" s="90"/>
      <c r="C2" s="93"/>
      <c r="D2" s="835" t="s">
        <v>442</v>
      </c>
      <c r="E2" s="835"/>
      <c r="F2" s="835"/>
      <c r="G2" s="835"/>
      <c r="H2" s="835"/>
      <c r="I2" s="835"/>
      <c r="J2" s="835"/>
      <c r="K2" s="93"/>
      <c r="L2" s="93"/>
    </row>
    <row r="3" spans="2:13" ht="14.1" customHeight="1">
      <c r="B3" s="90"/>
      <c r="C3" s="93"/>
      <c r="D3" s="835" t="s">
        <v>5792</v>
      </c>
      <c r="E3" s="835"/>
      <c r="F3" s="835"/>
      <c r="G3" s="835"/>
      <c r="H3" s="835"/>
      <c r="I3" s="835"/>
      <c r="J3" s="835"/>
      <c r="K3" s="93"/>
      <c r="L3" s="93"/>
    </row>
    <row r="4" spans="2:13" ht="14.1" customHeight="1">
      <c r="B4" s="90"/>
      <c r="C4" s="95"/>
      <c r="D4" s="835" t="s">
        <v>0</v>
      </c>
      <c r="E4" s="835"/>
      <c r="F4" s="835"/>
      <c r="G4" s="835"/>
      <c r="H4" s="835"/>
      <c r="I4" s="835"/>
      <c r="J4" s="835"/>
      <c r="K4" s="95"/>
      <c r="L4" s="95"/>
    </row>
    <row r="5" spans="2:13" ht="26.25" customHeight="1">
      <c r="B5" s="96"/>
      <c r="C5" s="31"/>
      <c r="D5" s="32"/>
      <c r="E5" s="31" t="s">
        <v>3</v>
      </c>
      <c r="F5" s="834" t="s">
        <v>531</v>
      </c>
      <c r="G5" s="834"/>
      <c r="H5" s="834"/>
      <c r="I5" s="32"/>
      <c r="J5" s="32"/>
      <c r="K5" s="32"/>
      <c r="L5" s="33"/>
    </row>
    <row r="6" spans="2:13" ht="3" customHeight="1">
      <c r="B6" s="97"/>
      <c r="C6" s="97"/>
      <c r="D6" s="97"/>
      <c r="E6" s="97"/>
      <c r="F6" s="97"/>
      <c r="G6" s="98"/>
      <c r="H6" s="97"/>
      <c r="I6" s="97"/>
      <c r="J6" s="97"/>
      <c r="K6" s="97"/>
      <c r="L6" s="33"/>
      <c r="M6" s="51"/>
    </row>
    <row r="7" spans="2:13" ht="3" customHeight="1">
      <c r="B7" s="97"/>
      <c r="C7" s="97"/>
      <c r="D7" s="97"/>
      <c r="E7" s="97"/>
      <c r="F7" s="97"/>
      <c r="G7" s="98"/>
      <c r="H7" s="97"/>
      <c r="I7" s="97"/>
      <c r="J7" s="97"/>
      <c r="K7" s="97"/>
    </row>
    <row r="8" spans="2:13" s="101" customFormat="1" ht="15" customHeight="1">
      <c r="B8" s="818"/>
      <c r="C8" s="820" t="s">
        <v>75</v>
      </c>
      <c r="D8" s="820"/>
      <c r="E8" s="516" t="s">
        <v>4</v>
      </c>
      <c r="F8" s="516"/>
      <c r="G8" s="822"/>
      <c r="H8" s="820" t="s">
        <v>75</v>
      </c>
      <c r="I8" s="820"/>
      <c r="J8" s="516" t="s">
        <v>4</v>
      </c>
      <c r="K8" s="516"/>
      <c r="L8" s="99"/>
      <c r="M8" s="100"/>
    </row>
    <row r="9" spans="2:13" s="101" customFormat="1" ht="15" customHeight="1">
      <c r="B9" s="819"/>
      <c r="C9" s="821"/>
      <c r="D9" s="821"/>
      <c r="E9" s="102">
        <v>2017</v>
      </c>
      <c r="F9" s="102">
        <v>2016</v>
      </c>
      <c r="G9" s="823"/>
      <c r="H9" s="821"/>
      <c r="I9" s="821"/>
      <c r="J9" s="102">
        <v>2017</v>
      </c>
      <c r="K9" s="102">
        <v>2016</v>
      </c>
      <c r="L9" s="103"/>
      <c r="M9" s="100"/>
    </row>
    <row r="10" spans="2:13" ht="3" customHeight="1">
      <c r="B10" s="517"/>
      <c r="C10" s="97"/>
      <c r="D10" s="97"/>
      <c r="E10" s="97"/>
      <c r="F10" s="97"/>
      <c r="G10" s="98"/>
      <c r="H10" s="97"/>
      <c r="I10" s="97"/>
      <c r="J10" s="97"/>
      <c r="K10" s="97"/>
      <c r="L10" s="48"/>
      <c r="M10" s="51"/>
    </row>
    <row r="11" spans="2:13" ht="3" customHeight="1">
      <c r="B11" s="517"/>
      <c r="C11" s="97"/>
      <c r="D11" s="97"/>
      <c r="E11" s="97"/>
      <c r="F11" s="97"/>
      <c r="G11" s="98"/>
      <c r="H11" s="97"/>
      <c r="I11" s="97"/>
      <c r="J11" s="97"/>
      <c r="K11" s="97"/>
      <c r="L11" s="48"/>
    </row>
    <row r="12" spans="2:13">
      <c r="B12" s="123"/>
      <c r="C12" s="825" t="s">
        <v>5</v>
      </c>
      <c r="D12" s="825"/>
      <c r="E12" s="104"/>
      <c r="F12" s="60"/>
      <c r="H12" s="825" t="s">
        <v>6</v>
      </c>
      <c r="I12" s="825"/>
      <c r="J12" s="86"/>
      <c r="K12" s="86"/>
      <c r="L12" s="48"/>
    </row>
    <row r="13" spans="2:13" ht="5.0999999999999996" customHeight="1">
      <c r="B13" s="123"/>
      <c r="C13" s="59"/>
      <c r="D13" s="86"/>
      <c r="E13" s="50"/>
      <c r="F13" s="50"/>
      <c r="H13" s="59"/>
      <c r="I13" s="86"/>
      <c r="J13" s="55"/>
      <c r="K13" s="55"/>
      <c r="L13" s="48"/>
    </row>
    <row r="14" spans="2:13">
      <c r="B14" s="123"/>
      <c r="C14" s="826" t="s">
        <v>7</v>
      </c>
      <c r="D14" s="826"/>
      <c r="E14" s="50"/>
      <c r="F14" s="50"/>
      <c r="H14" s="826" t="s">
        <v>8</v>
      </c>
      <c r="I14" s="826"/>
      <c r="J14" s="50"/>
      <c r="K14" s="50"/>
      <c r="L14" s="48"/>
    </row>
    <row r="15" spans="2:13" ht="5.0999999999999996" customHeight="1">
      <c r="B15" s="123"/>
      <c r="C15" s="71"/>
      <c r="D15" s="63"/>
      <c r="E15" s="50"/>
      <c r="F15" s="50"/>
      <c r="H15" s="71"/>
      <c r="I15" s="63"/>
      <c r="J15" s="50"/>
      <c r="K15" s="50"/>
      <c r="L15" s="48"/>
    </row>
    <row r="16" spans="2:13">
      <c r="B16" s="123"/>
      <c r="C16" s="824" t="s">
        <v>9</v>
      </c>
      <c r="D16" s="824"/>
      <c r="E16" s="62">
        <v>39662020.149999999</v>
      </c>
      <c r="F16" s="62">
        <v>31138989.129999999</v>
      </c>
      <c r="H16" s="824" t="s">
        <v>10</v>
      </c>
      <c r="I16" s="824"/>
      <c r="J16" s="62">
        <v>1108239.19</v>
      </c>
      <c r="K16" s="62">
        <v>29598135.129999999</v>
      </c>
      <c r="L16" s="48"/>
    </row>
    <row r="17" spans="2:14">
      <c r="B17" s="123"/>
      <c r="C17" s="824" t="s">
        <v>11</v>
      </c>
      <c r="D17" s="824"/>
      <c r="E17" s="62">
        <v>51666888.759999998</v>
      </c>
      <c r="F17" s="62">
        <v>10814620.640000001</v>
      </c>
      <c r="H17" s="824" t="s">
        <v>12</v>
      </c>
      <c r="I17" s="824"/>
      <c r="J17" s="62">
        <v>0</v>
      </c>
      <c r="K17" s="62">
        <v>0</v>
      </c>
      <c r="L17" s="48"/>
    </row>
    <row r="18" spans="2:14">
      <c r="B18" s="123"/>
      <c r="C18" s="824" t="s">
        <v>13</v>
      </c>
      <c r="D18" s="824"/>
      <c r="E18" s="62">
        <v>5212892.09</v>
      </c>
      <c r="F18" s="62">
        <v>3578537.43</v>
      </c>
      <c r="H18" s="824" t="s">
        <v>14</v>
      </c>
      <c r="I18" s="824"/>
      <c r="J18" s="62">
        <v>0</v>
      </c>
      <c r="K18" s="62">
        <v>0</v>
      </c>
      <c r="L18" s="48"/>
    </row>
    <row r="19" spans="2:14">
      <c r="B19" s="123"/>
      <c r="C19" s="824" t="s">
        <v>15</v>
      </c>
      <c r="D19" s="824"/>
      <c r="E19" s="62">
        <v>0</v>
      </c>
      <c r="F19" s="62">
        <v>0</v>
      </c>
      <c r="H19" s="824" t="s">
        <v>16</v>
      </c>
      <c r="I19" s="824"/>
      <c r="J19" s="62">
        <v>0</v>
      </c>
      <c r="K19" s="62">
        <v>0</v>
      </c>
      <c r="L19" s="48"/>
    </row>
    <row r="20" spans="2:14">
      <c r="B20" s="123"/>
      <c r="C20" s="824" t="s">
        <v>17</v>
      </c>
      <c r="D20" s="824"/>
      <c r="E20" s="62">
        <v>0</v>
      </c>
      <c r="F20" s="62">
        <v>0</v>
      </c>
      <c r="H20" s="824" t="s">
        <v>18</v>
      </c>
      <c r="I20" s="824"/>
      <c r="J20" s="62">
        <v>0</v>
      </c>
      <c r="K20" s="62">
        <v>0</v>
      </c>
      <c r="L20" s="48"/>
    </row>
    <row r="21" spans="2:14" ht="25.5" customHeight="1">
      <c r="B21" s="123"/>
      <c r="C21" s="824" t="s">
        <v>19</v>
      </c>
      <c r="D21" s="824"/>
      <c r="E21" s="62">
        <v>0</v>
      </c>
      <c r="F21" s="62">
        <v>0</v>
      </c>
      <c r="H21" s="827" t="s">
        <v>20</v>
      </c>
      <c r="I21" s="827"/>
      <c r="J21" s="62">
        <v>0</v>
      </c>
      <c r="K21" s="62">
        <v>0</v>
      </c>
      <c r="L21" s="48"/>
    </row>
    <row r="22" spans="2:14">
      <c r="B22" s="123"/>
      <c r="C22" s="824" t="s">
        <v>21</v>
      </c>
      <c r="D22" s="824"/>
      <c r="E22" s="62">
        <v>0</v>
      </c>
      <c r="F22" s="62">
        <v>0</v>
      </c>
      <c r="H22" s="824" t="s">
        <v>22</v>
      </c>
      <c r="I22" s="824"/>
      <c r="J22" s="62">
        <v>0</v>
      </c>
      <c r="K22" s="62">
        <v>0</v>
      </c>
      <c r="L22" s="48"/>
    </row>
    <row r="23" spans="2:14">
      <c r="B23" s="123"/>
      <c r="C23" s="106"/>
      <c r="D23" s="107"/>
      <c r="E23" s="108"/>
      <c r="F23" s="108"/>
      <c r="H23" s="824" t="s">
        <v>23</v>
      </c>
      <c r="I23" s="824"/>
      <c r="J23" s="62">
        <v>0</v>
      </c>
      <c r="K23" s="62">
        <v>0</v>
      </c>
      <c r="L23" s="48"/>
    </row>
    <row r="24" spans="2:14">
      <c r="B24" s="150"/>
      <c r="C24" s="826" t="s">
        <v>24</v>
      </c>
      <c r="D24" s="826"/>
      <c r="E24" s="109">
        <f>SUM(E16:E22)</f>
        <v>96541801</v>
      </c>
      <c r="F24" s="109">
        <f>SUM(F16:F22)</f>
        <v>45532147.199999996</v>
      </c>
      <c r="G24" s="110"/>
      <c r="H24" s="59"/>
      <c r="I24" s="86"/>
      <c r="J24" s="67"/>
      <c r="K24" s="67"/>
      <c r="L24" s="48"/>
    </row>
    <row r="25" spans="2:14">
      <c r="B25" s="150"/>
      <c r="C25" s="59"/>
      <c r="D25" s="111"/>
      <c r="E25" s="67"/>
      <c r="F25" s="67"/>
      <c r="G25" s="110"/>
      <c r="H25" s="826" t="s">
        <v>25</v>
      </c>
      <c r="I25" s="826"/>
      <c r="J25" s="109">
        <f>SUM(J16:J23)</f>
        <v>1108239.19</v>
      </c>
      <c r="K25" s="109">
        <f>SUM(K16:K23)</f>
        <v>29598135.129999999</v>
      </c>
      <c r="L25" s="48"/>
    </row>
    <row r="26" spans="2:14">
      <c r="B26" s="123"/>
      <c r="C26" s="106"/>
      <c r="D26" s="106"/>
      <c r="E26" s="108"/>
      <c r="F26" s="108"/>
      <c r="H26" s="112"/>
      <c r="I26" s="107"/>
      <c r="J26" s="108"/>
      <c r="K26" s="108"/>
      <c r="L26" s="48"/>
    </row>
    <row r="27" spans="2:14">
      <c r="B27" s="123"/>
      <c r="C27" s="826" t="s">
        <v>26</v>
      </c>
      <c r="D27" s="826"/>
      <c r="E27" s="50"/>
      <c r="F27" s="50"/>
      <c r="H27" s="826" t="s">
        <v>27</v>
      </c>
      <c r="I27" s="826"/>
      <c r="J27" s="50"/>
      <c r="K27" s="50"/>
      <c r="L27" s="48"/>
    </row>
    <row r="28" spans="2:14">
      <c r="B28" s="123"/>
      <c r="C28" s="106"/>
      <c r="D28" s="106"/>
      <c r="E28" s="108"/>
      <c r="F28" s="108"/>
      <c r="H28" s="106"/>
      <c r="I28" s="107"/>
      <c r="J28" s="108"/>
      <c r="K28" s="108"/>
      <c r="L28" s="48"/>
    </row>
    <row r="29" spans="2:14">
      <c r="B29" s="123"/>
      <c r="C29" s="824" t="s">
        <v>28</v>
      </c>
      <c r="D29" s="824"/>
      <c r="E29" s="62">
        <v>0</v>
      </c>
      <c r="F29" s="62">
        <v>0</v>
      </c>
      <c r="H29" s="824" t="s">
        <v>29</v>
      </c>
      <c r="I29" s="824"/>
      <c r="J29" s="62"/>
      <c r="K29" s="62"/>
      <c r="L29" s="48"/>
    </row>
    <row r="30" spans="2:14">
      <c r="B30" s="123"/>
      <c r="C30" s="824" t="s">
        <v>30</v>
      </c>
      <c r="D30" s="824"/>
      <c r="E30" s="62">
        <v>0</v>
      </c>
      <c r="F30" s="62">
        <v>0</v>
      </c>
      <c r="H30" s="824" t="s">
        <v>31</v>
      </c>
      <c r="I30" s="824"/>
      <c r="J30" s="62"/>
      <c r="K30" s="62"/>
      <c r="L30" s="48"/>
      <c r="N30" s="598"/>
    </row>
    <row r="31" spans="2:14">
      <c r="B31" s="123"/>
      <c r="C31" s="824" t="s">
        <v>32</v>
      </c>
      <c r="D31" s="824"/>
      <c r="E31" s="62">
        <v>715578515.17999995</v>
      </c>
      <c r="F31" s="62">
        <v>680304340.35000002</v>
      </c>
      <c r="H31" s="824" t="s">
        <v>33</v>
      </c>
      <c r="I31" s="824"/>
      <c r="J31" s="62"/>
      <c r="K31" s="62"/>
      <c r="L31" s="48"/>
    </row>
    <row r="32" spans="2:14">
      <c r="B32" s="123"/>
      <c r="C32" s="824" t="s">
        <v>34</v>
      </c>
      <c r="D32" s="824"/>
      <c r="E32" s="62">
        <v>50265272</v>
      </c>
      <c r="F32" s="62">
        <v>49820990.170000002</v>
      </c>
      <c r="H32" s="824" t="s">
        <v>35</v>
      </c>
      <c r="I32" s="824"/>
      <c r="J32" s="62">
        <v>0</v>
      </c>
      <c r="K32" s="62">
        <v>0</v>
      </c>
      <c r="L32" s="48"/>
    </row>
    <row r="33" spans="2:14" ht="26.25" customHeight="1">
      <c r="B33" s="123"/>
      <c r="C33" s="824" t="s">
        <v>36</v>
      </c>
      <c r="D33" s="824"/>
      <c r="E33" s="62">
        <v>19831.330000000002</v>
      </c>
      <c r="F33" s="62">
        <v>19831.330000000002</v>
      </c>
      <c r="H33" s="827" t="s">
        <v>37</v>
      </c>
      <c r="I33" s="827"/>
      <c r="J33" s="62">
        <v>0</v>
      </c>
      <c r="K33" s="62">
        <v>0</v>
      </c>
      <c r="L33" s="48"/>
    </row>
    <row r="34" spans="2:14">
      <c r="B34" s="123"/>
      <c r="C34" s="824" t="s">
        <v>38</v>
      </c>
      <c r="D34" s="824"/>
      <c r="E34" s="62">
        <v>-28788723.359999999</v>
      </c>
      <c r="F34" s="62">
        <v>-28788723.359999999</v>
      </c>
      <c r="H34" s="824" t="s">
        <v>39</v>
      </c>
      <c r="I34" s="824"/>
      <c r="J34" s="62">
        <v>0</v>
      </c>
      <c r="K34" s="62">
        <v>0</v>
      </c>
      <c r="L34" s="48"/>
    </row>
    <row r="35" spans="2:14">
      <c r="B35" s="123"/>
      <c r="C35" s="824" t="s">
        <v>40</v>
      </c>
      <c r="D35" s="824"/>
      <c r="E35" s="62">
        <v>13049.86</v>
      </c>
      <c r="F35" s="62">
        <v>0</v>
      </c>
      <c r="H35" s="106"/>
      <c r="I35" s="107"/>
      <c r="J35" s="108"/>
      <c r="K35" s="108"/>
      <c r="L35" s="48"/>
    </row>
    <row r="36" spans="2:14">
      <c r="B36" s="123"/>
      <c r="C36" s="824" t="s">
        <v>41</v>
      </c>
      <c r="D36" s="824"/>
      <c r="E36" s="62">
        <v>0</v>
      </c>
      <c r="F36" s="62">
        <v>0</v>
      </c>
      <c r="H36" s="826" t="s">
        <v>42</v>
      </c>
      <c r="I36" s="826"/>
      <c r="J36" s="109">
        <f>SUM(J29:J34)</f>
        <v>0</v>
      </c>
      <c r="K36" s="109">
        <f>SUM(K29:K34)</f>
        <v>0</v>
      </c>
      <c r="L36" s="48"/>
    </row>
    <row r="37" spans="2:14">
      <c r="B37" s="123"/>
      <c r="C37" s="824" t="s">
        <v>43</v>
      </c>
      <c r="D37" s="824"/>
      <c r="E37" s="62">
        <v>0</v>
      </c>
      <c r="F37" s="62">
        <v>0</v>
      </c>
      <c r="H37" s="59"/>
      <c r="I37" s="111"/>
      <c r="J37" s="67"/>
      <c r="K37" s="67"/>
      <c r="L37" s="48"/>
    </row>
    <row r="38" spans="2:14">
      <c r="B38" s="123"/>
      <c r="C38" s="106"/>
      <c r="D38" s="107"/>
      <c r="E38" s="108"/>
      <c r="F38" s="108"/>
      <c r="H38" s="826" t="s">
        <v>185</v>
      </c>
      <c r="I38" s="826"/>
      <c r="J38" s="109">
        <f>J25+J36</f>
        <v>1108239.19</v>
      </c>
      <c r="K38" s="109">
        <f>K25+K36</f>
        <v>29598135.129999999</v>
      </c>
      <c r="L38" s="48"/>
    </row>
    <row r="39" spans="2:14">
      <c r="B39" s="150"/>
      <c r="C39" s="826" t="s">
        <v>45</v>
      </c>
      <c r="D39" s="826"/>
      <c r="E39" s="109">
        <f>SUM(E29:E37)</f>
        <v>737087945.00999999</v>
      </c>
      <c r="F39" s="109">
        <f>SUM(F29:F37)</f>
        <v>701356438.49000001</v>
      </c>
      <c r="G39" s="110"/>
      <c r="H39" s="59"/>
      <c r="I39" s="113"/>
      <c r="J39" s="67"/>
      <c r="K39" s="67"/>
      <c r="L39" s="48"/>
      <c r="N39" s="598"/>
    </row>
    <row r="40" spans="2:14">
      <c r="B40" s="123"/>
      <c r="C40" s="106"/>
      <c r="D40" s="59"/>
      <c r="E40" s="108"/>
      <c r="F40" s="108"/>
      <c r="H40" s="825" t="s">
        <v>46</v>
      </c>
      <c r="I40" s="825"/>
      <c r="J40" s="108"/>
      <c r="K40" s="108"/>
      <c r="L40" s="48"/>
    </row>
    <row r="41" spans="2:14">
      <c r="B41" s="123"/>
      <c r="C41" s="826" t="s">
        <v>186</v>
      </c>
      <c r="D41" s="826"/>
      <c r="E41" s="109">
        <f>E24+E39</f>
        <v>833629746.00999999</v>
      </c>
      <c r="F41" s="109">
        <f>F24+F39</f>
        <v>746888585.69000006</v>
      </c>
      <c r="H41" s="59"/>
      <c r="I41" s="113"/>
      <c r="J41" s="108"/>
      <c r="K41" s="108"/>
      <c r="L41" s="48"/>
    </row>
    <row r="42" spans="2:14">
      <c r="B42" s="123"/>
      <c r="C42" s="106"/>
      <c r="D42" s="106"/>
      <c r="E42" s="108"/>
      <c r="F42" s="108"/>
      <c r="H42" s="826" t="s">
        <v>48</v>
      </c>
      <c r="I42" s="826"/>
      <c r="J42" s="109">
        <f>SUM(J44:J46)</f>
        <v>792989891.40999997</v>
      </c>
      <c r="K42" s="109">
        <f>SUM(K44:K46)</f>
        <v>729990992.54999995</v>
      </c>
      <c r="L42" s="48"/>
    </row>
    <row r="43" spans="2:14">
      <c r="B43" s="123"/>
      <c r="C43" s="106"/>
      <c r="D43" s="106"/>
      <c r="E43" s="108"/>
      <c r="F43" s="108"/>
      <c r="H43" s="106"/>
      <c r="I43" s="60"/>
      <c r="J43" s="108"/>
      <c r="K43" s="108"/>
      <c r="L43" s="48"/>
    </row>
    <row r="44" spans="2:14">
      <c r="B44" s="123"/>
      <c r="C44" s="106"/>
      <c r="D44" s="106"/>
      <c r="E44" s="108"/>
      <c r="F44" s="108"/>
      <c r="H44" s="824" t="s">
        <v>49</v>
      </c>
      <c r="I44" s="824"/>
      <c r="J44" s="62">
        <v>791741201.24000001</v>
      </c>
      <c r="K44" s="62">
        <v>728742302.38</v>
      </c>
      <c r="L44" s="48"/>
      <c r="N44" s="598"/>
    </row>
    <row r="45" spans="2:14">
      <c r="B45" s="123"/>
      <c r="C45" s="106"/>
      <c r="D45" s="828"/>
      <c r="E45" s="828"/>
      <c r="F45" s="108"/>
      <c r="H45" s="824" t="s">
        <v>50</v>
      </c>
      <c r="I45" s="824"/>
      <c r="J45" s="62">
        <v>1248690.17</v>
      </c>
      <c r="K45" s="62">
        <v>1248690.17</v>
      </c>
      <c r="L45" s="48"/>
    </row>
    <row r="46" spans="2:14">
      <c r="B46" s="123"/>
      <c r="C46" s="106"/>
      <c r="D46" s="828"/>
      <c r="E46" s="828"/>
      <c r="F46" s="108"/>
      <c r="H46" s="824" t="s">
        <v>51</v>
      </c>
      <c r="I46" s="824"/>
      <c r="J46" s="62">
        <v>0</v>
      </c>
      <c r="K46" s="62">
        <v>0</v>
      </c>
      <c r="L46" s="48"/>
    </row>
    <row r="47" spans="2:14">
      <c r="B47" s="123"/>
      <c r="C47" s="106"/>
      <c r="D47" s="828"/>
      <c r="E47" s="828"/>
      <c r="F47" s="108"/>
      <c r="H47" s="106"/>
      <c r="I47" s="60"/>
      <c r="J47" s="108"/>
      <c r="K47" s="108"/>
      <c r="L47" s="48"/>
    </row>
    <row r="48" spans="2:14">
      <c r="B48" s="123"/>
      <c r="C48" s="106"/>
      <c r="D48" s="828"/>
      <c r="E48" s="828"/>
      <c r="F48" s="108"/>
      <c r="H48" s="826" t="s">
        <v>52</v>
      </c>
      <c r="I48" s="826"/>
      <c r="J48" s="109">
        <f>SUM(J50:J54)</f>
        <v>39531615.409999996</v>
      </c>
      <c r="K48" s="109">
        <f>SUM(K50:K54)</f>
        <v>-12700541.99</v>
      </c>
      <c r="L48" s="48"/>
    </row>
    <row r="49" spans="2:14">
      <c r="B49" s="123"/>
      <c r="C49" s="106"/>
      <c r="D49" s="828"/>
      <c r="E49" s="828"/>
      <c r="F49" s="108"/>
      <c r="H49" s="59"/>
      <c r="I49" s="60"/>
      <c r="J49" s="114"/>
      <c r="K49" s="114"/>
      <c r="L49" s="48"/>
    </row>
    <row r="50" spans="2:14">
      <c r="B50" s="123"/>
      <c r="C50" s="106"/>
      <c r="D50" s="828"/>
      <c r="E50" s="828"/>
      <c r="F50" s="108"/>
      <c r="H50" s="824" t="s">
        <v>53</v>
      </c>
      <c r="I50" s="824"/>
      <c r="J50" s="62">
        <v>65123009.439999998</v>
      </c>
      <c r="K50" s="62">
        <v>-2484826.84</v>
      </c>
      <c r="L50" s="48"/>
    </row>
    <row r="51" spans="2:14">
      <c r="B51" s="123"/>
      <c r="C51" s="106"/>
      <c r="D51" s="828"/>
      <c r="E51" s="828"/>
      <c r="F51" s="108"/>
      <c r="H51" s="824" t="s">
        <v>54</v>
      </c>
      <c r="I51" s="824"/>
      <c r="J51" s="62">
        <v>-25591394.030000001</v>
      </c>
      <c r="K51" s="62">
        <v>-10215715.15</v>
      </c>
      <c r="L51" s="48"/>
    </row>
    <row r="52" spans="2:14">
      <c r="B52" s="123"/>
      <c r="C52" s="106"/>
      <c r="D52" s="828"/>
      <c r="E52" s="828"/>
      <c r="F52" s="108"/>
      <c r="H52" s="824" t="s">
        <v>55</v>
      </c>
      <c r="I52" s="824"/>
      <c r="J52" s="62">
        <v>0</v>
      </c>
      <c r="K52" s="62">
        <v>0</v>
      </c>
      <c r="L52" s="48"/>
    </row>
    <row r="53" spans="2:14">
      <c r="B53" s="123"/>
      <c r="C53" s="106"/>
      <c r="D53" s="106"/>
      <c r="E53" s="108"/>
      <c r="F53" s="108"/>
      <c r="H53" s="824" t="s">
        <v>56</v>
      </c>
      <c r="I53" s="824"/>
      <c r="J53" s="62">
        <v>0</v>
      </c>
      <c r="K53" s="62">
        <v>0</v>
      </c>
      <c r="L53" s="48"/>
    </row>
    <row r="54" spans="2:14">
      <c r="B54" s="123"/>
      <c r="C54" s="106"/>
      <c r="D54" s="106"/>
      <c r="E54" s="108"/>
      <c r="F54" s="108"/>
      <c r="H54" s="824" t="s">
        <v>57</v>
      </c>
      <c r="I54" s="824"/>
      <c r="J54" s="62">
        <v>0</v>
      </c>
      <c r="K54" s="62">
        <v>0</v>
      </c>
      <c r="L54" s="48"/>
    </row>
    <row r="55" spans="2:14">
      <c r="B55" s="123"/>
      <c r="C55" s="106"/>
      <c r="D55" s="106"/>
      <c r="E55" s="108"/>
      <c r="F55" s="108"/>
      <c r="H55" s="106"/>
      <c r="I55" s="60"/>
      <c r="J55" s="108"/>
      <c r="K55" s="108"/>
      <c r="L55" s="48"/>
    </row>
    <row r="56" spans="2:14" ht="25.5" customHeight="1">
      <c r="B56" s="123"/>
      <c r="C56" s="106"/>
      <c r="D56" s="106"/>
      <c r="E56" s="108"/>
      <c r="F56" s="108"/>
      <c r="H56" s="826" t="s">
        <v>58</v>
      </c>
      <c r="I56" s="826"/>
      <c r="J56" s="109">
        <f>SUM(J58:J59)</f>
        <v>0</v>
      </c>
      <c r="K56" s="109">
        <f>SUM(K58:K59)</f>
        <v>0</v>
      </c>
      <c r="L56" s="48"/>
    </row>
    <row r="57" spans="2:14">
      <c r="B57" s="123"/>
      <c r="C57" s="106"/>
      <c r="D57" s="106"/>
      <c r="E57" s="108"/>
      <c r="F57" s="108"/>
      <c r="H57" s="106"/>
      <c r="I57" s="60"/>
      <c r="J57" s="108"/>
      <c r="K57" s="108"/>
      <c r="L57" s="48"/>
    </row>
    <row r="58" spans="2:14">
      <c r="B58" s="123"/>
      <c r="C58" s="106"/>
      <c r="D58" s="106"/>
      <c r="E58" s="108"/>
      <c r="F58" s="108"/>
      <c r="H58" s="824" t="s">
        <v>59</v>
      </c>
      <c r="I58" s="824"/>
      <c r="J58" s="62">
        <v>0</v>
      </c>
      <c r="K58" s="62">
        <v>0</v>
      </c>
      <c r="L58" s="48"/>
      <c r="N58" s="33">
        <f>+J16/E41</f>
        <v>1.3294141617479012E-3</v>
      </c>
    </row>
    <row r="59" spans="2:14">
      <c r="B59" s="123"/>
      <c r="C59" s="106"/>
      <c r="D59" s="106"/>
      <c r="E59" s="108"/>
      <c r="F59" s="108"/>
      <c r="H59" s="824" t="s">
        <v>60</v>
      </c>
      <c r="I59" s="824"/>
      <c r="J59" s="62">
        <v>0</v>
      </c>
      <c r="K59" s="62">
        <v>0</v>
      </c>
      <c r="L59" s="48"/>
      <c r="N59" s="33">
        <f>+J61/J63</f>
        <v>0.99867058583825208</v>
      </c>
    </row>
    <row r="60" spans="2:14" ht="9.9499999999999993" customHeight="1">
      <c r="B60" s="123"/>
      <c r="C60" s="106"/>
      <c r="D60" s="106"/>
      <c r="E60" s="108"/>
      <c r="F60" s="108"/>
      <c r="H60" s="106"/>
      <c r="I60" s="115"/>
      <c r="J60" s="108"/>
      <c r="K60" s="108"/>
      <c r="L60" s="48"/>
    </row>
    <row r="61" spans="2:14">
      <c r="B61" s="123"/>
      <c r="C61" s="106"/>
      <c r="D61" s="106"/>
      <c r="E61" s="108"/>
      <c r="F61" s="108"/>
      <c r="H61" s="826" t="s">
        <v>61</v>
      </c>
      <c r="I61" s="826"/>
      <c r="J61" s="109">
        <f>J42+J48+J56</f>
        <v>832521506.81999993</v>
      </c>
      <c r="K61" s="109">
        <f>K42+K48+K56</f>
        <v>717290450.55999994</v>
      </c>
      <c r="L61" s="48"/>
    </row>
    <row r="62" spans="2:14" ht="9.9499999999999993" customHeight="1">
      <c r="B62" s="123"/>
      <c r="C62" s="106"/>
      <c r="D62" s="106"/>
      <c r="E62" s="108"/>
      <c r="F62" s="108"/>
      <c r="H62" s="106"/>
      <c r="I62" s="60"/>
      <c r="J62" s="108"/>
      <c r="K62" s="108"/>
      <c r="L62" s="48"/>
    </row>
    <row r="63" spans="2:14">
      <c r="B63" s="123"/>
      <c r="C63" s="106"/>
      <c r="D63" s="106"/>
      <c r="E63" s="108"/>
      <c r="F63" s="108"/>
      <c r="H63" s="826" t="s">
        <v>187</v>
      </c>
      <c r="I63" s="826"/>
      <c r="J63" s="109">
        <f>J38+J61</f>
        <v>833629746.00999999</v>
      </c>
      <c r="K63" s="109">
        <f>K38+K61</f>
        <v>746888585.68999994</v>
      </c>
      <c r="L63" s="48"/>
    </row>
    <row r="64" spans="2:14" ht="6" customHeight="1">
      <c r="B64" s="268"/>
      <c r="C64" s="116"/>
      <c r="D64" s="116"/>
      <c r="E64" s="116"/>
      <c r="F64" s="116"/>
      <c r="G64" s="117"/>
      <c r="H64" s="116"/>
      <c r="I64" s="116"/>
      <c r="J64" s="116"/>
      <c r="K64" s="116"/>
      <c r="L64" s="75"/>
    </row>
    <row r="65" spans="3:11" ht="6" customHeight="1">
      <c r="C65" s="60"/>
      <c r="D65" s="81"/>
      <c r="E65" s="82"/>
      <c r="F65" s="82"/>
      <c r="H65" s="83"/>
      <c r="I65" s="81"/>
      <c r="J65" s="82"/>
      <c r="K65" s="82"/>
    </row>
    <row r="66" spans="3:11" ht="6" customHeight="1">
      <c r="C66" s="60"/>
      <c r="D66" s="81"/>
      <c r="E66" s="82"/>
      <c r="F66" s="82"/>
      <c r="H66" s="83"/>
      <c r="I66" s="81"/>
      <c r="J66" s="82"/>
      <c r="K66" s="82"/>
    </row>
    <row r="67" spans="3:11" ht="6" customHeight="1">
      <c r="C67" s="60"/>
      <c r="D67" s="81"/>
      <c r="E67" s="82"/>
      <c r="F67" s="82"/>
      <c r="H67" s="83"/>
      <c r="I67" s="81"/>
      <c r="J67" s="82"/>
      <c r="K67" s="82"/>
    </row>
    <row r="68" spans="3:11" ht="15" customHeight="1">
      <c r="C68" s="833" t="s">
        <v>76</v>
      </c>
      <c r="D68" s="833"/>
      <c r="E68" s="833"/>
      <c r="F68" s="833"/>
      <c r="G68" s="833"/>
      <c r="H68" s="833"/>
      <c r="I68" s="833"/>
      <c r="J68" s="833"/>
      <c r="K68" s="833"/>
    </row>
    <row r="69" spans="3:11" ht="9.75" customHeight="1">
      <c r="C69" s="60"/>
      <c r="D69" s="81"/>
      <c r="E69" s="82"/>
      <c r="F69" s="82"/>
      <c r="H69" s="83"/>
      <c r="I69" s="81"/>
      <c r="J69" s="82"/>
      <c r="K69" s="82"/>
    </row>
    <row r="70" spans="3:11" ht="50.1" customHeight="1">
      <c r="C70" s="60"/>
      <c r="D70" s="832"/>
      <c r="E70" s="832"/>
      <c r="F70" s="82"/>
      <c r="H70" s="831"/>
      <c r="I70" s="831"/>
      <c r="J70" s="82"/>
      <c r="K70" s="82"/>
    </row>
    <row r="71" spans="3:11" ht="14.1" customHeight="1">
      <c r="C71" s="85"/>
      <c r="D71" s="830" t="s">
        <v>532</v>
      </c>
      <c r="E71" s="830"/>
      <c r="F71" s="82"/>
      <c r="G71" s="82"/>
      <c r="H71" s="830" t="s">
        <v>534</v>
      </c>
      <c r="I71" s="830"/>
      <c r="J71" s="86"/>
      <c r="K71" s="82"/>
    </row>
    <row r="72" spans="3:11" ht="14.1" customHeight="1">
      <c r="C72" s="87"/>
      <c r="D72" s="829" t="s">
        <v>533</v>
      </c>
      <c r="E72" s="829"/>
      <c r="F72" s="88"/>
      <c r="G72" s="88"/>
      <c r="H72" s="829" t="s">
        <v>535</v>
      </c>
      <c r="I72" s="829"/>
      <c r="J72" s="86"/>
      <c r="K72" s="82"/>
    </row>
  </sheetData>
  <sheetProtection formatCells="0" selectLockedCells="1"/>
  <mergeCells count="74">
    <mergeCell ref="F5:H5"/>
    <mergeCell ref="H23:I23"/>
    <mergeCell ref="D2:J2"/>
    <mergeCell ref="D3:J3"/>
    <mergeCell ref="D4:J4"/>
    <mergeCell ref="C20:D20"/>
    <mergeCell ref="H20:I20"/>
    <mergeCell ref="C21:D21"/>
    <mergeCell ref="H21:I21"/>
    <mergeCell ref="C22:D22"/>
    <mergeCell ref="H22:I22"/>
    <mergeCell ref="C17:D17"/>
    <mergeCell ref="H17:I17"/>
    <mergeCell ref="C18:D18"/>
    <mergeCell ref="H18:I18"/>
    <mergeCell ref="C19:D19"/>
    <mergeCell ref="C24:D24"/>
    <mergeCell ref="H40:I40"/>
    <mergeCell ref="C41:D41"/>
    <mergeCell ref="H42:I42"/>
    <mergeCell ref="C33:D33"/>
    <mergeCell ref="H25:I25"/>
    <mergeCell ref="C27:D27"/>
    <mergeCell ref="C32:D32"/>
    <mergeCell ref="H32:I32"/>
    <mergeCell ref="C30:D30"/>
    <mergeCell ref="H30:I30"/>
    <mergeCell ref="C29:D29"/>
    <mergeCell ref="H29:I29"/>
    <mergeCell ref="C34:D34"/>
    <mergeCell ref="H34:I34"/>
    <mergeCell ref="H27:I27"/>
    <mergeCell ref="H58:I58"/>
    <mergeCell ref="H59:I59"/>
    <mergeCell ref="H45:I45"/>
    <mergeCell ref="H46:I46"/>
    <mergeCell ref="D72:E72"/>
    <mergeCell ref="H71:I71"/>
    <mergeCell ref="H72:I72"/>
    <mergeCell ref="H52:I52"/>
    <mergeCell ref="H53:I53"/>
    <mergeCell ref="D71:E71"/>
    <mergeCell ref="H70:I70"/>
    <mergeCell ref="D70:E70"/>
    <mergeCell ref="C68:K68"/>
    <mergeCell ref="H61:I61"/>
    <mergeCell ref="H63:I63"/>
    <mergeCell ref="C31:D31"/>
    <mergeCell ref="H31:I31"/>
    <mergeCell ref="H54:I54"/>
    <mergeCell ref="H56:I56"/>
    <mergeCell ref="C35:D35"/>
    <mergeCell ref="C36:D36"/>
    <mergeCell ref="H36:I36"/>
    <mergeCell ref="H44:I44"/>
    <mergeCell ref="C37:D37"/>
    <mergeCell ref="H38:I38"/>
    <mergeCell ref="C39:D39"/>
    <mergeCell ref="H48:I48"/>
    <mergeCell ref="H50:I50"/>
    <mergeCell ref="H51:I51"/>
    <mergeCell ref="H33:I33"/>
    <mergeCell ref="D45:E52"/>
    <mergeCell ref="B8:B9"/>
    <mergeCell ref="C8:D9"/>
    <mergeCell ref="G8:G9"/>
    <mergeCell ref="H8:I9"/>
    <mergeCell ref="H19:I19"/>
    <mergeCell ref="C12:D12"/>
    <mergeCell ref="C14:D14"/>
    <mergeCell ref="H14:I14"/>
    <mergeCell ref="C16:D16"/>
    <mergeCell ref="H16:I16"/>
    <mergeCell ref="H12:I12"/>
  </mergeCells>
  <conditionalFormatting sqref="D45:E52">
    <cfRule type="expression" dxfId="1" priority="1">
      <formula>$F$41&lt;&gt;$K$63</formula>
    </cfRule>
    <cfRule type="expression" dxfId="0" priority="2">
      <formula>$E$41&lt;&gt;$J$63</formula>
    </cfRule>
  </conditionalFormatting>
  <printOptions horizontalCentered="1" verticalCentered="1"/>
  <pageMargins left="0" right="0" top="0.32" bottom="0.59055118110236227" header="0" footer="0"/>
  <pageSetup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18"/>
  <sheetViews>
    <sheetView showGridLines="0" topLeftCell="A58" zoomScale="80" zoomScaleNormal="80" workbookViewId="0">
      <selection activeCell="C70" sqref="C70"/>
    </sheetView>
  </sheetViews>
  <sheetFormatPr baseColWidth="10" defaultColWidth="11.42578125" defaultRowHeight="12.75"/>
  <cols>
    <col min="1" max="1" width="2.140625" style="26" customWidth="1"/>
    <col min="2" max="2" width="70.28515625" style="26" customWidth="1"/>
    <col min="3" max="6" width="26.7109375" style="26" customWidth="1"/>
    <col min="7" max="7" width="14.85546875" style="26" bestFit="1" customWidth="1"/>
    <col min="8" max="8" width="13.7109375" style="26" customWidth="1"/>
    <col min="9" max="16384" width="11.42578125" style="26"/>
  </cols>
  <sheetData>
    <row r="2" spans="1:12" ht="4.5" customHeight="1">
      <c r="A2" s="922"/>
      <c r="B2" s="922"/>
      <c r="C2" s="922"/>
      <c r="D2" s="922"/>
      <c r="E2" s="922"/>
      <c r="F2" s="922"/>
      <c r="G2" s="922"/>
      <c r="H2" s="922"/>
      <c r="I2" s="922"/>
      <c r="J2" s="922"/>
      <c r="K2" s="922"/>
      <c r="L2" s="922"/>
    </row>
    <row r="3" spans="1:12" ht="15" customHeight="1">
      <c r="A3" s="923" t="s">
        <v>449</v>
      </c>
      <c r="B3" s="923"/>
      <c r="C3" s="923"/>
      <c r="D3" s="923"/>
      <c r="E3" s="923"/>
      <c r="F3" s="923"/>
      <c r="G3" s="923"/>
      <c r="H3" s="923"/>
      <c r="I3" s="923"/>
      <c r="J3" s="923"/>
      <c r="K3" s="923"/>
      <c r="L3" s="923"/>
    </row>
    <row r="4" spans="1:12" ht="24" customHeight="1">
      <c r="A4" s="923" t="s">
        <v>5794</v>
      </c>
      <c r="B4" s="923"/>
      <c r="C4" s="923"/>
      <c r="D4" s="923"/>
      <c r="E4" s="923"/>
      <c r="F4" s="923"/>
      <c r="G4" s="923"/>
      <c r="H4" s="923"/>
      <c r="I4" s="923"/>
      <c r="J4" s="923"/>
      <c r="K4" s="923"/>
      <c r="L4" s="923"/>
    </row>
    <row r="5" spans="1:12">
      <c r="B5" s="285"/>
      <c r="C5" s="286"/>
      <c r="D5" s="287"/>
      <c r="E5" s="287"/>
      <c r="F5" s="287"/>
    </row>
    <row r="7" spans="1:12">
      <c r="B7" s="31"/>
      <c r="C7" s="140"/>
      <c r="D7" s="32"/>
      <c r="E7" s="33"/>
      <c r="F7" s="81"/>
      <c r="G7" s="31" t="s">
        <v>3</v>
      </c>
      <c r="H7" s="288" t="s">
        <v>531</v>
      </c>
      <c r="I7" s="289"/>
      <c r="J7" s="73"/>
      <c r="K7" s="77"/>
      <c r="L7" s="73"/>
    </row>
    <row r="9" spans="1:12" ht="15">
      <c r="A9" s="924" t="s">
        <v>400</v>
      </c>
      <c r="B9" s="924"/>
      <c r="C9" s="924"/>
      <c r="D9" s="924"/>
      <c r="E9" s="924"/>
      <c r="F9" s="924"/>
      <c r="G9" s="924"/>
      <c r="H9" s="924"/>
      <c r="I9" s="924"/>
      <c r="J9" s="924"/>
      <c r="K9" s="924"/>
      <c r="L9" s="924"/>
    </row>
    <row r="10" spans="1:12">
      <c r="B10" s="290"/>
      <c r="C10" s="140"/>
      <c r="D10" s="32"/>
      <c r="E10" s="33"/>
      <c r="F10" s="81"/>
    </row>
    <row r="11" spans="1:12">
      <c r="B11" s="19" t="s">
        <v>390</v>
      </c>
      <c r="C11" s="291"/>
      <c r="D11" s="287"/>
      <c r="E11" s="287"/>
      <c r="F11" s="287"/>
    </row>
    <row r="12" spans="1:12">
      <c r="B12" s="292"/>
      <c r="C12" s="286"/>
      <c r="D12" s="287"/>
      <c r="E12" s="287"/>
      <c r="F12" s="287"/>
    </row>
    <row r="13" spans="1:12">
      <c r="B13" s="20" t="s">
        <v>362</v>
      </c>
      <c r="C13" s="286"/>
      <c r="D13" s="287"/>
      <c r="E13" s="287"/>
      <c r="F13" s="287"/>
    </row>
    <row r="14" spans="1:12">
      <c r="C14" s="286"/>
    </row>
    <row r="15" spans="1:12">
      <c r="B15" s="293" t="s">
        <v>507</v>
      </c>
      <c r="C15" s="33"/>
      <c r="D15" s="33"/>
      <c r="E15" s="33"/>
    </row>
    <row r="16" spans="1:12">
      <c r="B16" s="294"/>
      <c r="C16" s="33"/>
      <c r="D16" s="33"/>
      <c r="E16" s="33"/>
    </row>
    <row r="17" spans="2:5" ht="20.25" customHeight="1">
      <c r="B17" s="295" t="s">
        <v>364</v>
      </c>
      <c r="C17" s="296" t="s">
        <v>299</v>
      </c>
      <c r="D17" s="296" t="s">
        <v>365</v>
      </c>
      <c r="E17" s="296" t="s">
        <v>366</v>
      </c>
    </row>
    <row r="18" spans="2:5">
      <c r="B18" s="297" t="s">
        <v>505</v>
      </c>
      <c r="C18" s="298"/>
      <c r="D18" s="298">
        <v>0</v>
      </c>
      <c r="E18" s="298">
        <v>0</v>
      </c>
    </row>
    <row r="19" spans="2:5">
      <c r="B19" s="299"/>
      <c r="C19" s="300"/>
      <c r="D19" s="300">
        <v>0</v>
      </c>
      <c r="E19" s="300">
        <v>0</v>
      </c>
    </row>
    <row r="20" spans="2:5">
      <c r="B20" s="299" t="s">
        <v>506</v>
      </c>
      <c r="C20" s="300"/>
      <c r="D20" s="300">
        <v>0</v>
      </c>
      <c r="E20" s="300">
        <v>0</v>
      </c>
    </row>
    <row r="21" spans="2:5">
      <c r="B21" s="299" t="s">
        <v>536</v>
      </c>
      <c r="C21" s="300">
        <v>33750010.039999999</v>
      </c>
      <c r="D21" s="300">
        <v>0</v>
      </c>
      <c r="E21" s="300">
        <v>0</v>
      </c>
    </row>
    <row r="22" spans="2:5">
      <c r="B22" s="299" t="s">
        <v>537</v>
      </c>
      <c r="C22" s="300">
        <v>13488891.439999999</v>
      </c>
      <c r="D22" s="300"/>
      <c r="E22" s="300"/>
    </row>
    <row r="23" spans="2:5">
      <c r="B23" s="299" t="s">
        <v>538</v>
      </c>
      <c r="C23" s="300">
        <v>1239936.07</v>
      </c>
      <c r="D23" s="300"/>
      <c r="E23" s="300"/>
    </row>
    <row r="24" spans="2:5">
      <c r="B24" s="299" t="s">
        <v>539</v>
      </c>
      <c r="C24" s="300">
        <v>2652426.1</v>
      </c>
      <c r="D24" s="300"/>
      <c r="E24" s="300"/>
    </row>
    <row r="25" spans="2:5">
      <c r="B25" s="299"/>
      <c r="C25" s="300"/>
      <c r="D25" s="300"/>
      <c r="E25" s="300"/>
    </row>
    <row r="26" spans="2:5">
      <c r="B26" s="17" t="s">
        <v>514</v>
      </c>
      <c r="C26" s="301">
        <v>0</v>
      </c>
      <c r="D26" s="301">
        <v>0</v>
      </c>
      <c r="E26" s="301">
        <v>0</v>
      </c>
    </row>
    <row r="27" spans="2:5">
      <c r="B27" s="294"/>
      <c r="C27" s="529">
        <f>SUM(C18:C26)</f>
        <v>51131263.649999999</v>
      </c>
      <c r="D27" s="296"/>
      <c r="E27" s="296">
        <f t="shared" ref="E27" si="0">SUM(E18:E26)</f>
        <v>0</v>
      </c>
    </row>
    <row r="28" spans="2:5">
      <c r="B28" s="294"/>
      <c r="C28" s="33"/>
      <c r="D28" s="33"/>
      <c r="E28" s="33"/>
    </row>
    <row r="29" spans="2:5">
      <c r="B29" s="294"/>
      <c r="C29" s="33"/>
      <c r="D29" s="33"/>
      <c r="E29" s="33"/>
    </row>
    <row r="30" spans="2:5">
      <c r="B30" s="294"/>
      <c r="C30" s="33"/>
      <c r="D30" s="33"/>
      <c r="E30" s="33"/>
    </row>
    <row r="31" spans="2:5">
      <c r="B31" s="293" t="s">
        <v>367</v>
      </c>
      <c r="C31" s="302"/>
      <c r="D31" s="33"/>
      <c r="E31" s="33"/>
    </row>
    <row r="33" spans="2:6" ht="18.75" customHeight="1">
      <c r="B33" s="295" t="s">
        <v>368</v>
      </c>
      <c r="C33" s="296" t="s">
        <v>299</v>
      </c>
      <c r="D33" s="296" t="s">
        <v>1060</v>
      </c>
      <c r="E33" s="296" t="s">
        <v>542</v>
      </c>
    </row>
    <row r="34" spans="2:6">
      <c r="B34" s="299" t="s">
        <v>513</v>
      </c>
      <c r="C34" s="303"/>
      <c r="D34" s="303"/>
      <c r="E34" s="303"/>
    </row>
    <row r="35" spans="2:6">
      <c r="B35" s="299" t="s">
        <v>540</v>
      </c>
      <c r="C35" s="303">
        <v>0</v>
      </c>
      <c r="D35" s="303"/>
      <c r="E35" s="303"/>
    </row>
    <row r="36" spans="2:6">
      <c r="B36" s="299" t="s">
        <v>541</v>
      </c>
      <c r="C36" s="303">
        <v>0</v>
      </c>
      <c r="D36" s="303"/>
      <c r="E36" s="303">
        <v>585000</v>
      </c>
    </row>
    <row r="37" spans="2:6">
      <c r="B37" s="299"/>
      <c r="C37" s="303"/>
      <c r="D37" s="303"/>
      <c r="E37" s="303"/>
    </row>
    <row r="38" spans="2:6" ht="14.25" customHeight="1">
      <c r="B38" s="299" t="s">
        <v>512</v>
      </c>
      <c r="C38" s="303"/>
      <c r="D38" s="303"/>
      <c r="E38" s="303"/>
    </row>
    <row r="39" spans="2:6" ht="14.25" customHeight="1">
      <c r="B39" s="17"/>
      <c r="C39" s="304"/>
      <c r="D39" s="304"/>
      <c r="E39" s="304"/>
    </row>
    <row r="40" spans="2:6" ht="14.25" customHeight="1">
      <c r="C40" s="296">
        <f>SUM(C34:C39)</f>
        <v>0</v>
      </c>
      <c r="D40" s="529">
        <f>SUM(D34:D39)</f>
        <v>0</v>
      </c>
      <c r="E40" s="529">
        <f>SUM(E34:E39)</f>
        <v>585000</v>
      </c>
    </row>
    <row r="41" spans="2:6" ht="14.25" customHeight="1">
      <c r="C41" s="305"/>
      <c r="D41" s="305"/>
      <c r="E41" s="305"/>
    </row>
    <row r="42" spans="2:6" ht="14.25" customHeight="1"/>
    <row r="43" spans="2:6" ht="23.25" customHeight="1">
      <c r="B43" s="295" t="s">
        <v>405</v>
      </c>
      <c r="C43" s="296" t="s">
        <v>299</v>
      </c>
      <c r="D43" s="296" t="s">
        <v>381</v>
      </c>
      <c r="E43" s="296" t="s">
        <v>382</v>
      </c>
      <c r="F43" s="296" t="s">
        <v>383</v>
      </c>
    </row>
    <row r="44" spans="2:6" ht="14.25" customHeight="1">
      <c r="B44" s="299" t="s">
        <v>511</v>
      </c>
      <c r="C44" s="303"/>
      <c r="D44" s="303"/>
      <c r="E44" s="303"/>
      <c r="F44" s="303"/>
    </row>
    <row r="45" spans="2:6" ht="14.25" customHeight="1">
      <c r="B45" s="299" t="s">
        <v>543</v>
      </c>
      <c r="C45" s="303">
        <v>431625.11</v>
      </c>
      <c r="D45" s="303">
        <v>431625.11</v>
      </c>
      <c r="E45" s="303"/>
      <c r="F45" s="303"/>
    </row>
    <row r="46" spans="2:6" ht="14.25" customHeight="1">
      <c r="B46" s="299"/>
      <c r="C46" s="303"/>
      <c r="D46" s="303"/>
      <c r="E46" s="303"/>
      <c r="F46" s="303"/>
    </row>
    <row r="47" spans="2:6" ht="14.25" customHeight="1">
      <c r="B47" s="299" t="s">
        <v>510</v>
      </c>
      <c r="C47" s="303"/>
      <c r="D47" s="303"/>
      <c r="E47" s="303"/>
      <c r="F47" s="303"/>
    </row>
    <row r="48" spans="2:6" ht="14.25" customHeight="1">
      <c r="B48" s="299" t="s">
        <v>544</v>
      </c>
      <c r="C48" s="303">
        <v>104000</v>
      </c>
      <c r="D48" s="303">
        <v>104000</v>
      </c>
      <c r="E48" s="303"/>
      <c r="F48" s="303"/>
    </row>
    <row r="49" spans="2:6" ht="14.25" customHeight="1">
      <c r="B49" s="17"/>
      <c r="C49" s="304"/>
      <c r="D49" s="304"/>
      <c r="E49" s="304"/>
      <c r="F49" s="304"/>
    </row>
    <row r="50" spans="2:6" ht="14.25" customHeight="1">
      <c r="C50" s="529">
        <f>SUM(C43:C49)</f>
        <v>535625.11</v>
      </c>
      <c r="D50" s="529">
        <f>SUM(D43:D49)</f>
        <v>535625.11</v>
      </c>
      <c r="E50" s="296">
        <f>SUM(E43:E49)</f>
        <v>0</v>
      </c>
      <c r="F50" s="296">
        <f>SUM(F43:F49)</f>
        <v>0</v>
      </c>
    </row>
    <row r="51" spans="2:6" ht="14.25" customHeight="1"/>
    <row r="52" spans="2:6" ht="14.25" customHeight="1"/>
    <row r="53" spans="2:6" ht="14.25" customHeight="1"/>
    <row r="54" spans="2:6" ht="14.25" customHeight="1">
      <c r="B54" s="293" t="s">
        <v>371</v>
      </c>
    </row>
    <row r="55" spans="2:6" ht="14.25" customHeight="1">
      <c r="B55" s="306"/>
    </row>
    <row r="56" spans="2:6" ht="24" customHeight="1">
      <c r="B56" s="295" t="s">
        <v>369</v>
      </c>
      <c r="C56" s="296" t="s">
        <v>299</v>
      </c>
      <c r="D56" s="296" t="s">
        <v>370</v>
      </c>
    </row>
    <row r="57" spans="2:6" ht="14.25" customHeight="1">
      <c r="B57" s="297" t="s">
        <v>508</v>
      </c>
      <c r="C57" s="298"/>
      <c r="D57" s="298">
        <v>0</v>
      </c>
    </row>
    <row r="58" spans="2:6" ht="14.25" customHeight="1">
      <c r="B58" s="299" t="s">
        <v>545</v>
      </c>
      <c r="C58" s="300"/>
      <c r="D58" s="300">
        <v>0</v>
      </c>
    </row>
    <row r="59" spans="2:6" ht="14.25" customHeight="1">
      <c r="B59" s="299" t="s">
        <v>509</v>
      </c>
      <c r="C59" s="300"/>
      <c r="D59" s="300"/>
    </row>
    <row r="60" spans="2:6" ht="14.25" customHeight="1">
      <c r="B60" s="17" t="s">
        <v>545</v>
      </c>
      <c r="C60" s="301"/>
      <c r="D60" s="301">
        <v>0</v>
      </c>
    </row>
    <row r="61" spans="2:6" ht="14.25" customHeight="1">
      <c r="B61" s="307"/>
      <c r="C61" s="296">
        <f>SUM(C56:C60)</f>
        <v>0</v>
      </c>
      <c r="D61" s="296"/>
    </row>
    <row r="62" spans="2:6" ht="14.25" customHeight="1">
      <c r="B62" s="307"/>
      <c r="C62" s="308"/>
      <c r="D62" s="308"/>
    </row>
    <row r="63" spans="2:6" ht="9.75" customHeight="1">
      <c r="B63" s="307"/>
      <c r="C63" s="308"/>
      <c r="D63" s="308"/>
    </row>
    <row r="64" spans="2:6" ht="14.25" customHeight="1"/>
    <row r="65" spans="2:7" ht="14.25" customHeight="1">
      <c r="B65" s="293" t="s">
        <v>372</v>
      </c>
    </row>
    <row r="66" spans="2:7" ht="14.25" customHeight="1">
      <c r="B66" s="306"/>
    </row>
    <row r="67" spans="2:7" ht="27.75" customHeight="1">
      <c r="B67" s="295" t="s">
        <v>375</v>
      </c>
      <c r="C67" s="296" t="s">
        <v>299</v>
      </c>
      <c r="D67" s="296" t="s">
        <v>365</v>
      </c>
      <c r="E67" s="296" t="s">
        <v>307</v>
      </c>
      <c r="F67" s="309" t="s">
        <v>373</v>
      </c>
      <c r="G67" s="296" t="s">
        <v>374</v>
      </c>
    </row>
    <row r="68" spans="2:7" ht="14.25" customHeight="1">
      <c r="B68" s="310" t="s">
        <v>515</v>
      </c>
      <c r="C68" s="308"/>
      <c r="D68" s="308">
        <v>0</v>
      </c>
      <c r="E68" s="308">
        <v>0</v>
      </c>
      <c r="F68" s="308">
        <v>0</v>
      </c>
      <c r="G68" s="311">
        <v>0</v>
      </c>
    </row>
    <row r="69" spans="2:7" ht="14.25" customHeight="1">
      <c r="B69" s="310" t="s">
        <v>545</v>
      </c>
      <c r="C69" s="308"/>
      <c r="D69" s="308">
        <v>0</v>
      </c>
      <c r="E69" s="308">
        <v>0</v>
      </c>
      <c r="F69" s="308">
        <v>0</v>
      </c>
      <c r="G69" s="311">
        <v>0</v>
      </c>
    </row>
    <row r="70" spans="2:7" ht="14.25" customHeight="1">
      <c r="B70" s="310"/>
      <c r="C70" s="308"/>
      <c r="D70" s="308">
        <v>0</v>
      </c>
      <c r="E70" s="308">
        <v>0</v>
      </c>
      <c r="F70" s="308">
        <v>0</v>
      </c>
      <c r="G70" s="311">
        <v>0</v>
      </c>
    </row>
    <row r="71" spans="2:7" ht="14.25" customHeight="1">
      <c r="B71" s="312"/>
      <c r="C71" s="313"/>
      <c r="D71" s="313">
        <v>0</v>
      </c>
      <c r="E71" s="313">
        <v>0</v>
      </c>
      <c r="F71" s="313">
        <v>0</v>
      </c>
      <c r="G71" s="314">
        <v>0</v>
      </c>
    </row>
    <row r="72" spans="2:7" ht="15" customHeight="1">
      <c r="B72" s="307"/>
      <c r="C72" s="296">
        <f>SUM(C67:C71)</f>
        <v>0</v>
      </c>
      <c r="D72" s="315">
        <v>0</v>
      </c>
      <c r="E72" s="316">
        <v>0</v>
      </c>
      <c r="F72" s="316">
        <v>0</v>
      </c>
      <c r="G72" s="317">
        <v>0</v>
      </c>
    </row>
    <row r="73" spans="2:7">
      <c r="B73" s="307"/>
      <c r="C73" s="318"/>
      <c r="D73" s="318"/>
      <c r="E73" s="318"/>
      <c r="F73" s="318"/>
      <c r="G73" s="318"/>
    </row>
    <row r="74" spans="2:7">
      <c r="B74" s="307"/>
      <c r="C74" s="318"/>
      <c r="D74" s="318"/>
      <c r="E74" s="318"/>
      <c r="F74" s="318"/>
      <c r="G74" s="318"/>
    </row>
    <row r="75" spans="2:7">
      <c r="B75" s="307"/>
      <c r="C75" s="318"/>
      <c r="D75" s="318"/>
      <c r="E75" s="318"/>
      <c r="F75" s="318"/>
      <c r="G75" s="318"/>
    </row>
    <row r="76" spans="2:7" ht="26.25" customHeight="1">
      <c r="B76" s="295" t="s">
        <v>517</v>
      </c>
      <c r="C76" s="296" t="s">
        <v>299</v>
      </c>
      <c r="D76" s="296" t="s">
        <v>365</v>
      </c>
      <c r="E76" s="296" t="s">
        <v>376</v>
      </c>
      <c r="F76" s="318"/>
      <c r="G76" s="318"/>
    </row>
    <row r="77" spans="2:7">
      <c r="B77" s="297" t="s">
        <v>516</v>
      </c>
      <c r="C77" s="311"/>
      <c r="D77" s="300">
        <v>0</v>
      </c>
      <c r="E77" s="300">
        <v>0</v>
      </c>
      <c r="F77" s="318"/>
      <c r="G77" s="318"/>
    </row>
    <row r="78" spans="2:7">
      <c r="B78" s="17" t="s">
        <v>545</v>
      </c>
      <c r="C78" s="311"/>
      <c r="D78" s="300">
        <v>0</v>
      </c>
      <c r="E78" s="300">
        <v>0</v>
      </c>
      <c r="F78" s="318"/>
      <c r="G78" s="318"/>
    </row>
    <row r="79" spans="2:7" ht="16.5" customHeight="1">
      <c r="B79" s="307"/>
      <c r="C79" s="296">
        <f>SUM(C77:C78)</f>
        <v>0</v>
      </c>
      <c r="D79" s="928"/>
      <c r="E79" s="929"/>
      <c r="F79" s="318"/>
      <c r="G79" s="318"/>
    </row>
    <row r="80" spans="2:7">
      <c r="B80" s="307"/>
      <c r="C80" s="318"/>
      <c r="D80" s="318"/>
      <c r="E80" s="318"/>
      <c r="F80" s="318"/>
      <c r="G80" s="318"/>
    </row>
    <row r="81" spans="2:6">
      <c r="B81" s="293" t="s">
        <v>363</v>
      </c>
    </row>
    <row r="83" spans="2:6">
      <c r="B83" s="306"/>
    </row>
    <row r="84" spans="2:6" ht="24" customHeight="1">
      <c r="B84" s="295" t="s">
        <v>300</v>
      </c>
      <c r="C84" s="296" t="s">
        <v>301</v>
      </c>
      <c r="D84" s="296" t="s">
        <v>302</v>
      </c>
      <c r="E84" s="296" t="s">
        <v>303</v>
      </c>
      <c r="F84" s="296" t="s">
        <v>304</v>
      </c>
    </row>
    <row r="85" spans="2:6">
      <c r="B85" s="297" t="s">
        <v>981</v>
      </c>
      <c r="C85" s="319">
        <v>13653758.390000001</v>
      </c>
      <c r="D85" s="320">
        <v>3641143</v>
      </c>
      <c r="E85" s="320">
        <v>-10012615.34</v>
      </c>
      <c r="F85" s="320">
        <v>0</v>
      </c>
    </row>
    <row r="86" spans="2:6">
      <c r="B86" s="299" t="s">
        <v>546</v>
      </c>
      <c r="C86" s="321">
        <v>666650581.96000004</v>
      </c>
      <c r="D86" s="303">
        <v>711937372.13</v>
      </c>
      <c r="E86" s="303">
        <v>45286790.170000002</v>
      </c>
      <c r="F86" s="303"/>
    </row>
    <row r="87" spans="2:6">
      <c r="B87" s="299"/>
      <c r="C87" s="321"/>
      <c r="D87" s="303"/>
      <c r="E87" s="303"/>
      <c r="F87" s="303"/>
    </row>
    <row r="88" spans="2:6">
      <c r="B88" s="299" t="s">
        <v>547</v>
      </c>
      <c r="C88" s="303">
        <v>578003.41</v>
      </c>
      <c r="D88" s="303">
        <v>578003.41</v>
      </c>
      <c r="E88" s="303"/>
      <c r="F88" s="303">
        <v>0</v>
      </c>
    </row>
    <row r="89" spans="2:6">
      <c r="B89" s="299" t="s">
        <v>548</v>
      </c>
      <c r="C89" s="303">
        <v>1448503.1</v>
      </c>
      <c r="D89" s="303">
        <v>1448503.1</v>
      </c>
      <c r="E89" s="303"/>
      <c r="F89" s="303"/>
    </row>
    <row r="90" spans="2:6">
      <c r="B90" s="299" t="s">
        <v>549</v>
      </c>
      <c r="C90" s="303">
        <v>4380</v>
      </c>
      <c r="D90" s="303">
        <v>4380</v>
      </c>
      <c r="E90" s="303"/>
      <c r="F90" s="303"/>
    </row>
    <row r="91" spans="2:6">
      <c r="B91" s="299" t="s">
        <v>550</v>
      </c>
      <c r="C91" s="303">
        <v>3068142.26</v>
      </c>
      <c r="D91" s="303">
        <v>3278844.66</v>
      </c>
      <c r="E91" s="303">
        <v>210702.4</v>
      </c>
      <c r="F91" s="303"/>
    </row>
    <row r="92" spans="2:6">
      <c r="B92" s="299" t="s">
        <v>551</v>
      </c>
      <c r="C92" s="303">
        <v>3104822.93</v>
      </c>
      <c r="D92" s="303">
        <v>3104822.93</v>
      </c>
      <c r="E92" s="303"/>
      <c r="F92" s="303"/>
    </row>
    <row r="93" spans="2:6">
      <c r="B93" s="299" t="s">
        <v>552</v>
      </c>
      <c r="C93" s="303">
        <v>266485.73</v>
      </c>
      <c r="D93" s="303">
        <v>266485.73</v>
      </c>
      <c r="E93" s="303"/>
      <c r="F93" s="303"/>
    </row>
    <row r="94" spans="2:6">
      <c r="B94" s="299" t="s">
        <v>553</v>
      </c>
      <c r="C94" s="303">
        <v>733739.51</v>
      </c>
      <c r="D94" s="303">
        <v>733739.51</v>
      </c>
      <c r="E94" s="303"/>
      <c r="F94" s="303"/>
    </row>
    <row r="95" spans="2:6">
      <c r="B95" s="299" t="s">
        <v>554</v>
      </c>
      <c r="C95" s="303">
        <v>199659.17</v>
      </c>
      <c r="D95" s="303">
        <v>211259.17</v>
      </c>
      <c r="E95" s="303">
        <v>11600</v>
      </c>
      <c r="F95" s="303"/>
    </row>
    <row r="96" spans="2:6">
      <c r="B96" s="299" t="s">
        <v>555</v>
      </c>
      <c r="C96" s="303">
        <v>8274515.3300000001</v>
      </c>
      <c r="D96" s="303">
        <v>8336315.3300000001</v>
      </c>
      <c r="E96" s="303">
        <v>61800</v>
      </c>
      <c r="F96" s="303"/>
    </row>
    <row r="97" spans="2:8">
      <c r="B97" s="299" t="s">
        <v>556</v>
      </c>
      <c r="C97" s="303">
        <v>281126.82</v>
      </c>
      <c r="D97" s="303">
        <v>287714.71999999997</v>
      </c>
      <c r="E97" s="303">
        <v>6587.9</v>
      </c>
      <c r="F97" s="303"/>
    </row>
    <row r="98" spans="2:8">
      <c r="B98" s="299" t="s">
        <v>557</v>
      </c>
      <c r="C98" s="303">
        <v>708390.99</v>
      </c>
      <c r="D98" s="303">
        <v>708390.99</v>
      </c>
      <c r="E98" s="303"/>
      <c r="F98" s="303"/>
    </row>
    <row r="99" spans="2:8">
      <c r="B99" s="299" t="s">
        <v>558</v>
      </c>
      <c r="C99" s="303">
        <v>10245116</v>
      </c>
      <c r="D99" s="303">
        <v>10245116</v>
      </c>
      <c r="E99" s="303"/>
      <c r="F99" s="303"/>
    </row>
    <row r="100" spans="2:8">
      <c r="B100" s="299" t="s">
        <v>559</v>
      </c>
      <c r="C100" s="303">
        <v>3755432.54</v>
      </c>
      <c r="D100" s="303">
        <v>3755432.54</v>
      </c>
      <c r="E100" s="303"/>
      <c r="F100" s="303"/>
    </row>
    <row r="101" spans="2:8">
      <c r="B101" s="299" t="s">
        <v>560</v>
      </c>
      <c r="C101" s="303">
        <v>1328412.6299999999</v>
      </c>
      <c r="D101" s="303">
        <v>1328412.6299999999</v>
      </c>
      <c r="E101" s="303"/>
      <c r="F101" s="303"/>
    </row>
    <row r="102" spans="2:8">
      <c r="B102" s="299" t="s">
        <v>561</v>
      </c>
      <c r="C102" s="303">
        <v>1176852.0900000001</v>
      </c>
      <c r="D102" s="303">
        <v>1176852.0900000001</v>
      </c>
      <c r="E102" s="303"/>
      <c r="F102" s="303"/>
    </row>
    <row r="103" spans="2:8">
      <c r="B103" s="299" t="s">
        <v>562</v>
      </c>
      <c r="C103" s="303">
        <v>7019448.0999999996</v>
      </c>
      <c r="D103" s="303">
        <v>7019448.0999999996</v>
      </c>
      <c r="E103" s="303"/>
      <c r="F103" s="303"/>
      <c r="H103" s="530"/>
    </row>
    <row r="104" spans="2:8">
      <c r="B104" s="299" t="s">
        <v>563</v>
      </c>
      <c r="C104" s="303">
        <v>3351784</v>
      </c>
      <c r="D104" s="303">
        <v>3351784</v>
      </c>
      <c r="E104" s="303"/>
      <c r="F104" s="303"/>
    </row>
    <row r="105" spans="2:8">
      <c r="B105" s="299" t="s">
        <v>836</v>
      </c>
      <c r="C105" s="303">
        <v>12880</v>
      </c>
      <c r="D105" s="303">
        <v>12880</v>
      </c>
      <c r="E105" s="303"/>
      <c r="F105" s="303"/>
    </row>
    <row r="106" spans="2:8">
      <c r="B106" s="299" t="s">
        <v>837</v>
      </c>
      <c r="C106" s="303">
        <v>2441050</v>
      </c>
      <c r="D106" s="303">
        <v>2441050</v>
      </c>
      <c r="E106" s="303"/>
      <c r="F106" s="303"/>
    </row>
    <row r="107" spans="2:8">
      <c r="B107" s="299" t="s">
        <v>564</v>
      </c>
      <c r="C107" s="303">
        <v>2183</v>
      </c>
      <c r="D107" s="303">
        <v>2183</v>
      </c>
      <c r="E107" s="303"/>
      <c r="F107" s="303"/>
    </row>
    <row r="108" spans="2:8">
      <c r="B108" s="299" t="s">
        <v>565</v>
      </c>
      <c r="C108" s="303">
        <v>267143.13</v>
      </c>
      <c r="D108" s="303">
        <v>267143.13</v>
      </c>
      <c r="E108" s="303"/>
      <c r="F108" s="303"/>
    </row>
    <row r="109" spans="2:8">
      <c r="B109" s="299" t="s">
        <v>566</v>
      </c>
      <c r="C109" s="303">
        <v>785337.75</v>
      </c>
      <c r="D109" s="303">
        <v>785337.75</v>
      </c>
      <c r="E109" s="303"/>
      <c r="F109" s="303"/>
    </row>
    <row r="110" spans="2:8">
      <c r="B110" s="299" t="s">
        <v>567</v>
      </c>
      <c r="C110" s="303">
        <v>66845.17</v>
      </c>
      <c r="D110" s="303">
        <v>66845.17</v>
      </c>
      <c r="E110" s="303"/>
      <c r="F110" s="303"/>
    </row>
    <row r="111" spans="2:8">
      <c r="B111" s="299" t="s">
        <v>568</v>
      </c>
      <c r="C111" s="303">
        <v>130105.7</v>
      </c>
      <c r="D111" s="303">
        <v>130105.7</v>
      </c>
      <c r="E111" s="303"/>
      <c r="F111" s="303"/>
    </row>
    <row r="112" spans="2:8">
      <c r="B112" s="299" t="s">
        <v>569</v>
      </c>
      <c r="C112" s="303">
        <v>342308.29</v>
      </c>
      <c r="D112" s="303">
        <v>495899.82</v>
      </c>
      <c r="E112" s="303">
        <v>153591.53</v>
      </c>
      <c r="F112" s="303"/>
    </row>
    <row r="113" spans="2:6">
      <c r="B113" s="299" t="s">
        <v>570</v>
      </c>
      <c r="C113" s="303">
        <v>133741.78</v>
      </c>
      <c r="D113" s="303">
        <v>133741.78</v>
      </c>
      <c r="E113" s="303"/>
      <c r="F113" s="303"/>
    </row>
    <row r="114" spans="2:6">
      <c r="B114" s="299" t="s">
        <v>571</v>
      </c>
      <c r="C114" s="303">
        <v>58200</v>
      </c>
      <c r="D114" s="303">
        <v>58200</v>
      </c>
      <c r="E114" s="303"/>
      <c r="F114" s="303"/>
    </row>
    <row r="115" spans="2:6">
      <c r="B115" s="299" t="s">
        <v>572</v>
      </c>
      <c r="C115" s="303">
        <v>36380.74</v>
      </c>
      <c r="D115" s="303">
        <v>36380.74</v>
      </c>
      <c r="E115" s="303">
        <v>0</v>
      </c>
      <c r="F115" s="303"/>
    </row>
    <row r="116" spans="2:6">
      <c r="B116" s="299"/>
      <c r="C116" s="321"/>
      <c r="D116" s="303"/>
      <c r="E116" s="303">
        <v>0</v>
      </c>
      <c r="F116" s="303"/>
    </row>
    <row r="117" spans="2:6">
      <c r="B117" s="299" t="s">
        <v>518</v>
      </c>
      <c r="C117" s="321"/>
      <c r="D117" s="303"/>
      <c r="E117" s="303">
        <v>0</v>
      </c>
      <c r="F117" s="303">
        <v>0</v>
      </c>
    </row>
    <row r="118" spans="2:6">
      <c r="B118" s="299" t="s">
        <v>990</v>
      </c>
      <c r="C118" s="321">
        <v>-110602.55</v>
      </c>
      <c r="D118" s="303">
        <v>-110602.55</v>
      </c>
      <c r="E118" s="303"/>
      <c r="F118" s="303"/>
    </row>
    <row r="119" spans="2:6">
      <c r="B119" s="299" t="s">
        <v>573</v>
      </c>
      <c r="C119" s="321">
        <v>-1389511.75</v>
      </c>
      <c r="D119" s="303">
        <v>-1389511.75</v>
      </c>
      <c r="E119" s="303"/>
      <c r="F119" s="303"/>
    </row>
    <row r="120" spans="2:6">
      <c r="B120" s="299" t="s">
        <v>574</v>
      </c>
      <c r="C120" s="321">
        <v>-985.5</v>
      </c>
      <c r="D120" s="303">
        <v>-985.5</v>
      </c>
      <c r="E120" s="303"/>
      <c r="F120" s="303"/>
    </row>
    <row r="121" spans="2:6">
      <c r="B121" s="299" t="s">
        <v>575</v>
      </c>
      <c r="C121" s="321">
        <v>-5326717.74</v>
      </c>
      <c r="D121" s="303">
        <v>-5326717.74</v>
      </c>
      <c r="E121" s="303"/>
      <c r="F121" s="303"/>
    </row>
    <row r="122" spans="2:6">
      <c r="B122" s="299" t="s">
        <v>576</v>
      </c>
      <c r="C122" s="321">
        <v>-742140.47</v>
      </c>
      <c r="D122" s="303">
        <v>-742140.47</v>
      </c>
      <c r="E122" s="303"/>
      <c r="F122" s="303"/>
    </row>
    <row r="123" spans="2:6">
      <c r="B123" s="299" t="s">
        <v>577</v>
      </c>
      <c r="C123" s="321">
        <v>-28455.29</v>
      </c>
      <c r="D123" s="303">
        <v>-28455.29</v>
      </c>
      <c r="E123" s="303"/>
      <c r="F123" s="303"/>
    </row>
    <row r="124" spans="2:6">
      <c r="B124" s="299" t="s">
        <v>578</v>
      </c>
      <c r="C124" s="321">
        <v>-749617.68</v>
      </c>
      <c r="D124" s="303">
        <v>-749617.68</v>
      </c>
      <c r="E124" s="303"/>
      <c r="F124" s="303"/>
    </row>
    <row r="125" spans="2:6">
      <c r="B125" s="299" t="s">
        <v>579</v>
      </c>
      <c r="C125" s="321">
        <v>-79341.399999999994</v>
      </c>
      <c r="D125" s="303">
        <v>-79341.399999999994</v>
      </c>
      <c r="E125" s="303"/>
      <c r="F125" s="303"/>
    </row>
    <row r="126" spans="2:6">
      <c r="B126" s="299" t="s">
        <v>580</v>
      </c>
      <c r="C126" s="321">
        <v>-8713324.5500000007</v>
      </c>
      <c r="D126" s="303">
        <v>-8713324.5500000007</v>
      </c>
      <c r="E126" s="303"/>
      <c r="F126" s="303"/>
    </row>
    <row r="127" spans="2:6">
      <c r="B127" s="299" t="s">
        <v>581</v>
      </c>
      <c r="C127" s="321">
        <v>-1848319.38</v>
      </c>
      <c r="D127" s="303">
        <v>-1848319.38</v>
      </c>
      <c r="E127" s="303"/>
      <c r="F127" s="303"/>
    </row>
    <row r="128" spans="2:6">
      <c r="B128" s="299" t="s">
        <v>582</v>
      </c>
      <c r="C128" s="321">
        <v>-990721.39</v>
      </c>
      <c r="D128" s="303">
        <v>-990721.39</v>
      </c>
      <c r="E128" s="303"/>
      <c r="F128" s="303"/>
    </row>
    <row r="129" spans="2:6">
      <c r="B129" s="299" t="s">
        <v>583</v>
      </c>
      <c r="C129" s="321">
        <v>-7488517.0599999996</v>
      </c>
      <c r="D129" s="303">
        <v>-7488517.0599999996</v>
      </c>
      <c r="E129" s="303"/>
      <c r="F129" s="303"/>
    </row>
    <row r="130" spans="2:6">
      <c r="B130" s="299" t="s">
        <v>838</v>
      </c>
      <c r="C130" s="321">
        <v>-12880</v>
      </c>
      <c r="D130" s="303">
        <v>-12880</v>
      </c>
      <c r="E130" s="303"/>
      <c r="F130" s="303"/>
    </row>
    <row r="131" spans="2:6">
      <c r="B131" s="299" t="s">
        <v>584</v>
      </c>
      <c r="C131" s="321">
        <v>-170575.82</v>
      </c>
      <c r="D131" s="303">
        <v>-170575.82</v>
      </c>
      <c r="E131" s="303"/>
      <c r="F131" s="303"/>
    </row>
    <row r="132" spans="2:6">
      <c r="B132" s="299" t="s">
        <v>585</v>
      </c>
      <c r="C132" s="321">
        <v>-809421.28</v>
      </c>
      <c r="D132" s="303">
        <v>-809421.28</v>
      </c>
      <c r="E132" s="303"/>
      <c r="F132" s="303"/>
    </row>
    <row r="133" spans="2:6">
      <c r="B133" s="299" t="s">
        <v>586</v>
      </c>
      <c r="C133" s="321">
        <v>-139832.41</v>
      </c>
      <c r="D133" s="303">
        <v>-139832.41</v>
      </c>
      <c r="E133" s="303"/>
      <c r="F133" s="303"/>
    </row>
    <row r="134" spans="2:6">
      <c r="B134" s="299" t="s">
        <v>587</v>
      </c>
      <c r="C134" s="321">
        <v>-144390.39000000001</v>
      </c>
      <c r="D134" s="303">
        <v>-144390.39000000001</v>
      </c>
      <c r="E134" s="303"/>
      <c r="F134" s="303"/>
    </row>
    <row r="135" spans="2:6">
      <c r="B135" s="299" t="s">
        <v>588</v>
      </c>
      <c r="C135" s="321">
        <v>-33618.31</v>
      </c>
      <c r="D135" s="303">
        <v>-33618.31</v>
      </c>
      <c r="E135" s="303"/>
      <c r="F135" s="303"/>
    </row>
    <row r="136" spans="2:6" ht="15">
      <c r="B136" s="519" t="s">
        <v>589</v>
      </c>
      <c r="C136" s="304">
        <v>-9750.39</v>
      </c>
      <c r="D136" s="304">
        <v>-9750.39</v>
      </c>
      <c r="E136" s="304"/>
      <c r="F136" s="304">
        <v>0</v>
      </c>
    </row>
    <row r="137" spans="2:6" ht="18" customHeight="1">
      <c r="C137" s="529">
        <f>SUM(C85:C136)</f>
        <v>701336607.16000032</v>
      </c>
      <c r="D137" s="529">
        <f>SUM(D85:D136)</f>
        <v>737055063.77000034</v>
      </c>
      <c r="E137" s="529">
        <f>SUM(E85:E136)</f>
        <v>35718456.659999996</v>
      </c>
      <c r="F137" s="322"/>
    </row>
    <row r="138" spans="2:6">
      <c r="E138" s="555"/>
    </row>
    <row r="139" spans="2:6">
      <c r="E139" s="555"/>
    </row>
    <row r="140" spans="2:6" ht="21.75" customHeight="1">
      <c r="B140" s="295" t="s">
        <v>377</v>
      </c>
      <c r="C140" s="296" t="s">
        <v>301</v>
      </c>
      <c r="D140" s="296" t="s">
        <v>302</v>
      </c>
      <c r="E140" s="296" t="s">
        <v>303</v>
      </c>
      <c r="F140" s="296" t="s">
        <v>304</v>
      </c>
    </row>
    <row r="141" spans="2:6">
      <c r="B141" s="297" t="s">
        <v>519</v>
      </c>
      <c r="C141" s="298"/>
      <c r="D141" s="298"/>
      <c r="E141" s="298"/>
      <c r="F141" s="298"/>
    </row>
    <row r="142" spans="2:6">
      <c r="B142" s="299" t="s">
        <v>590</v>
      </c>
      <c r="C142" s="300">
        <v>19831.330000000002</v>
      </c>
      <c r="D142" s="300">
        <v>19831.330000000002</v>
      </c>
      <c r="E142" s="300"/>
      <c r="F142" s="300"/>
    </row>
    <row r="143" spans="2:6">
      <c r="B143" s="299"/>
      <c r="C143" s="300"/>
      <c r="D143" s="300"/>
      <c r="E143" s="300"/>
      <c r="F143" s="300"/>
    </row>
    <row r="144" spans="2:6">
      <c r="B144" s="299" t="s">
        <v>948</v>
      </c>
      <c r="C144" s="300">
        <v>548157.77</v>
      </c>
      <c r="D144" s="300">
        <v>576258.39</v>
      </c>
      <c r="E144" s="300">
        <v>28100.62</v>
      </c>
      <c r="F144" s="300"/>
    </row>
    <row r="145" spans="2:6">
      <c r="B145" s="299" t="s">
        <v>949</v>
      </c>
      <c r="C145" s="300">
        <v>-548157.77</v>
      </c>
      <c r="D145" s="300">
        <v>-563208.53</v>
      </c>
      <c r="E145" s="300">
        <v>-15050.76</v>
      </c>
      <c r="F145" s="300"/>
    </row>
    <row r="146" spans="2:6">
      <c r="B146" s="299"/>
      <c r="C146" s="300"/>
      <c r="D146" s="300"/>
      <c r="E146" s="300"/>
      <c r="F146" s="300"/>
    </row>
    <row r="147" spans="2:6">
      <c r="B147" s="299" t="s">
        <v>518</v>
      </c>
      <c r="C147" s="300"/>
      <c r="D147" s="300"/>
      <c r="E147" s="300"/>
      <c r="F147" s="300"/>
    </row>
    <row r="148" spans="2:6">
      <c r="B148" s="299" t="s">
        <v>589</v>
      </c>
      <c r="C148" s="300">
        <v>-9750.39</v>
      </c>
      <c r="D148" s="300">
        <v>-9750.39</v>
      </c>
      <c r="E148" s="300"/>
      <c r="F148" s="300"/>
    </row>
    <row r="149" spans="2:6" ht="15">
      <c r="B149" s="519"/>
      <c r="C149" s="301"/>
      <c r="D149" s="301"/>
      <c r="E149" s="301"/>
      <c r="F149" s="301"/>
    </row>
    <row r="150" spans="2:6" ht="16.5" customHeight="1">
      <c r="C150" s="529">
        <f>+C148+C145+C144+C142</f>
        <v>10080.939999999988</v>
      </c>
      <c r="D150" s="529">
        <f t="shared" ref="D150:E150" si="1">+D148+D145+D144+D142</f>
        <v>23130.799999999974</v>
      </c>
      <c r="E150" s="529">
        <f t="shared" si="1"/>
        <v>13049.859999999999</v>
      </c>
      <c r="F150" s="322"/>
    </row>
    <row r="151" spans="2:6">
      <c r="E151" s="555"/>
    </row>
    <row r="152" spans="2:6">
      <c r="E152" s="555"/>
    </row>
    <row r="153" spans="2:6" ht="27" customHeight="1">
      <c r="B153" s="295" t="s">
        <v>378</v>
      </c>
      <c r="C153" s="296" t="s">
        <v>299</v>
      </c>
      <c r="E153" s="555"/>
    </row>
    <row r="154" spans="2:6">
      <c r="B154" s="297" t="s">
        <v>520</v>
      </c>
      <c r="C154" s="298"/>
      <c r="E154" s="555"/>
    </row>
    <row r="155" spans="2:6">
      <c r="B155" s="299" t="s">
        <v>545</v>
      </c>
      <c r="C155" s="300"/>
      <c r="E155" s="555"/>
    </row>
    <row r="156" spans="2:6">
      <c r="B156" s="17"/>
      <c r="C156" s="301"/>
      <c r="E156" s="555"/>
    </row>
    <row r="157" spans="2:6" ht="15" customHeight="1">
      <c r="C157" s="296">
        <f>SUM(C155:C156)</f>
        <v>0</v>
      </c>
      <c r="E157" s="555"/>
    </row>
    <row r="158" spans="2:6">
      <c r="E158" s="555"/>
    </row>
    <row r="159" spans="2:6" ht="22.5" customHeight="1">
      <c r="B159" s="323" t="s">
        <v>380</v>
      </c>
      <c r="C159" s="324" t="s">
        <v>299</v>
      </c>
      <c r="D159" s="556" t="s">
        <v>379</v>
      </c>
      <c r="E159" s="555"/>
    </row>
    <row r="160" spans="2:6">
      <c r="B160" s="325" t="s">
        <v>545</v>
      </c>
      <c r="C160" s="326"/>
      <c r="D160" s="327"/>
      <c r="E160" s="555"/>
    </row>
    <row r="161" spans="2:6">
      <c r="B161" s="72"/>
      <c r="C161" s="329"/>
      <c r="D161" s="329"/>
    </row>
    <row r="162" spans="2:6" ht="14.25" customHeight="1">
      <c r="C162" s="296">
        <f>SUM(C161:C161)</f>
        <v>0</v>
      </c>
      <c r="D162" s="296"/>
    </row>
    <row r="164" spans="2:6">
      <c r="B164" s="19" t="s">
        <v>6</v>
      </c>
    </row>
    <row r="166" spans="2:6" ht="20.25" customHeight="1">
      <c r="B166" s="323" t="s">
        <v>521</v>
      </c>
      <c r="C166" s="324" t="s">
        <v>299</v>
      </c>
      <c r="D166" s="296" t="s">
        <v>381</v>
      </c>
      <c r="E166" s="296" t="s">
        <v>382</v>
      </c>
      <c r="F166" s="296" t="s">
        <v>383</v>
      </c>
    </row>
    <row r="167" spans="2:6">
      <c r="B167" s="297" t="s">
        <v>591</v>
      </c>
      <c r="C167" s="320">
        <v>452619.94</v>
      </c>
      <c r="D167" s="320">
        <v>452619.94</v>
      </c>
      <c r="E167" s="320"/>
      <c r="F167" s="320"/>
    </row>
    <row r="168" spans="2:6">
      <c r="B168" s="299" t="s">
        <v>592</v>
      </c>
      <c r="C168" s="303">
        <v>352616.38</v>
      </c>
      <c r="D168" s="303">
        <v>352616.38</v>
      </c>
      <c r="E168" s="303"/>
      <c r="F168" s="303"/>
    </row>
    <row r="169" spans="2:6">
      <c r="B169" s="299" t="s">
        <v>1066</v>
      </c>
      <c r="C169" s="303">
        <v>673.08</v>
      </c>
      <c r="D169" s="303">
        <v>673.08</v>
      </c>
      <c r="E169" s="303"/>
      <c r="F169" s="303"/>
    </row>
    <row r="170" spans="2:6">
      <c r="B170" s="299" t="s">
        <v>593</v>
      </c>
      <c r="C170" s="303">
        <v>4826.75</v>
      </c>
      <c r="D170" s="303">
        <v>4826.75</v>
      </c>
      <c r="E170" s="303"/>
      <c r="F170" s="303"/>
    </row>
    <row r="171" spans="2:6">
      <c r="B171" s="299" t="s">
        <v>1067</v>
      </c>
      <c r="C171" s="303">
        <v>134.62</v>
      </c>
      <c r="D171" s="303">
        <v>134.62</v>
      </c>
      <c r="E171" s="303"/>
      <c r="F171" s="303"/>
    </row>
    <row r="172" spans="2:6">
      <c r="B172" s="299" t="s">
        <v>594</v>
      </c>
      <c r="C172" s="303">
        <v>482.68</v>
      </c>
      <c r="D172" s="303">
        <v>482.68</v>
      </c>
      <c r="E172" s="303"/>
      <c r="F172" s="303"/>
    </row>
    <row r="173" spans="2:6">
      <c r="B173" s="299" t="s">
        <v>595</v>
      </c>
      <c r="C173" s="303">
        <v>106583.87</v>
      </c>
      <c r="D173" s="303">
        <v>106583.87</v>
      </c>
      <c r="E173" s="303"/>
      <c r="F173" s="303"/>
    </row>
    <row r="174" spans="2:6">
      <c r="B174" s="299" t="s">
        <v>955</v>
      </c>
      <c r="C174" s="303">
        <v>6665.67</v>
      </c>
      <c r="D174" s="303">
        <v>6665.67</v>
      </c>
      <c r="E174" s="303"/>
      <c r="F174" s="303"/>
    </row>
    <row r="175" spans="2:6">
      <c r="B175" s="299" t="s">
        <v>946</v>
      </c>
      <c r="C175" s="303">
        <v>3979.51</v>
      </c>
      <c r="D175" s="303">
        <v>3979.51</v>
      </c>
      <c r="E175" s="303"/>
      <c r="F175" s="303"/>
    </row>
    <row r="176" spans="2:6">
      <c r="B176" s="299" t="s">
        <v>596</v>
      </c>
      <c r="C176" s="303">
        <v>47124.55</v>
      </c>
      <c r="D176" s="303">
        <v>47124.55</v>
      </c>
      <c r="E176" s="303"/>
      <c r="F176" s="303"/>
    </row>
    <row r="177" spans="2:6">
      <c r="B177" s="299" t="s">
        <v>991</v>
      </c>
      <c r="C177" s="303">
        <v>51581.72</v>
      </c>
      <c r="D177" s="303">
        <v>51581.72</v>
      </c>
      <c r="E177" s="303"/>
      <c r="F177" s="303"/>
    </row>
    <row r="178" spans="2:6">
      <c r="B178" s="299" t="s">
        <v>1068</v>
      </c>
      <c r="C178" s="303">
        <v>25574.15</v>
      </c>
      <c r="D178" s="303">
        <v>25574.15</v>
      </c>
      <c r="E178" s="303"/>
      <c r="F178" s="303"/>
    </row>
    <row r="179" spans="2:6">
      <c r="B179" s="299" t="s">
        <v>597</v>
      </c>
      <c r="C179" s="303">
        <v>55376.27</v>
      </c>
      <c r="D179" s="303">
        <v>55376.27</v>
      </c>
      <c r="E179" s="303"/>
      <c r="F179" s="303"/>
    </row>
    <row r="180" spans="2:6">
      <c r="B180" s="299"/>
      <c r="C180" s="303">
        <v>1108239.19</v>
      </c>
      <c r="D180" s="303">
        <v>1108239.19</v>
      </c>
      <c r="E180" s="303"/>
      <c r="F180" s="303"/>
    </row>
    <row r="181" spans="2:6">
      <c r="B181" s="17"/>
      <c r="C181" s="304"/>
      <c r="D181" s="304"/>
      <c r="E181" s="304"/>
      <c r="F181" s="304"/>
    </row>
    <row r="182" spans="2:6" ht="16.5" customHeight="1">
      <c r="C182" s="529">
        <f>SUM(C167:C181)</f>
        <v>2216478.38</v>
      </c>
      <c r="D182" s="529">
        <f>SUM(D167:D181)</f>
        <v>2216478.38</v>
      </c>
      <c r="E182" s="296">
        <f>SUM(E181:E181)</f>
        <v>0</v>
      </c>
      <c r="F182" s="296">
        <f>SUM(F181:F181)</f>
        <v>0</v>
      </c>
    </row>
    <row r="186" spans="2:6" ht="20.25" customHeight="1">
      <c r="B186" s="323" t="s">
        <v>385</v>
      </c>
      <c r="C186" s="324" t="s">
        <v>299</v>
      </c>
      <c r="D186" s="296" t="s">
        <v>384</v>
      </c>
      <c r="E186" s="296" t="s">
        <v>379</v>
      </c>
    </row>
    <row r="187" spans="2:6">
      <c r="B187" s="330" t="s">
        <v>522</v>
      </c>
      <c r="C187" s="331"/>
      <c r="D187" s="332"/>
      <c r="E187" s="333"/>
    </row>
    <row r="188" spans="2:6">
      <c r="B188" s="334"/>
      <c r="C188" s="335"/>
      <c r="D188" s="336"/>
      <c r="E188" s="337"/>
    </row>
    <row r="189" spans="2:6">
      <c r="B189" s="338" t="s">
        <v>545</v>
      </c>
      <c r="C189" s="339"/>
      <c r="D189" s="340"/>
      <c r="E189" s="341"/>
    </row>
    <row r="190" spans="2:6" ht="16.5" customHeight="1">
      <c r="C190" s="296">
        <f>SUM(C188:C189)</f>
        <v>0</v>
      </c>
      <c r="D190" s="926"/>
      <c r="E190" s="927"/>
    </row>
    <row r="193" spans="2:5" ht="27.75" customHeight="1">
      <c r="B193" s="323" t="s">
        <v>386</v>
      </c>
      <c r="C193" s="324" t="s">
        <v>299</v>
      </c>
      <c r="D193" s="296" t="s">
        <v>384</v>
      </c>
      <c r="E193" s="296" t="s">
        <v>379</v>
      </c>
    </row>
    <row r="194" spans="2:5">
      <c r="B194" s="330" t="s">
        <v>523</v>
      </c>
      <c r="C194" s="331"/>
      <c r="D194" s="332"/>
      <c r="E194" s="333"/>
    </row>
    <row r="195" spans="2:5">
      <c r="B195" s="334"/>
      <c r="C195" s="335"/>
      <c r="D195" s="336"/>
      <c r="E195" s="337"/>
    </row>
    <row r="196" spans="2:5">
      <c r="B196" s="338" t="s">
        <v>545</v>
      </c>
      <c r="C196" s="339"/>
      <c r="D196" s="340"/>
      <c r="E196" s="341"/>
    </row>
    <row r="197" spans="2:5" ht="15" customHeight="1">
      <c r="C197" s="296">
        <f>SUM(C195:C196)</f>
        <v>0</v>
      </c>
      <c r="D197" s="926"/>
      <c r="E197" s="927"/>
    </row>
    <row r="198" spans="2:5" ht="15">
      <c r="B198"/>
    </row>
    <row r="200" spans="2:5" ht="24" customHeight="1">
      <c r="B200" s="323" t="s">
        <v>387</v>
      </c>
      <c r="C200" s="324" t="s">
        <v>299</v>
      </c>
      <c r="D200" s="296" t="s">
        <v>384</v>
      </c>
      <c r="E200" s="296" t="s">
        <v>379</v>
      </c>
    </row>
    <row r="201" spans="2:5">
      <c r="B201" s="330" t="s">
        <v>524</v>
      </c>
      <c r="C201" s="331"/>
      <c r="D201" s="332"/>
      <c r="E201" s="333"/>
    </row>
    <row r="202" spans="2:5">
      <c r="B202" s="334"/>
      <c r="C202" s="335"/>
      <c r="D202" s="336"/>
      <c r="E202" s="337"/>
    </row>
    <row r="203" spans="2:5">
      <c r="B203" s="338" t="s">
        <v>545</v>
      </c>
      <c r="C203" s="339"/>
      <c r="D203" s="340"/>
      <c r="E203" s="341"/>
    </row>
    <row r="204" spans="2:5" ht="16.5" customHeight="1">
      <c r="C204" s="296">
        <f>SUM(C202:C203)</f>
        <v>0</v>
      </c>
      <c r="D204" s="926"/>
      <c r="E204" s="927"/>
    </row>
    <row r="207" spans="2:5" ht="24" customHeight="1">
      <c r="B207" s="323" t="s">
        <v>388</v>
      </c>
      <c r="C207" s="324" t="s">
        <v>299</v>
      </c>
      <c r="D207" s="342" t="s">
        <v>384</v>
      </c>
      <c r="E207" s="342" t="s">
        <v>307</v>
      </c>
    </row>
    <row r="208" spans="2:5">
      <c r="B208" s="330" t="s">
        <v>525</v>
      </c>
      <c r="C208" s="298"/>
      <c r="D208" s="298">
        <v>0</v>
      </c>
      <c r="E208" s="298">
        <v>0</v>
      </c>
    </row>
    <row r="209" spans="2:8">
      <c r="B209" s="299"/>
      <c r="C209" s="300"/>
      <c r="D209" s="300">
        <v>0</v>
      </c>
      <c r="E209" s="300">
        <v>0</v>
      </c>
    </row>
    <row r="210" spans="2:8">
      <c r="B210" s="17" t="s">
        <v>545</v>
      </c>
      <c r="C210" s="18"/>
      <c r="D210" s="18">
        <v>0</v>
      </c>
      <c r="E210" s="18">
        <v>0</v>
      </c>
    </row>
    <row r="211" spans="2:8" ht="18.75" customHeight="1">
      <c r="C211" s="296">
        <f>SUM(C209:C210)</f>
        <v>0</v>
      </c>
      <c r="D211" s="926"/>
      <c r="E211" s="927"/>
    </row>
    <row r="215" spans="2:8">
      <c r="B215" s="19" t="s">
        <v>391</v>
      </c>
    </row>
    <row r="216" spans="2:8">
      <c r="B216" s="19"/>
    </row>
    <row r="217" spans="2:8">
      <c r="B217" s="19" t="s">
        <v>389</v>
      </c>
    </row>
    <row r="219" spans="2:8" ht="24" customHeight="1">
      <c r="B219" s="343" t="s">
        <v>305</v>
      </c>
      <c r="C219" s="344" t="s">
        <v>299</v>
      </c>
      <c r="D219" s="296" t="s">
        <v>306</v>
      </c>
      <c r="E219" s="296" t="s">
        <v>307</v>
      </c>
    </row>
    <row r="220" spans="2:8" ht="15" customHeight="1">
      <c r="B220" s="297" t="s">
        <v>389</v>
      </c>
      <c r="C220" s="320"/>
      <c r="D220" s="320"/>
      <c r="E220" s="320"/>
      <c r="H220" s="361"/>
    </row>
    <row r="221" spans="2:8" ht="15" customHeight="1">
      <c r="B221" s="602" t="s">
        <v>598</v>
      </c>
      <c r="C221" s="552">
        <v>3639984.05</v>
      </c>
      <c r="D221" s="303"/>
      <c r="E221" s="518"/>
      <c r="F221" s="603"/>
      <c r="H221" s="361"/>
    </row>
    <row r="222" spans="2:8" ht="15" customHeight="1">
      <c r="B222" s="602" t="s">
        <v>599</v>
      </c>
      <c r="C222" s="552">
        <v>56950.080000000002</v>
      </c>
      <c r="D222" s="303"/>
      <c r="E222" s="518"/>
      <c r="F222" s="603"/>
      <c r="H222" s="361"/>
    </row>
    <row r="223" spans="2:8" ht="15" customHeight="1">
      <c r="B223" s="602" t="s">
        <v>958</v>
      </c>
      <c r="C223" s="552">
        <v>308675</v>
      </c>
      <c r="D223" s="303"/>
      <c r="E223" s="518"/>
      <c r="F223" s="603"/>
      <c r="H223" s="361"/>
    </row>
    <row r="224" spans="2:8" ht="15" customHeight="1">
      <c r="B224" s="602" t="s">
        <v>600</v>
      </c>
      <c r="C224" s="552">
        <v>11154260.91</v>
      </c>
      <c r="D224" s="303"/>
      <c r="E224" s="518"/>
      <c r="F224" s="603"/>
      <c r="H224" s="361"/>
    </row>
    <row r="225" spans="2:8" ht="15" customHeight="1">
      <c r="B225" s="602" t="s">
        <v>601</v>
      </c>
      <c r="C225" s="606">
        <v>32450</v>
      </c>
      <c r="D225" s="303"/>
      <c r="E225" s="303"/>
      <c r="F225" s="603"/>
    </row>
    <row r="226" spans="2:8" ht="15" customHeight="1">
      <c r="B226" s="602" t="s">
        <v>1069</v>
      </c>
      <c r="C226" s="606">
        <v>85021.27</v>
      </c>
      <c r="D226" s="303"/>
      <c r="E226" s="303"/>
      <c r="F226" s="603"/>
    </row>
    <row r="227" spans="2:8" ht="15" customHeight="1">
      <c r="B227" s="602" t="s">
        <v>602</v>
      </c>
      <c r="C227" s="606">
        <v>114655.49</v>
      </c>
      <c r="D227" s="303"/>
      <c r="E227" s="303"/>
      <c r="F227" s="603"/>
    </row>
    <row r="228" spans="2:8" ht="15" customHeight="1">
      <c r="B228" s="602" t="s">
        <v>954</v>
      </c>
      <c r="C228" s="606">
        <v>532128.06999999995</v>
      </c>
      <c r="D228" s="303"/>
      <c r="E228" s="303"/>
      <c r="F228" s="603"/>
    </row>
    <row r="229" spans="2:8" ht="15" customHeight="1">
      <c r="B229" s="602" t="s">
        <v>947</v>
      </c>
      <c r="C229" s="606">
        <v>170399.01</v>
      </c>
      <c r="D229" s="303"/>
      <c r="E229" s="303"/>
      <c r="F229" s="603"/>
    </row>
    <row r="230" spans="2:8" ht="15" customHeight="1">
      <c r="B230" s="602" t="s">
        <v>603</v>
      </c>
      <c r="C230" s="606">
        <v>342187.5</v>
      </c>
      <c r="D230" s="303"/>
      <c r="E230" s="303"/>
      <c r="F230" s="603"/>
    </row>
    <row r="231" spans="2:8" ht="15" customHeight="1">
      <c r="B231" s="602" t="s">
        <v>1070</v>
      </c>
      <c r="C231" s="606">
        <v>575.04999999999995</v>
      </c>
      <c r="D231" s="303"/>
      <c r="E231" s="303"/>
      <c r="F231" s="603"/>
    </row>
    <row r="232" spans="2:8" ht="15" customHeight="1">
      <c r="B232" s="602"/>
      <c r="C232" s="606"/>
      <c r="D232" s="303"/>
      <c r="E232" s="303"/>
      <c r="F232" s="603"/>
    </row>
    <row r="233" spans="2:8" ht="15" customHeight="1">
      <c r="B233" s="520" t="s">
        <v>1072</v>
      </c>
      <c r="C233" s="606"/>
      <c r="D233" s="303"/>
      <c r="E233" s="303"/>
      <c r="F233" s="603"/>
    </row>
    <row r="234" spans="2:8" ht="15" customHeight="1">
      <c r="B234" s="520" t="s">
        <v>1071</v>
      </c>
      <c r="C234" s="606">
        <v>25635067.170000002</v>
      </c>
      <c r="D234" s="303"/>
      <c r="E234" s="303"/>
      <c r="F234" s="603"/>
    </row>
    <row r="235" spans="2:8" ht="15" customHeight="1">
      <c r="B235" s="520" t="s">
        <v>1084</v>
      </c>
      <c r="C235" s="606">
        <v>52000</v>
      </c>
      <c r="D235" s="303"/>
      <c r="E235" s="303"/>
      <c r="F235" s="603"/>
    </row>
    <row r="236" spans="2:8" ht="15" customHeight="1">
      <c r="B236" s="520" t="s">
        <v>1085</v>
      </c>
      <c r="C236" s="606">
        <v>297650</v>
      </c>
      <c r="D236" s="303"/>
      <c r="E236" s="303"/>
      <c r="F236" s="603"/>
    </row>
    <row r="237" spans="2:8" ht="15" customHeight="1">
      <c r="B237" s="520" t="s">
        <v>1086</v>
      </c>
      <c r="C237" s="606">
        <v>30888576.93</v>
      </c>
      <c r="D237" s="303"/>
      <c r="E237" s="303"/>
      <c r="F237" s="603"/>
    </row>
    <row r="238" spans="2:8" ht="15" customHeight="1">
      <c r="B238" s="602" t="s">
        <v>604</v>
      </c>
      <c r="C238" s="606">
        <v>35316283.07</v>
      </c>
      <c r="D238" s="303"/>
      <c r="E238" s="303"/>
      <c r="F238" s="603"/>
    </row>
    <row r="239" spans="2:8" ht="15" customHeight="1">
      <c r="B239" s="602" t="s">
        <v>605</v>
      </c>
      <c r="C239" s="606">
        <v>20589327.98</v>
      </c>
      <c r="D239" s="303"/>
      <c r="E239" s="303"/>
      <c r="F239" s="603"/>
      <c r="H239" s="361"/>
    </row>
    <row r="240" spans="2:8" ht="15" customHeight="1">
      <c r="B240" s="520" t="s">
        <v>606</v>
      </c>
      <c r="C240" s="303">
        <v>32647962.030000001</v>
      </c>
      <c r="D240" s="303"/>
      <c r="E240" s="303"/>
      <c r="F240" s="603"/>
      <c r="H240" s="361"/>
    </row>
    <row r="241" spans="2:8" ht="15" customHeight="1">
      <c r="B241" s="520" t="s">
        <v>607</v>
      </c>
      <c r="C241" s="303">
        <v>33837407.799999997</v>
      </c>
      <c r="D241" s="303"/>
      <c r="E241" s="303"/>
      <c r="F241" s="603"/>
      <c r="H241" s="361"/>
    </row>
    <row r="242" spans="2:8" ht="15">
      <c r="B242" s="17"/>
      <c r="C242" s="303"/>
      <c r="D242" s="304"/>
      <c r="E242" s="304"/>
      <c r="F242" s="603"/>
    </row>
    <row r="243" spans="2:8" ht="15.75" customHeight="1">
      <c r="C243" s="529">
        <f>SUM(C220:C242)</f>
        <v>195701561.41000003</v>
      </c>
      <c r="D243" s="926"/>
      <c r="E243" s="927"/>
    </row>
    <row r="249" spans="2:8" ht="24.75" customHeight="1">
      <c r="B249" s="343" t="s">
        <v>406</v>
      </c>
      <c r="C249" s="344" t="s">
        <v>299</v>
      </c>
      <c r="D249" s="296" t="s">
        <v>306</v>
      </c>
      <c r="E249" s="296" t="s">
        <v>307</v>
      </c>
    </row>
    <row r="250" spans="2:8" ht="25.5">
      <c r="B250" s="521" t="s">
        <v>526</v>
      </c>
      <c r="C250" s="320"/>
      <c r="D250" s="320"/>
      <c r="E250" s="320"/>
    </row>
    <row r="251" spans="2:8">
      <c r="B251" s="299" t="s">
        <v>608</v>
      </c>
      <c r="C251" s="303">
        <v>45.8</v>
      </c>
      <c r="D251" s="303"/>
      <c r="E251" s="303"/>
    </row>
    <row r="252" spans="2:8">
      <c r="B252" s="299" t="s">
        <v>609</v>
      </c>
      <c r="C252" s="303">
        <v>1.98</v>
      </c>
      <c r="D252" s="303"/>
      <c r="E252" s="303"/>
    </row>
    <row r="253" spans="2:8">
      <c r="B253" s="17"/>
      <c r="C253" s="304"/>
      <c r="D253" s="304"/>
      <c r="E253" s="304"/>
    </row>
    <row r="254" spans="2:8" ht="16.5" customHeight="1">
      <c r="C254" s="529">
        <f>SUM(C251:C253)</f>
        <v>47.779999999999994</v>
      </c>
      <c r="D254" s="926"/>
      <c r="E254" s="927"/>
    </row>
    <row r="257" spans="2:5">
      <c r="B257" s="19" t="s">
        <v>80</v>
      </c>
    </row>
    <row r="259" spans="2:5" ht="26.25" customHeight="1">
      <c r="B259" s="343" t="s">
        <v>308</v>
      </c>
      <c r="C259" s="344" t="s">
        <v>299</v>
      </c>
      <c r="D259" s="296" t="s">
        <v>309</v>
      </c>
      <c r="E259" s="296" t="s">
        <v>310</v>
      </c>
    </row>
    <row r="260" spans="2:5">
      <c r="B260" s="297" t="s">
        <v>527</v>
      </c>
      <c r="C260" s="320"/>
      <c r="D260" s="320"/>
      <c r="E260" s="320">
        <v>0</v>
      </c>
    </row>
    <row r="261" spans="2:5">
      <c r="B261" s="299" t="s">
        <v>5795</v>
      </c>
      <c r="C261" s="303">
        <v>5788415.8700000001</v>
      </c>
      <c r="D261" s="303">
        <v>4.43</v>
      </c>
      <c r="E261" s="303"/>
    </row>
    <row r="262" spans="2:5">
      <c r="B262" s="299" t="s">
        <v>5796</v>
      </c>
      <c r="C262" s="303">
        <v>15636187.550000001</v>
      </c>
      <c r="D262" s="303">
        <v>11.97</v>
      </c>
      <c r="E262" s="303"/>
    </row>
    <row r="263" spans="2:5">
      <c r="B263" s="299" t="s">
        <v>5797</v>
      </c>
      <c r="C263" s="303">
        <v>21781.37</v>
      </c>
      <c r="D263" s="303">
        <v>0.02</v>
      </c>
      <c r="E263" s="303"/>
    </row>
    <row r="264" spans="2:5">
      <c r="B264" s="299" t="s">
        <v>5798</v>
      </c>
      <c r="C264" s="303">
        <v>457284.75</v>
      </c>
      <c r="D264" s="303">
        <v>0.35</v>
      </c>
      <c r="E264" s="303"/>
    </row>
    <row r="265" spans="2:5">
      <c r="B265" s="299" t="s">
        <v>5799</v>
      </c>
      <c r="C265" s="303">
        <v>4630927.26</v>
      </c>
      <c r="D265" s="303">
        <v>3.55</v>
      </c>
      <c r="E265" s="303"/>
    </row>
    <row r="266" spans="2:5">
      <c r="B266" s="299" t="s">
        <v>5800</v>
      </c>
      <c r="C266" s="303">
        <v>1730937.01</v>
      </c>
      <c r="D266" s="303">
        <v>1.33</v>
      </c>
      <c r="E266" s="303"/>
    </row>
    <row r="267" spans="2:5">
      <c r="B267" s="299" t="s">
        <v>5801</v>
      </c>
      <c r="C267" s="303">
        <v>178325.18</v>
      </c>
      <c r="D267" s="303">
        <v>0.14000000000000001</v>
      </c>
      <c r="E267" s="303"/>
    </row>
    <row r="268" spans="2:5">
      <c r="B268" s="299" t="s">
        <v>5802</v>
      </c>
      <c r="C268" s="303">
        <v>3420791.33</v>
      </c>
      <c r="D268" s="303">
        <v>2.62</v>
      </c>
      <c r="E268" s="303"/>
    </row>
    <row r="269" spans="2:5">
      <c r="B269" s="299" t="s">
        <v>5803</v>
      </c>
      <c r="C269" s="303">
        <v>2704811.03</v>
      </c>
      <c r="D269" s="303">
        <v>2.0699999999999998</v>
      </c>
      <c r="E269" s="303"/>
    </row>
    <row r="270" spans="2:5">
      <c r="B270" s="299" t="s">
        <v>5804</v>
      </c>
      <c r="C270" s="303">
        <v>49048.2</v>
      </c>
      <c r="D270" s="303">
        <v>0.04</v>
      </c>
      <c r="E270" s="303"/>
    </row>
    <row r="271" spans="2:5">
      <c r="B271" s="299" t="s">
        <v>5805</v>
      </c>
      <c r="C271" s="303">
        <v>4388.96</v>
      </c>
      <c r="D271" s="303">
        <v>0</v>
      </c>
      <c r="E271" s="303"/>
    </row>
    <row r="272" spans="2:5">
      <c r="B272" s="299" t="s">
        <v>5806</v>
      </c>
      <c r="C272" s="303">
        <v>85</v>
      </c>
      <c r="D272" s="303">
        <v>0</v>
      </c>
      <c r="E272" s="303"/>
    </row>
    <row r="273" spans="2:5">
      <c r="B273" s="299" t="s">
        <v>5807</v>
      </c>
      <c r="C273" s="303">
        <v>32016</v>
      </c>
      <c r="D273" s="303">
        <v>0.02</v>
      </c>
      <c r="E273" s="303"/>
    </row>
    <row r="274" spans="2:5">
      <c r="B274" s="299" t="s">
        <v>5808</v>
      </c>
      <c r="C274" s="303">
        <v>44106.48</v>
      </c>
      <c r="D274" s="303">
        <v>0.03</v>
      </c>
      <c r="E274" s="303"/>
    </row>
    <row r="275" spans="2:5">
      <c r="B275" s="299" t="s">
        <v>5809</v>
      </c>
      <c r="C275" s="303">
        <v>359577.09</v>
      </c>
      <c r="D275" s="303">
        <v>0.28000000000000003</v>
      </c>
      <c r="E275" s="303"/>
    </row>
    <row r="276" spans="2:5">
      <c r="B276" s="299" t="s">
        <v>5810</v>
      </c>
      <c r="C276" s="303">
        <v>15609.5</v>
      </c>
      <c r="D276" s="303">
        <v>0.01</v>
      </c>
      <c r="E276" s="303"/>
    </row>
    <row r="277" spans="2:5">
      <c r="B277" s="299" t="s">
        <v>5811</v>
      </c>
      <c r="C277" s="303">
        <v>13147.03</v>
      </c>
      <c r="D277" s="303">
        <v>0.01</v>
      </c>
      <c r="E277" s="303"/>
    </row>
    <row r="278" spans="2:5">
      <c r="B278" s="299" t="s">
        <v>5812</v>
      </c>
      <c r="C278" s="303">
        <v>3337.32</v>
      </c>
      <c r="D278" s="303">
        <v>0</v>
      </c>
      <c r="E278" s="303"/>
    </row>
    <row r="279" spans="2:5">
      <c r="B279" s="299" t="s">
        <v>5813</v>
      </c>
      <c r="C279" s="303">
        <v>245227.04</v>
      </c>
      <c r="D279" s="303">
        <v>0.19</v>
      </c>
      <c r="E279" s="303"/>
    </row>
    <row r="280" spans="2:5">
      <c r="B280" s="299" t="s">
        <v>5814</v>
      </c>
      <c r="C280" s="303">
        <v>1705.2</v>
      </c>
      <c r="D280" s="303">
        <v>0</v>
      </c>
      <c r="E280" s="303"/>
    </row>
    <row r="281" spans="2:5">
      <c r="B281" s="299" t="s">
        <v>5815</v>
      </c>
      <c r="C281" s="303">
        <v>1576.94</v>
      </c>
      <c r="D281" s="303">
        <v>0</v>
      </c>
      <c r="E281" s="303"/>
    </row>
    <row r="282" spans="2:5">
      <c r="B282" s="299" t="s">
        <v>5816</v>
      </c>
      <c r="C282" s="303">
        <v>1390</v>
      </c>
      <c r="D282" s="303">
        <v>0</v>
      </c>
      <c r="E282" s="303"/>
    </row>
    <row r="283" spans="2:5">
      <c r="B283" s="299" t="s">
        <v>5817</v>
      </c>
      <c r="C283" s="303">
        <v>3677.4</v>
      </c>
      <c r="D283" s="303">
        <v>0</v>
      </c>
      <c r="E283" s="303"/>
    </row>
    <row r="284" spans="2:5">
      <c r="B284" s="299" t="s">
        <v>5818</v>
      </c>
      <c r="C284" s="303">
        <v>2311.85</v>
      </c>
      <c r="D284" s="303">
        <v>0</v>
      </c>
      <c r="E284" s="303"/>
    </row>
    <row r="285" spans="2:5">
      <c r="B285" s="299" t="s">
        <v>5819</v>
      </c>
      <c r="C285" s="303">
        <v>177334.97</v>
      </c>
      <c r="D285" s="303">
        <v>0.14000000000000001</v>
      </c>
      <c r="E285" s="303"/>
    </row>
    <row r="286" spans="2:5">
      <c r="B286" s="299" t="s">
        <v>5820</v>
      </c>
      <c r="C286" s="303">
        <v>72438.679999999993</v>
      </c>
      <c r="D286" s="303">
        <v>0.06</v>
      </c>
      <c r="E286" s="303"/>
    </row>
    <row r="287" spans="2:5">
      <c r="B287" s="299" t="s">
        <v>5821</v>
      </c>
      <c r="C287" s="303">
        <v>72212.97</v>
      </c>
      <c r="D287" s="303">
        <v>0.06</v>
      </c>
      <c r="E287" s="303"/>
    </row>
    <row r="288" spans="2:5">
      <c r="B288" s="299" t="s">
        <v>5822</v>
      </c>
      <c r="C288" s="303">
        <v>207255.49</v>
      </c>
      <c r="D288" s="303">
        <v>0.16</v>
      </c>
      <c r="E288" s="303"/>
    </row>
    <row r="289" spans="2:5">
      <c r="B289" s="299" t="s">
        <v>5823</v>
      </c>
      <c r="C289" s="303">
        <v>89578.85</v>
      </c>
      <c r="D289" s="303">
        <v>7.0000000000000007E-2</v>
      </c>
      <c r="E289" s="303"/>
    </row>
    <row r="290" spans="2:5">
      <c r="B290" s="299" t="s">
        <v>5824</v>
      </c>
      <c r="C290" s="303">
        <v>1981.7</v>
      </c>
      <c r="D290" s="303">
        <v>0</v>
      </c>
      <c r="E290" s="303"/>
    </row>
    <row r="291" spans="2:5">
      <c r="B291" s="299" t="s">
        <v>5825</v>
      </c>
      <c r="C291" s="303">
        <v>144116.82999999999</v>
      </c>
      <c r="D291" s="303">
        <v>0.11</v>
      </c>
      <c r="E291" s="303"/>
    </row>
    <row r="292" spans="2:5">
      <c r="B292" s="299" t="s">
        <v>5826</v>
      </c>
      <c r="C292" s="303">
        <v>43472.800000000003</v>
      </c>
      <c r="D292" s="303">
        <v>0.03</v>
      </c>
      <c r="E292" s="303"/>
    </row>
    <row r="293" spans="2:5">
      <c r="B293" s="299" t="s">
        <v>5827</v>
      </c>
      <c r="C293" s="303">
        <v>252</v>
      </c>
      <c r="D293" s="303">
        <v>0</v>
      </c>
      <c r="E293" s="303"/>
    </row>
    <row r="294" spans="2:5">
      <c r="B294" s="299" t="s">
        <v>5828</v>
      </c>
      <c r="C294" s="303">
        <v>13601.78</v>
      </c>
      <c r="D294" s="303">
        <v>0.01</v>
      </c>
      <c r="E294" s="303"/>
    </row>
    <row r="295" spans="2:5">
      <c r="B295" s="299" t="s">
        <v>5829</v>
      </c>
      <c r="C295" s="303">
        <v>1745559.55</v>
      </c>
      <c r="D295" s="303">
        <v>1.34</v>
      </c>
      <c r="E295" s="303"/>
    </row>
    <row r="296" spans="2:5">
      <c r="B296" s="299" t="s">
        <v>5830</v>
      </c>
      <c r="C296" s="303">
        <v>1864424.9</v>
      </c>
      <c r="D296" s="303">
        <v>1.43</v>
      </c>
      <c r="E296" s="303"/>
    </row>
    <row r="297" spans="2:5">
      <c r="B297" s="299" t="s">
        <v>5831</v>
      </c>
      <c r="C297" s="303">
        <v>18100.98</v>
      </c>
      <c r="D297" s="303">
        <v>0.01</v>
      </c>
      <c r="E297" s="303"/>
    </row>
    <row r="298" spans="2:5">
      <c r="B298" s="299" t="s">
        <v>5832</v>
      </c>
      <c r="C298" s="303">
        <v>4496593.3099999996</v>
      </c>
      <c r="D298" s="303">
        <v>3.44</v>
      </c>
      <c r="E298" s="303"/>
    </row>
    <row r="299" spans="2:5">
      <c r="B299" s="299" t="s">
        <v>5833</v>
      </c>
      <c r="C299" s="303">
        <v>7600</v>
      </c>
      <c r="D299" s="303">
        <v>0.01</v>
      </c>
      <c r="E299" s="303"/>
    </row>
    <row r="300" spans="2:5">
      <c r="B300" s="299" t="s">
        <v>5834</v>
      </c>
      <c r="C300" s="303">
        <v>11092.14</v>
      </c>
      <c r="D300" s="303">
        <v>0.01</v>
      </c>
      <c r="E300" s="303"/>
    </row>
    <row r="301" spans="2:5">
      <c r="B301" s="299" t="s">
        <v>5835</v>
      </c>
      <c r="C301" s="303">
        <v>14652.99</v>
      </c>
      <c r="D301" s="303">
        <v>0.01</v>
      </c>
      <c r="E301" s="303"/>
    </row>
    <row r="302" spans="2:5">
      <c r="B302" s="299" t="s">
        <v>5836</v>
      </c>
      <c r="C302" s="303">
        <v>1930.84</v>
      </c>
      <c r="D302" s="303">
        <v>0</v>
      </c>
      <c r="E302" s="303"/>
    </row>
    <row r="303" spans="2:5">
      <c r="B303" s="299" t="s">
        <v>5837</v>
      </c>
      <c r="C303" s="303">
        <v>44097.5</v>
      </c>
      <c r="D303" s="303">
        <v>0.03</v>
      </c>
      <c r="E303" s="303"/>
    </row>
    <row r="304" spans="2:5">
      <c r="B304" s="299" t="s">
        <v>5838</v>
      </c>
      <c r="C304" s="303">
        <v>44825.04</v>
      </c>
      <c r="D304" s="303">
        <v>0.03</v>
      </c>
      <c r="E304" s="303"/>
    </row>
    <row r="305" spans="2:5">
      <c r="B305" s="299" t="s">
        <v>5839</v>
      </c>
      <c r="C305" s="303">
        <v>684.01</v>
      </c>
      <c r="D305" s="303">
        <v>0</v>
      </c>
      <c r="E305" s="303"/>
    </row>
    <row r="306" spans="2:5">
      <c r="B306" s="299" t="s">
        <v>5840</v>
      </c>
      <c r="C306" s="303">
        <v>22003.58</v>
      </c>
      <c r="D306" s="303">
        <v>0.02</v>
      </c>
      <c r="E306" s="303"/>
    </row>
    <row r="307" spans="2:5">
      <c r="B307" s="299" t="s">
        <v>5841</v>
      </c>
      <c r="C307" s="303">
        <v>2531238</v>
      </c>
      <c r="D307" s="303">
        <v>1.94</v>
      </c>
      <c r="E307" s="303"/>
    </row>
    <row r="308" spans="2:5">
      <c r="B308" s="299" t="s">
        <v>610</v>
      </c>
      <c r="C308" s="303">
        <v>1798672.19</v>
      </c>
      <c r="D308" s="303">
        <v>1.38</v>
      </c>
      <c r="E308" s="303"/>
    </row>
    <row r="309" spans="2:5">
      <c r="B309" s="299" t="s">
        <v>611</v>
      </c>
      <c r="C309" s="303">
        <v>676858</v>
      </c>
      <c r="D309" s="303">
        <v>0.52</v>
      </c>
      <c r="E309" s="303"/>
    </row>
    <row r="310" spans="2:5">
      <c r="B310" s="299" t="s">
        <v>612</v>
      </c>
      <c r="C310" s="303">
        <v>190062.88</v>
      </c>
      <c r="D310" s="303">
        <v>0.15</v>
      </c>
      <c r="E310" s="303"/>
    </row>
    <row r="311" spans="2:5">
      <c r="B311" s="299" t="s">
        <v>613</v>
      </c>
      <c r="C311" s="303">
        <v>39673.22</v>
      </c>
      <c r="D311" s="303">
        <v>0.03</v>
      </c>
      <c r="E311" s="303"/>
    </row>
    <row r="312" spans="2:5">
      <c r="B312" s="299" t="s">
        <v>614</v>
      </c>
      <c r="C312" s="303">
        <v>127026.19</v>
      </c>
      <c r="D312" s="303">
        <v>0.1</v>
      </c>
      <c r="E312" s="303"/>
    </row>
    <row r="313" spans="2:5">
      <c r="B313" s="299" t="s">
        <v>5842</v>
      </c>
      <c r="C313" s="303">
        <v>3472.74</v>
      </c>
      <c r="D313" s="303">
        <v>0</v>
      </c>
      <c r="E313" s="303"/>
    </row>
    <row r="314" spans="2:5">
      <c r="B314" s="299" t="s">
        <v>615</v>
      </c>
      <c r="C314" s="303">
        <v>369085.02</v>
      </c>
      <c r="D314" s="303">
        <v>0.28000000000000003</v>
      </c>
      <c r="E314" s="303"/>
    </row>
    <row r="315" spans="2:5">
      <c r="B315" s="299" t="s">
        <v>5843</v>
      </c>
      <c r="C315" s="303">
        <v>46991.96</v>
      </c>
      <c r="D315" s="303">
        <v>0.04</v>
      </c>
      <c r="E315" s="303"/>
    </row>
    <row r="316" spans="2:5">
      <c r="B316" s="299" t="s">
        <v>5844</v>
      </c>
      <c r="C316" s="303">
        <v>2700.06</v>
      </c>
      <c r="D316" s="303">
        <v>0</v>
      </c>
      <c r="E316" s="303"/>
    </row>
    <row r="317" spans="2:5">
      <c r="B317" s="299" t="s">
        <v>1073</v>
      </c>
      <c r="C317" s="303">
        <v>2464965.5299999998</v>
      </c>
      <c r="D317" s="303">
        <v>1.89</v>
      </c>
      <c r="E317" s="303"/>
    </row>
    <row r="318" spans="2:5">
      <c r="B318" s="299" t="s">
        <v>1074</v>
      </c>
      <c r="C318" s="303">
        <v>2320</v>
      </c>
      <c r="D318" s="303">
        <v>0</v>
      </c>
      <c r="E318" s="303"/>
    </row>
    <row r="319" spans="2:5">
      <c r="B319" s="299" t="s">
        <v>1087</v>
      </c>
      <c r="C319" s="303">
        <v>17603</v>
      </c>
      <c r="D319" s="303">
        <v>0.01</v>
      </c>
      <c r="E319" s="303"/>
    </row>
    <row r="320" spans="2:5">
      <c r="B320" s="299" t="s">
        <v>1075</v>
      </c>
      <c r="C320" s="303">
        <v>637339.59</v>
      </c>
      <c r="D320" s="303">
        <v>0.49</v>
      </c>
      <c r="E320" s="303"/>
    </row>
    <row r="321" spans="2:5">
      <c r="B321" s="299" t="s">
        <v>616</v>
      </c>
      <c r="C321" s="303">
        <v>277410.94</v>
      </c>
      <c r="D321" s="303">
        <v>0.21</v>
      </c>
      <c r="E321" s="303"/>
    </row>
    <row r="322" spans="2:5">
      <c r="B322" s="299" t="s">
        <v>839</v>
      </c>
      <c r="C322" s="303">
        <v>5940.36</v>
      </c>
      <c r="D322" s="303">
        <v>0</v>
      </c>
      <c r="E322" s="303"/>
    </row>
    <row r="323" spans="2:5">
      <c r="B323" s="299" t="s">
        <v>617</v>
      </c>
      <c r="C323" s="303">
        <v>858346.22</v>
      </c>
      <c r="D323" s="303">
        <v>0.66</v>
      </c>
      <c r="E323" s="303"/>
    </row>
    <row r="324" spans="2:5">
      <c r="B324" s="299" t="s">
        <v>5845</v>
      </c>
      <c r="C324" s="303">
        <v>15050.76</v>
      </c>
      <c r="D324" s="303">
        <v>0.01</v>
      </c>
      <c r="E324" s="303"/>
    </row>
    <row r="325" spans="2:5">
      <c r="B325" s="299" t="s">
        <v>5846</v>
      </c>
      <c r="C325" s="303">
        <v>95596.6</v>
      </c>
      <c r="D325" s="303">
        <v>7.0000000000000007E-2</v>
      </c>
      <c r="E325" s="303"/>
    </row>
    <row r="326" spans="2:5">
      <c r="B326" s="299" t="s">
        <v>5847</v>
      </c>
      <c r="C326" s="303">
        <v>68400.56</v>
      </c>
      <c r="D326" s="303">
        <v>0.05</v>
      </c>
      <c r="E326" s="303"/>
    </row>
    <row r="327" spans="2:5">
      <c r="B327" s="299" t="s">
        <v>1076</v>
      </c>
      <c r="C327" s="303">
        <v>333265.71999999997</v>
      </c>
      <c r="D327" s="303">
        <v>0.26</v>
      </c>
      <c r="E327" s="303"/>
    </row>
    <row r="328" spans="2:5">
      <c r="B328" s="299" t="s">
        <v>5848</v>
      </c>
      <c r="C328" s="303">
        <v>34638.47</v>
      </c>
      <c r="D328" s="303">
        <v>0.03</v>
      </c>
      <c r="E328" s="303"/>
    </row>
    <row r="329" spans="2:5">
      <c r="B329" s="299" t="s">
        <v>1077</v>
      </c>
      <c r="C329" s="303">
        <v>24237.97</v>
      </c>
      <c r="D329" s="303">
        <v>0.02</v>
      </c>
      <c r="E329" s="303"/>
    </row>
    <row r="330" spans="2:5">
      <c r="B330" s="299" t="s">
        <v>5849</v>
      </c>
      <c r="C330" s="303">
        <v>18560</v>
      </c>
      <c r="D330" s="303">
        <v>0.01</v>
      </c>
      <c r="E330" s="303"/>
    </row>
    <row r="331" spans="2:5">
      <c r="B331" s="299" t="s">
        <v>5850</v>
      </c>
      <c r="C331" s="303">
        <v>671783.8</v>
      </c>
      <c r="D331" s="303">
        <v>0.51</v>
      </c>
      <c r="E331" s="303"/>
    </row>
    <row r="332" spans="2:5">
      <c r="B332" s="299" t="s">
        <v>5851</v>
      </c>
      <c r="C332" s="303">
        <v>4385620.22</v>
      </c>
      <c r="D332" s="303">
        <v>3.36</v>
      </c>
      <c r="E332" s="303"/>
    </row>
    <row r="333" spans="2:5">
      <c r="B333" s="299" t="s">
        <v>5852</v>
      </c>
      <c r="C333" s="303">
        <v>1438624.43</v>
      </c>
      <c r="D333" s="303">
        <v>1.1000000000000001</v>
      </c>
      <c r="E333" s="303"/>
    </row>
    <row r="334" spans="2:5">
      <c r="B334" s="299" t="s">
        <v>5853</v>
      </c>
      <c r="C334" s="303">
        <v>2376033.66</v>
      </c>
      <c r="D334" s="303">
        <v>1.82</v>
      </c>
      <c r="E334" s="303"/>
    </row>
    <row r="335" spans="2:5">
      <c r="B335" s="299" t="s">
        <v>5854</v>
      </c>
      <c r="C335" s="303">
        <v>3729053.65</v>
      </c>
      <c r="D335" s="303">
        <v>2.86</v>
      </c>
      <c r="E335" s="303"/>
    </row>
    <row r="336" spans="2:5">
      <c r="B336" s="299" t="s">
        <v>5855</v>
      </c>
      <c r="C336" s="303">
        <v>233317.96</v>
      </c>
      <c r="D336" s="303">
        <v>0.18</v>
      </c>
      <c r="E336" s="303"/>
    </row>
    <row r="337" spans="2:5">
      <c r="B337" s="299" t="s">
        <v>5856</v>
      </c>
      <c r="C337" s="303">
        <v>78989.45</v>
      </c>
      <c r="D337" s="303">
        <v>0.06</v>
      </c>
      <c r="E337" s="303"/>
    </row>
    <row r="338" spans="2:5">
      <c r="B338" s="299" t="s">
        <v>5857</v>
      </c>
      <c r="C338" s="303">
        <v>374006.19</v>
      </c>
      <c r="D338" s="303">
        <v>0.28999999999999998</v>
      </c>
      <c r="E338" s="303"/>
    </row>
    <row r="339" spans="2:5">
      <c r="B339" s="299" t="s">
        <v>5858</v>
      </c>
      <c r="C339" s="303">
        <v>164815.72</v>
      </c>
      <c r="D339" s="303">
        <v>0.13</v>
      </c>
      <c r="E339" s="303"/>
    </row>
    <row r="340" spans="2:5">
      <c r="B340" s="299" t="s">
        <v>5859</v>
      </c>
      <c r="C340" s="303">
        <v>94898.64</v>
      </c>
      <c r="D340" s="303">
        <v>7.0000000000000007E-2</v>
      </c>
      <c r="E340" s="303"/>
    </row>
    <row r="341" spans="2:5">
      <c r="B341" s="299" t="s">
        <v>5860</v>
      </c>
      <c r="C341" s="303">
        <v>4434658.87</v>
      </c>
      <c r="D341" s="303">
        <v>3.4</v>
      </c>
      <c r="E341" s="303"/>
    </row>
    <row r="342" spans="2:5">
      <c r="B342" s="299" t="s">
        <v>5861</v>
      </c>
      <c r="C342" s="303">
        <v>11931.21</v>
      </c>
      <c r="D342" s="303">
        <v>0.01</v>
      </c>
      <c r="E342" s="303"/>
    </row>
    <row r="343" spans="2:5">
      <c r="B343" s="299" t="s">
        <v>618</v>
      </c>
      <c r="C343" s="303">
        <v>629736.91</v>
      </c>
      <c r="D343" s="303">
        <v>0.48</v>
      </c>
      <c r="E343" s="303"/>
    </row>
    <row r="344" spans="2:5">
      <c r="B344" s="299" t="s">
        <v>1088</v>
      </c>
      <c r="C344" s="303">
        <v>104973.89</v>
      </c>
      <c r="D344" s="303">
        <v>0.08</v>
      </c>
      <c r="E344" s="303"/>
    </row>
    <row r="345" spans="2:5">
      <c r="B345" s="299" t="s">
        <v>1089</v>
      </c>
      <c r="C345" s="303">
        <v>30912.84</v>
      </c>
      <c r="D345" s="303">
        <v>0.02</v>
      </c>
      <c r="E345" s="303"/>
    </row>
    <row r="346" spans="2:5">
      <c r="B346" s="299" t="s">
        <v>5862</v>
      </c>
      <c r="C346" s="303">
        <v>2000</v>
      </c>
      <c r="D346" s="303">
        <v>0</v>
      </c>
      <c r="E346" s="303"/>
    </row>
    <row r="347" spans="2:5">
      <c r="B347" s="299" t="s">
        <v>1078</v>
      </c>
      <c r="C347" s="303">
        <v>32887946.93</v>
      </c>
      <c r="D347" s="303">
        <v>25.19</v>
      </c>
      <c r="E347" s="303"/>
    </row>
    <row r="348" spans="2:5">
      <c r="B348" s="299" t="s">
        <v>619</v>
      </c>
      <c r="C348" s="303">
        <v>5044361.3099999996</v>
      </c>
      <c r="D348" s="303">
        <v>3.86</v>
      </c>
      <c r="E348" s="303"/>
    </row>
    <row r="349" spans="2:5">
      <c r="B349" s="299" t="s">
        <v>620</v>
      </c>
      <c r="C349" s="303">
        <v>8377956.4699999997</v>
      </c>
      <c r="D349" s="303">
        <v>6.42</v>
      </c>
      <c r="E349" s="303"/>
    </row>
    <row r="350" spans="2:5">
      <c r="B350" s="299" t="s">
        <v>621</v>
      </c>
      <c r="C350" s="303">
        <v>10421036</v>
      </c>
      <c r="D350" s="303">
        <v>7.98</v>
      </c>
      <c r="E350" s="303"/>
    </row>
    <row r="351" spans="2:5">
      <c r="B351" s="299" t="s">
        <v>622</v>
      </c>
      <c r="C351" s="303">
        <v>6001.92</v>
      </c>
      <c r="D351" s="303">
        <v>0</v>
      </c>
      <c r="E351" s="303"/>
    </row>
    <row r="352" spans="2:5">
      <c r="B352" s="299" t="s">
        <v>623</v>
      </c>
      <c r="C352" s="303">
        <v>7.43</v>
      </c>
      <c r="D352" s="303">
        <v>0</v>
      </c>
      <c r="E352" s="303"/>
    </row>
    <row r="353" spans="2:11">
      <c r="B353" s="17"/>
      <c r="C353" s="304"/>
      <c r="D353" s="304"/>
      <c r="E353" s="304">
        <v>0</v>
      </c>
    </row>
    <row r="354" spans="2:11" ht="15.75" customHeight="1">
      <c r="C354" s="529">
        <f>SUM(C261:C353)</f>
        <v>130578599.75000001</v>
      </c>
      <c r="D354" s="529">
        <f>SUM(D261:D353)</f>
        <v>100.00000000000001</v>
      </c>
      <c r="E354" s="296"/>
    </row>
    <row r="357" spans="2:11">
      <c r="B357" s="19" t="s">
        <v>392</v>
      </c>
    </row>
    <row r="359" spans="2:11" ht="28.5" customHeight="1">
      <c r="B359" s="323" t="s">
        <v>393</v>
      </c>
      <c r="C359" s="324" t="s">
        <v>301</v>
      </c>
      <c r="D359" s="342" t="s">
        <v>302</v>
      </c>
      <c r="E359" s="342" t="s">
        <v>311</v>
      </c>
      <c r="F359" s="345" t="s">
        <v>365</v>
      </c>
      <c r="G359" s="324" t="s">
        <v>384</v>
      </c>
    </row>
    <row r="360" spans="2:11">
      <c r="B360" s="330" t="s">
        <v>528</v>
      </c>
      <c r="C360" s="298"/>
      <c r="D360" s="298"/>
      <c r="E360" s="298">
        <v>0</v>
      </c>
      <c r="F360" s="298">
        <v>0</v>
      </c>
      <c r="G360" s="346">
        <v>0</v>
      </c>
    </row>
    <row r="361" spans="2:11">
      <c r="B361" s="310" t="s">
        <v>624</v>
      </c>
      <c r="C361" s="300">
        <v>-1512969.42</v>
      </c>
      <c r="D361" s="300">
        <v>-1512969.42</v>
      </c>
      <c r="E361" s="300">
        <f>+D361-C361</f>
        <v>0</v>
      </c>
      <c r="F361" s="300"/>
      <c r="G361" s="311"/>
      <c r="H361" s="361"/>
    </row>
    <row r="362" spans="2:11">
      <c r="B362" s="310" t="s">
        <v>625</v>
      </c>
      <c r="C362" s="300">
        <v>5408653.5300000003</v>
      </c>
      <c r="D362" s="300">
        <v>2263300</v>
      </c>
      <c r="E362" s="300">
        <f t="shared" ref="E362:E373" si="2">+D362-C362</f>
        <v>-3145353.5300000003</v>
      </c>
      <c r="F362" s="300"/>
      <c r="G362" s="311"/>
      <c r="H362" s="361"/>
      <c r="K362" s="361"/>
    </row>
    <row r="363" spans="2:11">
      <c r="B363" s="310" t="s">
        <v>626</v>
      </c>
      <c r="C363" s="300">
        <v>11713919.630000001</v>
      </c>
      <c r="D363" s="300">
        <v>34776235.350000001</v>
      </c>
      <c r="E363" s="300">
        <f t="shared" si="2"/>
        <v>23062315.719999999</v>
      </c>
      <c r="F363" s="300"/>
      <c r="G363" s="311"/>
      <c r="H363" s="361"/>
      <c r="K363" s="361"/>
    </row>
    <row r="364" spans="2:11">
      <c r="B364" s="310" t="s">
        <v>627</v>
      </c>
      <c r="C364" s="300">
        <v>45763420.270000003</v>
      </c>
      <c r="D364" s="300">
        <v>8347253.8899999997</v>
      </c>
      <c r="E364" s="300">
        <f t="shared" si="2"/>
        <v>-37416166.380000003</v>
      </c>
      <c r="F364" s="300"/>
      <c r="G364" s="311"/>
      <c r="H364" s="361"/>
      <c r="K364" s="361"/>
    </row>
    <row r="365" spans="2:11">
      <c r="B365" s="310" t="s">
        <v>628</v>
      </c>
      <c r="C365" s="300">
        <v>93473267.75</v>
      </c>
      <c r="D365" s="300">
        <v>17612109.620000001</v>
      </c>
      <c r="E365" s="300">
        <f t="shared" si="2"/>
        <v>-75861158.129999995</v>
      </c>
      <c r="F365" s="300"/>
      <c r="G365" s="311"/>
      <c r="H365" s="361"/>
      <c r="K365" s="361"/>
    </row>
    <row r="366" spans="2:11">
      <c r="B366" s="310" t="s">
        <v>629</v>
      </c>
      <c r="C366" s="300">
        <v>6951102.79</v>
      </c>
      <c r="D366" s="300">
        <v>6951102.79</v>
      </c>
      <c r="E366" s="300">
        <f t="shared" si="2"/>
        <v>0</v>
      </c>
      <c r="F366" s="300"/>
      <c r="G366" s="311"/>
      <c r="H366" s="361"/>
      <c r="K366" s="361"/>
    </row>
    <row r="367" spans="2:11">
      <c r="B367" s="310" t="s">
        <v>630</v>
      </c>
      <c r="C367" s="300">
        <v>114704266.90000001</v>
      </c>
      <c r="D367" s="300">
        <v>160467687.16999999</v>
      </c>
      <c r="E367" s="300">
        <f t="shared" si="2"/>
        <v>45763420.269999981</v>
      </c>
      <c r="F367" s="300"/>
      <c r="G367" s="311"/>
      <c r="H367" s="361"/>
      <c r="K367" s="361"/>
    </row>
    <row r="368" spans="2:11">
      <c r="B368" s="310" t="s">
        <v>631</v>
      </c>
      <c r="C368" s="300">
        <v>4066580.15</v>
      </c>
      <c r="D368" s="300">
        <v>4066580.15</v>
      </c>
      <c r="E368" s="300">
        <f t="shared" si="2"/>
        <v>0</v>
      </c>
      <c r="F368" s="300"/>
      <c r="G368" s="311"/>
      <c r="H368" s="361"/>
      <c r="K368" s="361"/>
    </row>
    <row r="369" spans="2:11">
      <c r="B369" s="310" t="s">
        <v>632</v>
      </c>
      <c r="C369" s="300">
        <v>348820148.63</v>
      </c>
      <c r="D369" s="300">
        <v>442293416.38</v>
      </c>
      <c r="E369" s="300">
        <f t="shared" si="2"/>
        <v>93473267.75</v>
      </c>
      <c r="F369" s="300"/>
      <c r="G369" s="311"/>
      <c r="H369" s="361"/>
      <c r="K369" s="361"/>
    </row>
    <row r="370" spans="2:11">
      <c r="B370" s="310" t="s">
        <v>633</v>
      </c>
      <c r="C370" s="300">
        <v>40475697.770000003</v>
      </c>
      <c r="D370" s="300">
        <v>45884351.299999997</v>
      </c>
      <c r="E370" s="300">
        <f t="shared" si="2"/>
        <v>5408653.5299999937</v>
      </c>
      <c r="F370" s="300"/>
      <c r="G370" s="311"/>
      <c r="H370" s="361"/>
      <c r="K370" s="361"/>
    </row>
    <row r="371" spans="2:11">
      <c r="B371" s="310" t="s">
        <v>634</v>
      </c>
      <c r="C371" s="300">
        <v>58878214.380000003</v>
      </c>
      <c r="D371" s="300">
        <v>70592134.010000005</v>
      </c>
      <c r="E371" s="300">
        <f t="shared" si="2"/>
        <v>11713919.630000003</v>
      </c>
      <c r="F371" s="300"/>
      <c r="G371" s="311"/>
      <c r="H371" s="361"/>
      <c r="K371" s="361"/>
    </row>
    <row r="372" spans="2:11">
      <c r="B372" s="310" t="s">
        <v>635</v>
      </c>
      <c r="C372" s="300">
        <v>42875.72</v>
      </c>
      <c r="D372" s="300">
        <v>42875.72</v>
      </c>
      <c r="E372" s="300">
        <f t="shared" si="2"/>
        <v>0</v>
      </c>
      <c r="F372" s="300"/>
      <c r="G372" s="311"/>
      <c r="H372" s="361"/>
      <c r="K372" s="361"/>
    </row>
    <row r="373" spans="2:11">
      <c r="B373" s="310" t="s">
        <v>636</v>
      </c>
      <c r="C373" s="300">
        <v>1205814.45</v>
      </c>
      <c r="D373" s="300">
        <v>1205814.45</v>
      </c>
      <c r="E373" s="300">
        <f t="shared" si="2"/>
        <v>0</v>
      </c>
      <c r="F373" s="300"/>
      <c r="G373" s="311"/>
      <c r="H373" s="361"/>
      <c r="K373" s="361"/>
    </row>
    <row r="374" spans="2:11">
      <c r="B374" s="310"/>
      <c r="C374" s="300"/>
      <c r="D374" s="300">
        <v>0</v>
      </c>
      <c r="E374" s="300"/>
      <c r="F374" s="300"/>
      <c r="G374" s="311"/>
    </row>
    <row r="375" spans="2:11">
      <c r="B375" s="312"/>
      <c r="C375" s="301"/>
      <c r="D375" s="301"/>
      <c r="E375" s="301"/>
      <c r="F375" s="301"/>
      <c r="G375" s="314"/>
    </row>
    <row r="376" spans="2:11" ht="19.5" customHeight="1">
      <c r="C376" s="529">
        <f>SUM(C361:C375)</f>
        <v>729990992.55000007</v>
      </c>
      <c r="D376" s="529">
        <f>SUM(D361:D375)</f>
        <v>792989891.40999997</v>
      </c>
      <c r="E376" s="529">
        <f>SUM(E361:E373)</f>
        <v>62998898.859999985</v>
      </c>
      <c r="F376" s="531"/>
      <c r="G376" s="532"/>
    </row>
    <row r="378" spans="2:11">
      <c r="B378" s="347"/>
      <c r="C378" s="347"/>
      <c r="D378" s="347"/>
      <c r="E378" s="347"/>
      <c r="F378" s="347"/>
    </row>
    <row r="379" spans="2:11" ht="27" customHeight="1">
      <c r="B379" s="343" t="s">
        <v>394</v>
      </c>
      <c r="C379" s="344" t="s">
        <v>301</v>
      </c>
      <c r="D379" s="296" t="s">
        <v>302</v>
      </c>
      <c r="E379" s="296" t="s">
        <v>311</v>
      </c>
      <c r="F379" s="348" t="s">
        <v>384</v>
      </c>
    </row>
    <row r="380" spans="2:11">
      <c r="B380" s="330" t="s">
        <v>1061</v>
      </c>
      <c r="C380" s="298">
        <v>-2484826.84</v>
      </c>
      <c r="D380" s="298">
        <v>65123009.439999998</v>
      </c>
      <c r="E380" s="298">
        <f>+D380-C380</f>
        <v>67607836.280000001</v>
      </c>
      <c r="F380" s="298"/>
    </row>
    <row r="381" spans="2:11">
      <c r="B381" s="310" t="s">
        <v>637</v>
      </c>
      <c r="C381" s="300">
        <v>81467.83</v>
      </c>
      <c r="D381" s="300">
        <v>81467.83</v>
      </c>
      <c r="E381" s="300">
        <f>+D381-C381</f>
        <v>0</v>
      </c>
      <c r="F381" s="300"/>
    </row>
    <row r="382" spans="2:11">
      <c r="B382" s="310" t="s">
        <v>638</v>
      </c>
      <c r="C382" s="300">
        <v>-124649.04</v>
      </c>
      <c r="D382" s="300">
        <v>-124649.04</v>
      </c>
      <c r="E382" s="300">
        <f t="shared" ref="E382:E399" si="3">+D382-C382</f>
        <v>0</v>
      </c>
      <c r="F382" s="300"/>
    </row>
    <row r="383" spans="2:11">
      <c r="B383" s="310" t="s">
        <v>639</v>
      </c>
      <c r="C383" s="300">
        <v>-235879.45</v>
      </c>
      <c r="D383" s="300">
        <v>-235879.45</v>
      </c>
      <c r="E383" s="300">
        <f t="shared" si="3"/>
        <v>0</v>
      </c>
      <c r="F383" s="300"/>
    </row>
    <row r="384" spans="2:11">
      <c r="B384" s="310" t="s">
        <v>640</v>
      </c>
      <c r="C384" s="300">
        <v>-549691.9</v>
      </c>
      <c r="D384" s="300">
        <v>-549691.9</v>
      </c>
      <c r="E384" s="300">
        <f t="shared" si="3"/>
        <v>0</v>
      </c>
      <c r="F384" s="300"/>
    </row>
    <row r="385" spans="2:6">
      <c r="B385" s="310" t="s">
        <v>641</v>
      </c>
      <c r="C385" s="300">
        <v>-657817.48</v>
      </c>
      <c r="D385" s="300">
        <v>-657817.48</v>
      </c>
      <c r="E385" s="300">
        <f t="shared" si="3"/>
        <v>0</v>
      </c>
      <c r="F385" s="300"/>
    </row>
    <row r="386" spans="2:6">
      <c r="B386" s="310" t="s">
        <v>642</v>
      </c>
      <c r="C386" s="300">
        <v>-2290401.5099999998</v>
      </c>
      <c r="D386" s="300">
        <v>-2290401.5099999998</v>
      </c>
      <c r="E386" s="300">
        <f t="shared" si="3"/>
        <v>0</v>
      </c>
      <c r="F386" s="300"/>
    </row>
    <row r="387" spans="2:6">
      <c r="B387" s="310" t="s">
        <v>643</v>
      </c>
      <c r="C387" s="300">
        <v>-3833760.08</v>
      </c>
      <c r="D387" s="300">
        <v>-3833760.08</v>
      </c>
      <c r="E387" s="300">
        <f t="shared" si="3"/>
        <v>0</v>
      </c>
      <c r="F387" s="300"/>
    </row>
    <row r="388" spans="2:6">
      <c r="B388" s="310" t="s">
        <v>644</v>
      </c>
      <c r="C388" s="300">
        <v>-3895708.5</v>
      </c>
      <c r="D388" s="300">
        <v>-3895708.5</v>
      </c>
      <c r="E388" s="300">
        <f t="shared" si="3"/>
        <v>0</v>
      </c>
      <c r="F388" s="300"/>
    </row>
    <row r="389" spans="2:6">
      <c r="B389" s="310" t="s">
        <v>645</v>
      </c>
      <c r="C389" s="300">
        <v>-3081777.38</v>
      </c>
      <c r="D389" s="300">
        <v>-3081777.38</v>
      </c>
      <c r="E389" s="300">
        <f t="shared" si="3"/>
        <v>0</v>
      </c>
      <c r="F389" s="300"/>
    </row>
    <row r="390" spans="2:6">
      <c r="B390" s="310" t="s">
        <v>646</v>
      </c>
      <c r="C390" s="300">
        <v>-4348343.63</v>
      </c>
      <c r="D390" s="300">
        <v>-4348343.63</v>
      </c>
      <c r="E390" s="300">
        <f t="shared" si="3"/>
        <v>0</v>
      </c>
      <c r="F390" s="300"/>
    </row>
    <row r="391" spans="2:6">
      <c r="B391" s="310" t="s">
        <v>647</v>
      </c>
      <c r="C391" s="300">
        <v>-2821183.37</v>
      </c>
      <c r="D391" s="300">
        <v>-2821183.37</v>
      </c>
      <c r="E391" s="300">
        <f t="shared" si="3"/>
        <v>0</v>
      </c>
      <c r="F391" s="300"/>
    </row>
    <row r="392" spans="2:6">
      <c r="B392" s="310" t="s">
        <v>648</v>
      </c>
      <c r="C392" s="300">
        <v>159762.89000000001</v>
      </c>
      <c r="D392" s="300">
        <v>159762.89000000001</v>
      </c>
      <c r="E392" s="300">
        <f t="shared" si="3"/>
        <v>0</v>
      </c>
      <c r="F392" s="300"/>
    </row>
    <row r="393" spans="2:6">
      <c r="B393" s="310" t="s">
        <v>649</v>
      </c>
      <c r="C393" s="300">
        <v>1044846.5</v>
      </c>
      <c r="D393" s="300">
        <v>1044846.5</v>
      </c>
      <c r="E393" s="300">
        <f t="shared" si="3"/>
        <v>0</v>
      </c>
      <c r="F393" s="300"/>
    </row>
    <row r="394" spans="2:6">
      <c r="B394" s="310" t="s">
        <v>1062</v>
      </c>
      <c r="C394" s="300">
        <v>0</v>
      </c>
      <c r="D394" s="300">
        <v>-3074543.97</v>
      </c>
      <c r="E394" s="300">
        <f t="shared" si="3"/>
        <v>-3074543.97</v>
      </c>
      <c r="F394" s="300"/>
    </row>
    <row r="395" spans="2:6">
      <c r="B395" s="310" t="s">
        <v>650</v>
      </c>
      <c r="C395" s="300">
        <v>6750371.2000000002</v>
      </c>
      <c r="D395" s="300">
        <v>7340088.3300000001</v>
      </c>
      <c r="E395" s="300">
        <f t="shared" si="3"/>
        <v>589717.12999999989</v>
      </c>
      <c r="F395" s="300"/>
    </row>
    <row r="396" spans="2:6">
      <c r="B396" s="310" t="s">
        <v>651</v>
      </c>
      <c r="C396" s="300">
        <v>361430.97</v>
      </c>
      <c r="D396" s="300">
        <v>361430.97</v>
      </c>
      <c r="E396" s="300">
        <f t="shared" si="3"/>
        <v>0</v>
      </c>
      <c r="F396" s="300"/>
    </row>
    <row r="397" spans="2:6">
      <c r="B397" s="310" t="s">
        <v>652</v>
      </c>
      <c r="C397" s="300">
        <v>3225617.8</v>
      </c>
      <c r="D397" s="300">
        <v>3225617.8</v>
      </c>
      <c r="E397" s="300">
        <f t="shared" si="3"/>
        <v>0</v>
      </c>
      <c r="F397" s="300"/>
    </row>
    <row r="398" spans="2:6">
      <c r="B398" s="310" t="s">
        <v>1079</v>
      </c>
      <c r="C398" s="300"/>
      <c r="D398" s="300">
        <v>-7495584.1699999999</v>
      </c>
      <c r="E398" s="300">
        <f t="shared" si="3"/>
        <v>-7495584.1699999999</v>
      </c>
      <c r="F398" s="300"/>
    </row>
    <row r="399" spans="2:6">
      <c r="B399" s="310" t="s">
        <v>1080</v>
      </c>
      <c r="C399" s="300"/>
      <c r="D399" s="300">
        <v>-5395267.8700000001</v>
      </c>
      <c r="E399" s="300">
        <f t="shared" si="3"/>
        <v>-5395267.8700000001</v>
      </c>
      <c r="F399" s="300"/>
    </row>
    <row r="400" spans="2:6">
      <c r="B400" s="310"/>
      <c r="C400" s="300"/>
      <c r="D400" s="300"/>
      <c r="E400" s="300"/>
      <c r="F400" s="300"/>
    </row>
    <row r="401" spans="2:6">
      <c r="B401" s="17"/>
      <c r="C401" s="301"/>
      <c r="D401" s="301"/>
      <c r="E401" s="301"/>
      <c r="F401" s="300"/>
    </row>
    <row r="402" spans="2:6" ht="20.25" customHeight="1">
      <c r="C402" s="529">
        <f>SUM(C380:C401)</f>
        <v>-12700541.989999998</v>
      </c>
      <c r="D402" s="529">
        <f>SUM(D380:D401)</f>
        <v>39531615.409999996</v>
      </c>
      <c r="E402" s="529">
        <f>SUM(E380:E401)</f>
        <v>52232157.400000006</v>
      </c>
      <c r="F402" s="532"/>
    </row>
    <row r="408" spans="2:6">
      <c r="B408" s="19" t="s">
        <v>395</v>
      </c>
    </row>
    <row r="410" spans="2:6" ht="30.75" customHeight="1">
      <c r="B410" s="343" t="s">
        <v>396</v>
      </c>
      <c r="C410" s="344" t="s">
        <v>301</v>
      </c>
      <c r="D410" s="296" t="s">
        <v>302</v>
      </c>
      <c r="E410" s="296" t="s">
        <v>303</v>
      </c>
    </row>
    <row r="411" spans="2:6">
      <c r="B411" s="330" t="s">
        <v>529</v>
      </c>
      <c r="C411" s="298"/>
      <c r="D411" s="298"/>
      <c r="E411" s="298"/>
    </row>
    <row r="412" spans="2:6">
      <c r="B412" s="310" t="s">
        <v>653</v>
      </c>
      <c r="C412" s="300">
        <v>11854.26</v>
      </c>
      <c r="D412" s="300">
        <v>20477.8</v>
      </c>
      <c r="E412" s="300">
        <v>8623.5400000000009</v>
      </c>
    </row>
    <row r="413" spans="2:6">
      <c r="B413" s="310" t="s">
        <v>654</v>
      </c>
      <c r="C413" s="300">
        <v>3338683.53</v>
      </c>
      <c r="D413" s="300">
        <v>5980.94</v>
      </c>
      <c r="E413" s="300">
        <v>-3332702.59</v>
      </c>
    </row>
    <row r="414" spans="2:6">
      <c r="B414" s="310" t="s">
        <v>655</v>
      </c>
      <c r="C414" s="300">
        <v>4008644.36</v>
      </c>
      <c r="D414" s="300">
        <v>2618614.5099999998</v>
      </c>
      <c r="E414" s="300">
        <v>-1390029.85</v>
      </c>
    </row>
    <row r="415" spans="2:6">
      <c r="B415" s="310" t="s">
        <v>656</v>
      </c>
      <c r="C415" s="300">
        <v>6893852.1600000001</v>
      </c>
      <c r="D415" s="300">
        <v>2222525.46</v>
      </c>
      <c r="E415" s="300">
        <v>-4671326.7</v>
      </c>
    </row>
    <row r="416" spans="2:6">
      <c r="B416" s="310" t="s">
        <v>657</v>
      </c>
      <c r="C416" s="300">
        <v>114683.94</v>
      </c>
      <c r="D416" s="300">
        <v>53214.14</v>
      </c>
      <c r="E416" s="300">
        <v>-61469.8</v>
      </c>
    </row>
    <row r="417" spans="2:5">
      <c r="B417" s="310" t="s">
        <v>658</v>
      </c>
      <c r="C417" s="300">
        <v>145396.93</v>
      </c>
      <c r="D417" s="300">
        <v>121534.69</v>
      </c>
      <c r="E417" s="300">
        <v>-23862.240000000002</v>
      </c>
    </row>
    <row r="418" spans="2:5">
      <c r="B418" s="310" t="s">
        <v>659</v>
      </c>
      <c r="C418" s="300">
        <v>4567582.25</v>
      </c>
      <c r="D418" s="300">
        <v>9602670.3499999996</v>
      </c>
      <c r="E418" s="300">
        <v>5035088.0999999996</v>
      </c>
    </row>
    <row r="419" spans="2:5">
      <c r="B419" s="310" t="s">
        <v>660</v>
      </c>
      <c r="C419" s="300">
        <v>29664.560000000001</v>
      </c>
      <c r="D419" s="300"/>
      <c r="E419" s="300">
        <v>-29664.560000000001</v>
      </c>
    </row>
    <row r="420" spans="2:5">
      <c r="B420" s="310" t="s">
        <v>661</v>
      </c>
      <c r="C420" s="300">
        <v>209194.05</v>
      </c>
      <c r="D420" s="300">
        <v>379606.63</v>
      </c>
      <c r="E420" s="300">
        <v>170412.58</v>
      </c>
    </row>
    <row r="421" spans="2:5">
      <c r="B421" s="310" t="s">
        <v>662</v>
      </c>
      <c r="C421" s="300">
        <v>0.78</v>
      </c>
      <c r="D421" s="300"/>
      <c r="E421" s="300">
        <v>-0.78</v>
      </c>
    </row>
    <row r="422" spans="2:5">
      <c r="B422" s="310" t="s">
        <v>663</v>
      </c>
      <c r="C422" s="300">
        <v>402375.34</v>
      </c>
      <c r="D422" s="300">
        <v>320.27999999999997</v>
      </c>
      <c r="E422" s="300">
        <v>-402055.06</v>
      </c>
    </row>
    <row r="423" spans="2:5">
      <c r="B423" s="310" t="s">
        <v>664</v>
      </c>
      <c r="C423" s="300">
        <v>384753.56</v>
      </c>
      <c r="D423" s="300">
        <v>240234.76</v>
      </c>
      <c r="E423" s="300">
        <v>-144518.79999999999</v>
      </c>
    </row>
    <row r="424" spans="2:5">
      <c r="B424" s="310" t="s">
        <v>665</v>
      </c>
      <c r="C424" s="300">
        <v>6598533.5199999996</v>
      </c>
      <c r="D424" s="300">
        <v>5302262.1500000004</v>
      </c>
      <c r="E424" s="300">
        <v>-1296271.3700000001</v>
      </c>
    </row>
    <row r="425" spans="2:5">
      <c r="B425" s="310" t="s">
        <v>666</v>
      </c>
      <c r="C425" s="300">
        <v>19270.66</v>
      </c>
      <c r="D425" s="300">
        <v>155440.45000000001</v>
      </c>
      <c r="E425" s="300">
        <v>136169.79</v>
      </c>
    </row>
    <row r="426" spans="2:5">
      <c r="B426" s="310" t="s">
        <v>982</v>
      </c>
      <c r="C426" s="300">
        <v>1514966.3</v>
      </c>
      <c r="D426" s="300">
        <v>413408.35</v>
      </c>
      <c r="E426" s="300">
        <v>-1101557.95</v>
      </c>
    </row>
    <row r="427" spans="2:5">
      <c r="B427" s="310" t="s">
        <v>5863</v>
      </c>
      <c r="C427" s="300"/>
      <c r="D427" s="300">
        <v>13844518.76</v>
      </c>
      <c r="E427" s="300">
        <v>13844518.76</v>
      </c>
    </row>
    <row r="428" spans="2:5">
      <c r="B428" s="310" t="s">
        <v>5864</v>
      </c>
      <c r="C428" s="300"/>
      <c r="D428" s="300">
        <v>1811010.27</v>
      </c>
      <c r="E428" s="300">
        <v>1811010.27</v>
      </c>
    </row>
    <row r="429" spans="2:5">
      <c r="B429" s="310" t="s">
        <v>667</v>
      </c>
      <c r="C429" s="300">
        <v>977</v>
      </c>
      <c r="D429" s="300">
        <v>341.56</v>
      </c>
      <c r="E429" s="300">
        <v>-635.44000000000005</v>
      </c>
    </row>
    <row r="430" spans="2:5">
      <c r="B430" s="310" t="s">
        <v>668</v>
      </c>
      <c r="C430" s="300">
        <v>2776.37</v>
      </c>
      <c r="D430" s="300"/>
      <c r="E430" s="300">
        <v>-2776.37</v>
      </c>
    </row>
    <row r="431" spans="2:5">
      <c r="B431" s="310" t="s">
        <v>669</v>
      </c>
      <c r="C431" s="300">
        <v>438223.7</v>
      </c>
      <c r="D431" s="300"/>
      <c r="E431" s="300">
        <v>-438223.7</v>
      </c>
    </row>
    <row r="432" spans="2:5">
      <c r="B432" s="310" t="s">
        <v>670</v>
      </c>
      <c r="C432" s="300">
        <v>165.63</v>
      </c>
      <c r="D432" s="300">
        <v>2368540.5299999998</v>
      </c>
      <c r="E432" s="300">
        <v>2368374.9</v>
      </c>
    </row>
    <row r="433" spans="2:5">
      <c r="B433" s="310" t="s">
        <v>956</v>
      </c>
      <c r="C433" s="300">
        <v>1412618.98</v>
      </c>
      <c r="D433" s="300"/>
      <c r="E433" s="300">
        <v>-1412618.98</v>
      </c>
    </row>
    <row r="434" spans="2:5">
      <c r="B434" s="299" t="s">
        <v>957</v>
      </c>
      <c r="C434" s="300">
        <v>261760.3</v>
      </c>
      <c r="D434" s="300"/>
      <c r="E434" s="300">
        <v>-261760.3</v>
      </c>
    </row>
    <row r="435" spans="2:5">
      <c r="B435" s="299" t="s">
        <v>671</v>
      </c>
      <c r="C435" s="300">
        <v>543.25</v>
      </c>
      <c r="D435" s="300">
        <v>76483.61</v>
      </c>
      <c r="E435" s="300">
        <v>75940.36</v>
      </c>
    </row>
    <row r="436" spans="2:5">
      <c r="B436" s="299" t="s">
        <v>672</v>
      </c>
      <c r="C436" s="300">
        <v>782467.7</v>
      </c>
      <c r="D436" s="300">
        <v>424834.91</v>
      </c>
      <c r="E436" s="300">
        <v>-357632.79</v>
      </c>
    </row>
    <row r="437" spans="2:5">
      <c r="B437" s="17"/>
      <c r="C437" s="301"/>
      <c r="D437" s="301"/>
      <c r="E437" s="301"/>
    </row>
    <row r="438" spans="2:5" ht="21.75" customHeight="1">
      <c r="C438" s="529">
        <f>SUM(C412:C436)</f>
        <v>31138989.129999999</v>
      </c>
      <c r="D438" s="529">
        <f>SUM(D412:D436)</f>
        <v>39662020.150000006</v>
      </c>
      <c r="E438" s="529">
        <f>SUM(E412:E436)</f>
        <v>8523031.0199999977</v>
      </c>
    </row>
    <row r="442" spans="2:5" ht="24" customHeight="1">
      <c r="B442" s="343" t="s">
        <v>397</v>
      </c>
      <c r="C442" s="344" t="s">
        <v>303</v>
      </c>
      <c r="D442" s="296" t="s">
        <v>312</v>
      </c>
      <c r="E442" s="33"/>
    </row>
    <row r="443" spans="2:5">
      <c r="B443" s="299"/>
      <c r="C443" s="311"/>
      <c r="D443" s="300"/>
      <c r="E443" s="308"/>
    </row>
    <row r="444" spans="2:5">
      <c r="B444" s="299" t="s">
        <v>1081</v>
      </c>
      <c r="C444" s="311">
        <v>-10012615.34</v>
      </c>
      <c r="D444" s="300"/>
      <c r="E444" s="308"/>
    </row>
    <row r="445" spans="2:5">
      <c r="B445" s="299" t="s">
        <v>673</v>
      </c>
      <c r="C445" s="311">
        <v>45286790.170000002</v>
      </c>
      <c r="D445" s="300"/>
      <c r="E445" s="308"/>
    </row>
    <row r="446" spans="2:5">
      <c r="B446" s="299" t="s">
        <v>5865</v>
      </c>
      <c r="C446" s="311">
        <v>210702.4</v>
      </c>
      <c r="D446" s="300"/>
      <c r="E446" s="308"/>
    </row>
    <row r="447" spans="2:5">
      <c r="B447" s="299" t="s">
        <v>5866</v>
      </c>
      <c r="C447" s="311">
        <v>79987.899999999994</v>
      </c>
      <c r="D447" s="300"/>
      <c r="E447" s="308"/>
    </row>
    <row r="448" spans="2:5">
      <c r="B448" s="299" t="s">
        <v>5867</v>
      </c>
      <c r="C448" s="311">
        <v>153591.53</v>
      </c>
      <c r="D448" s="300"/>
      <c r="E448" s="308"/>
    </row>
    <row r="449" spans="2:7">
      <c r="B449" s="299"/>
      <c r="C449" s="311"/>
      <c r="D449" s="300"/>
      <c r="E449" s="308"/>
    </row>
    <row r="450" spans="2:7">
      <c r="B450" s="17"/>
      <c r="C450" s="314"/>
      <c r="D450" s="301"/>
      <c r="E450" s="308"/>
      <c r="F450" s="33"/>
      <c r="G450" s="33"/>
    </row>
    <row r="451" spans="2:7" ht="18" customHeight="1">
      <c r="C451" s="529">
        <f>SUM(C444:C450)</f>
        <v>35718456.659999996</v>
      </c>
      <c r="D451" s="296"/>
      <c r="E451" s="33"/>
      <c r="F451" s="33"/>
      <c r="G451" s="33"/>
    </row>
    <row r="452" spans="2:7">
      <c r="F452" s="33"/>
      <c r="G452" s="33"/>
    </row>
    <row r="453" spans="2:7" ht="15">
      <c r="B453"/>
      <c r="F453" s="33"/>
      <c r="G453" s="33"/>
    </row>
    <row r="454" spans="2:7">
      <c r="F454" s="33"/>
      <c r="G454" s="33"/>
    </row>
    <row r="455" spans="2:7">
      <c r="F455" s="33"/>
      <c r="G455" s="33"/>
    </row>
    <row r="456" spans="2:7">
      <c r="F456" s="710"/>
      <c r="G456" s="710"/>
    </row>
    <row r="457" spans="2:7">
      <c r="F457" s="710"/>
      <c r="G457" s="710"/>
    </row>
    <row r="458" spans="2:7">
      <c r="F458" s="710"/>
      <c r="G458" s="710"/>
    </row>
    <row r="459" spans="2:7">
      <c r="F459" s="710"/>
      <c r="G459" s="710"/>
    </row>
    <row r="460" spans="2:7">
      <c r="B460" s="19" t="s">
        <v>398</v>
      </c>
      <c r="F460" s="33"/>
      <c r="G460" s="33"/>
    </row>
    <row r="461" spans="2:7" ht="12" customHeight="1">
      <c r="B461" s="19" t="s">
        <v>399</v>
      </c>
      <c r="F461" s="33"/>
      <c r="G461" s="33"/>
    </row>
    <row r="462" spans="2:7">
      <c r="B462" s="925"/>
      <c r="C462" s="925"/>
      <c r="D462" s="925"/>
      <c r="E462" s="925"/>
      <c r="F462" s="33"/>
      <c r="G462" s="33"/>
    </row>
    <row r="463" spans="2:7">
      <c r="B463" s="275"/>
      <c r="C463" s="275"/>
      <c r="D463" s="275"/>
      <c r="E463" s="275"/>
      <c r="F463" s="33"/>
      <c r="G463" s="33"/>
    </row>
    <row r="464" spans="2:7">
      <c r="B464" s="908" t="s">
        <v>318</v>
      </c>
      <c r="C464" s="909"/>
      <c r="D464" s="909"/>
      <c r="E464" s="910"/>
      <c r="F464" s="33"/>
      <c r="G464" s="33"/>
    </row>
    <row r="465" spans="2:8">
      <c r="B465" s="911" t="s">
        <v>5868</v>
      </c>
      <c r="C465" s="912"/>
      <c r="D465" s="912"/>
      <c r="E465" s="913"/>
      <c r="F465" s="33"/>
      <c r="G465" s="349"/>
    </row>
    <row r="466" spans="2:8">
      <c r="B466" s="905" t="s">
        <v>319</v>
      </c>
      <c r="C466" s="906"/>
      <c r="D466" s="906"/>
      <c r="E466" s="907"/>
      <c r="F466" s="33"/>
      <c r="G466" s="349"/>
    </row>
    <row r="467" spans="2:8">
      <c r="B467" s="914" t="s">
        <v>320</v>
      </c>
      <c r="C467" s="915"/>
      <c r="E467" s="350">
        <v>258700506.06999999</v>
      </c>
      <c r="F467" s="33"/>
      <c r="G467" s="349"/>
    </row>
    <row r="468" spans="2:8">
      <c r="B468" s="900"/>
      <c r="C468" s="900"/>
      <c r="D468" s="33"/>
      <c r="E468" s="361"/>
      <c r="F468" s="33"/>
      <c r="G468" s="349"/>
    </row>
    <row r="469" spans="2:8">
      <c r="B469" s="917" t="s">
        <v>322</v>
      </c>
      <c r="C469" s="917"/>
      <c r="D469" s="351"/>
      <c r="E469" s="352">
        <f>SUM(D469:D474)</f>
        <v>1.98</v>
      </c>
      <c r="F469" s="33"/>
      <c r="G469" s="33"/>
    </row>
    <row r="470" spans="2:8">
      <c r="B470" s="899" t="s">
        <v>323</v>
      </c>
      <c r="C470" s="899"/>
      <c r="D470" s="353" t="s">
        <v>321</v>
      </c>
      <c r="E470" s="354"/>
      <c r="F470" s="33"/>
      <c r="G470" s="33"/>
    </row>
    <row r="471" spans="2:8">
      <c r="B471" s="899" t="s">
        <v>324</v>
      </c>
      <c r="C471" s="899"/>
      <c r="D471" s="353" t="s">
        <v>321</v>
      </c>
      <c r="E471" s="354"/>
      <c r="F471" s="33"/>
      <c r="G471" s="33"/>
    </row>
    <row r="472" spans="2:8">
      <c r="B472" s="899" t="s">
        <v>325</v>
      </c>
      <c r="C472" s="899"/>
      <c r="D472" s="353" t="s">
        <v>321</v>
      </c>
      <c r="E472" s="354"/>
      <c r="F472" s="33"/>
      <c r="G472" s="33"/>
    </row>
    <row r="473" spans="2:8">
      <c r="B473" s="899" t="s">
        <v>326</v>
      </c>
      <c r="C473" s="899"/>
      <c r="D473" s="353" t="s">
        <v>321</v>
      </c>
      <c r="E473" s="354"/>
      <c r="F473" s="33"/>
      <c r="G473" s="546"/>
      <c r="H473" s="361"/>
    </row>
    <row r="474" spans="2:8">
      <c r="B474" s="918" t="s">
        <v>327</v>
      </c>
      <c r="C474" s="919"/>
      <c r="D474" s="353">
        <v>1.98</v>
      </c>
      <c r="E474" s="354"/>
      <c r="F474" s="33"/>
      <c r="G474" s="546"/>
      <c r="H474" s="361"/>
    </row>
    <row r="475" spans="2:8">
      <c r="B475" s="900"/>
      <c r="C475" s="900"/>
      <c r="D475" s="33"/>
      <c r="F475" s="33"/>
      <c r="G475" s="349"/>
      <c r="H475" s="361"/>
    </row>
    <row r="476" spans="2:8">
      <c r="B476" s="917" t="s">
        <v>328</v>
      </c>
      <c r="C476" s="917"/>
      <c r="D476" s="351"/>
      <c r="E476" s="355">
        <f>SUM(D476:D480)</f>
        <v>62998898.859999999</v>
      </c>
      <c r="F476" s="604"/>
      <c r="G476" s="349"/>
      <c r="H476" s="361"/>
    </row>
    <row r="477" spans="2:8">
      <c r="B477" s="899" t="s">
        <v>329</v>
      </c>
      <c r="C477" s="899"/>
      <c r="D477" s="353" t="s">
        <v>321</v>
      </c>
      <c r="E477" s="354"/>
      <c r="F477" s="349"/>
      <c r="G477" s="598"/>
      <c r="H477" s="361"/>
    </row>
    <row r="478" spans="2:8">
      <c r="B478" s="899" t="s">
        <v>330</v>
      </c>
      <c r="C478" s="899"/>
      <c r="D478" s="353" t="s">
        <v>321</v>
      </c>
      <c r="E478" s="354"/>
      <c r="F478" s="349"/>
      <c r="G478" s="349"/>
      <c r="H478" s="361"/>
    </row>
    <row r="479" spans="2:8">
      <c r="B479" s="899" t="s">
        <v>331</v>
      </c>
      <c r="C479" s="899"/>
      <c r="D479" s="353" t="s">
        <v>321</v>
      </c>
      <c r="E479" s="354"/>
      <c r="F479" s="349"/>
      <c r="G479" s="349"/>
      <c r="H479" s="361"/>
    </row>
    <row r="480" spans="2:8">
      <c r="B480" s="920" t="s">
        <v>332</v>
      </c>
      <c r="C480" s="921"/>
      <c r="D480" s="605">
        <v>62998898.859999999</v>
      </c>
      <c r="E480" s="356"/>
      <c r="F480" s="349"/>
      <c r="G480" s="607"/>
    </row>
    <row r="481" spans="2:7">
      <c r="B481" s="900"/>
      <c r="C481" s="900"/>
      <c r="F481" s="349"/>
      <c r="G481" s="33"/>
    </row>
    <row r="482" spans="2:7">
      <c r="B482" s="904" t="s">
        <v>333</v>
      </c>
      <c r="C482" s="904"/>
      <c r="E482" s="357">
        <f>+E467+E469-E476</f>
        <v>195701609.19</v>
      </c>
      <c r="F482" s="551"/>
      <c r="G482" s="349"/>
    </row>
    <row r="483" spans="2:7">
      <c r="B483" s="275"/>
      <c r="C483" s="275"/>
      <c r="D483" s="275"/>
      <c r="E483" s="275"/>
      <c r="F483" s="33"/>
      <c r="G483" s="551"/>
    </row>
    <row r="484" spans="2:7">
      <c r="B484" s="275"/>
      <c r="C484" s="275"/>
      <c r="D484" s="275"/>
      <c r="E484" s="275"/>
      <c r="F484" s="33"/>
      <c r="G484" s="33"/>
    </row>
    <row r="485" spans="2:7">
      <c r="B485" s="275"/>
      <c r="C485" s="275"/>
      <c r="D485" s="275"/>
      <c r="E485" s="275"/>
      <c r="F485" s="640"/>
      <c r="G485" s="640"/>
    </row>
    <row r="486" spans="2:7">
      <c r="B486" s="275"/>
      <c r="C486" s="275"/>
      <c r="D486" s="275"/>
      <c r="E486" s="275"/>
      <c r="F486" s="640"/>
      <c r="G486" s="640"/>
    </row>
    <row r="487" spans="2:7">
      <c r="B487" s="275"/>
      <c r="C487" s="275"/>
      <c r="D487" s="275"/>
      <c r="E487" s="275"/>
      <c r="F487" s="786"/>
      <c r="G487" s="786"/>
    </row>
    <row r="488" spans="2:7">
      <c r="B488" s="275"/>
      <c r="C488" s="275"/>
      <c r="D488" s="275"/>
      <c r="E488" s="275"/>
      <c r="F488" s="786"/>
      <c r="G488" s="786"/>
    </row>
    <row r="489" spans="2:7">
      <c r="B489" s="275"/>
      <c r="C489" s="275"/>
      <c r="D489" s="275"/>
      <c r="E489" s="275"/>
      <c r="F489" s="786"/>
      <c r="G489" s="786"/>
    </row>
    <row r="490" spans="2:7">
      <c r="B490" s="275"/>
      <c r="C490" s="275"/>
      <c r="D490" s="275"/>
      <c r="E490" s="275"/>
      <c r="F490" s="786"/>
      <c r="G490" s="786"/>
    </row>
    <row r="491" spans="2:7">
      <c r="B491" s="275"/>
      <c r="C491" s="275"/>
      <c r="D491" s="275"/>
      <c r="E491" s="275"/>
      <c r="F491" s="786"/>
      <c r="G491" s="786"/>
    </row>
    <row r="492" spans="2:7">
      <c r="B492" s="275"/>
      <c r="C492" s="275"/>
      <c r="D492" s="275"/>
      <c r="E492" s="275"/>
      <c r="F492" s="786"/>
      <c r="G492" s="786"/>
    </row>
    <row r="493" spans="2:7">
      <c r="B493" s="908" t="s">
        <v>334</v>
      </c>
      <c r="C493" s="909"/>
      <c r="D493" s="909"/>
      <c r="E493" s="910"/>
      <c r="F493" s="33"/>
      <c r="G493" s="33"/>
    </row>
    <row r="494" spans="2:7">
      <c r="B494" s="911" t="s">
        <v>1090</v>
      </c>
      <c r="C494" s="912"/>
      <c r="D494" s="912"/>
      <c r="E494" s="913"/>
      <c r="F494" s="33"/>
      <c r="G494" s="33"/>
    </row>
    <row r="495" spans="2:7">
      <c r="B495" s="905" t="s">
        <v>319</v>
      </c>
      <c r="C495" s="906"/>
      <c r="D495" s="906"/>
      <c r="E495" s="907"/>
      <c r="F495" s="33"/>
      <c r="G495" s="33"/>
    </row>
    <row r="496" spans="2:7">
      <c r="B496" s="914" t="s">
        <v>335</v>
      </c>
      <c r="C496" s="915"/>
      <c r="E496" s="358">
        <v>179200950.88</v>
      </c>
      <c r="F496" s="33"/>
      <c r="G496" s="33"/>
    </row>
    <row r="497" spans="2:8">
      <c r="B497" s="900"/>
      <c r="C497" s="900"/>
      <c r="F497" s="33"/>
      <c r="G497" s="33"/>
    </row>
    <row r="498" spans="2:8">
      <c r="B498" s="916" t="s">
        <v>336</v>
      </c>
      <c r="C498" s="916"/>
      <c r="D498" s="351"/>
      <c r="E498" s="359">
        <f>SUM(D498:D515)</f>
        <v>48637409.319999993</v>
      </c>
      <c r="F498" s="33"/>
      <c r="G498" s="33"/>
    </row>
    <row r="499" spans="2:8">
      <c r="B499" s="899" t="s">
        <v>337</v>
      </c>
      <c r="C499" s="899"/>
      <c r="D499" s="363">
        <v>210702.4</v>
      </c>
      <c r="E499" s="360"/>
      <c r="F499" s="33"/>
      <c r="G499" s="546"/>
      <c r="H499" s="361"/>
    </row>
    <row r="500" spans="2:8">
      <c r="B500" s="899" t="s">
        <v>338</v>
      </c>
      <c r="C500" s="899"/>
      <c r="D500" s="363">
        <v>79987.899999999994</v>
      </c>
      <c r="E500" s="360"/>
      <c r="F500" s="33"/>
      <c r="G500" s="546"/>
      <c r="H500" s="361"/>
    </row>
    <row r="501" spans="2:8">
      <c r="B501" s="899" t="s">
        <v>339</v>
      </c>
      <c r="C501" s="899"/>
      <c r="D501" s="353" t="s">
        <v>321</v>
      </c>
      <c r="E501" s="360"/>
      <c r="F501" s="33"/>
      <c r="G501" s="546"/>
      <c r="H501" s="361"/>
    </row>
    <row r="502" spans="2:8">
      <c r="B502" s="899" t="s">
        <v>340</v>
      </c>
      <c r="C502" s="899"/>
      <c r="D502" s="353" t="s">
        <v>321</v>
      </c>
      <c r="E502" s="360"/>
      <c r="F502" s="33"/>
      <c r="G502" s="546"/>
      <c r="H502" s="361"/>
    </row>
    <row r="503" spans="2:8">
      <c r="B503" s="899" t="s">
        <v>341</v>
      </c>
      <c r="C503" s="899"/>
      <c r="D503" s="353" t="s">
        <v>321</v>
      </c>
      <c r="E503" s="360"/>
      <c r="F503" s="33"/>
      <c r="G503" s="349"/>
      <c r="H503" s="361"/>
    </row>
    <row r="504" spans="2:8">
      <c r="B504" s="899" t="s">
        <v>342</v>
      </c>
      <c r="C504" s="899"/>
      <c r="D504" s="353" t="s">
        <v>321</v>
      </c>
      <c r="E504" s="360"/>
      <c r="F504" s="33"/>
      <c r="G504" s="33"/>
    </row>
    <row r="505" spans="2:8">
      <c r="B505" s="899" t="s">
        <v>343</v>
      </c>
      <c r="C505" s="899"/>
      <c r="D505" s="363">
        <v>153591.53</v>
      </c>
      <c r="E505" s="360"/>
      <c r="F505" s="33"/>
      <c r="G505" s="349"/>
    </row>
    <row r="506" spans="2:8">
      <c r="B506" s="899" t="s">
        <v>344</v>
      </c>
      <c r="C506" s="899"/>
      <c r="D506" s="353" t="s">
        <v>321</v>
      </c>
      <c r="E506" s="360"/>
      <c r="F506" s="33"/>
      <c r="G506" s="33"/>
    </row>
    <row r="507" spans="2:8">
      <c r="B507" s="899" t="s">
        <v>345</v>
      </c>
      <c r="C507" s="899"/>
      <c r="D507" s="353" t="s">
        <v>321</v>
      </c>
      <c r="E507" s="360"/>
      <c r="F507" s="33"/>
      <c r="G507" s="349"/>
    </row>
    <row r="508" spans="2:8">
      <c r="B508" s="899" t="s">
        <v>346</v>
      </c>
      <c r="C508" s="899"/>
      <c r="D508" s="363">
        <v>48165026.869999997</v>
      </c>
      <c r="E508" s="360"/>
      <c r="F508" s="33"/>
      <c r="G508" s="349"/>
      <c r="H508" s="361"/>
    </row>
    <row r="509" spans="2:8">
      <c r="B509" s="899" t="s">
        <v>347</v>
      </c>
      <c r="C509" s="899"/>
      <c r="D509" s="353" t="s">
        <v>321</v>
      </c>
      <c r="E509" s="360"/>
      <c r="F509" s="33"/>
      <c r="G509" s="349"/>
    </row>
    <row r="510" spans="2:8">
      <c r="B510" s="899" t="s">
        <v>348</v>
      </c>
      <c r="C510" s="899"/>
      <c r="D510" s="353" t="s">
        <v>321</v>
      </c>
      <c r="E510" s="360"/>
      <c r="F510" s="33"/>
      <c r="G510" s="349"/>
      <c r="H510" s="361"/>
    </row>
    <row r="511" spans="2:8">
      <c r="B511" s="899" t="s">
        <v>349</v>
      </c>
      <c r="C511" s="899"/>
      <c r="D511" s="353" t="s">
        <v>321</v>
      </c>
      <c r="E511" s="360"/>
      <c r="F511" s="33"/>
      <c r="G511" s="362"/>
    </row>
    <row r="512" spans="2:8">
      <c r="B512" s="899" t="s">
        <v>350</v>
      </c>
      <c r="C512" s="899"/>
      <c r="D512" s="353" t="s">
        <v>321</v>
      </c>
      <c r="E512" s="360"/>
      <c r="F512" s="33"/>
      <c r="G512" s="33"/>
    </row>
    <row r="513" spans="2:7">
      <c r="B513" s="899" t="s">
        <v>351</v>
      </c>
      <c r="C513" s="899"/>
      <c r="D513" s="353" t="s">
        <v>321</v>
      </c>
      <c r="E513" s="360"/>
      <c r="F513" s="33"/>
      <c r="G513" s="33"/>
    </row>
    <row r="514" spans="2:7" ht="12.75" customHeight="1">
      <c r="B514" s="899" t="s">
        <v>352</v>
      </c>
      <c r="C514" s="899"/>
      <c r="D514" s="353" t="s">
        <v>321</v>
      </c>
      <c r="E514" s="360"/>
      <c r="F514" s="33"/>
      <c r="G514" s="33"/>
    </row>
    <row r="515" spans="2:7">
      <c r="B515" s="902" t="s">
        <v>353</v>
      </c>
      <c r="C515" s="903"/>
      <c r="D515" s="363">
        <v>28100.62</v>
      </c>
      <c r="E515" s="360"/>
      <c r="F515" s="33"/>
      <c r="G515" s="33"/>
    </row>
    <row r="516" spans="2:7">
      <c r="B516" s="900"/>
      <c r="C516" s="900"/>
      <c r="F516" s="33"/>
      <c r="G516" s="33"/>
    </row>
    <row r="517" spans="2:7">
      <c r="B517" s="916" t="s">
        <v>354</v>
      </c>
      <c r="C517" s="916"/>
      <c r="D517" s="351"/>
      <c r="E517" s="359">
        <f>SUM(D517:D524)</f>
        <v>15058.19</v>
      </c>
      <c r="F517" s="33"/>
      <c r="G517" s="33"/>
    </row>
    <row r="518" spans="2:7">
      <c r="B518" s="899" t="s">
        <v>355</v>
      </c>
      <c r="C518" s="899"/>
      <c r="D518" s="353" t="s">
        <v>321</v>
      </c>
      <c r="E518" s="360"/>
      <c r="F518" s="33"/>
      <c r="G518" s="33"/>
    </row>
    <row r="519" spans="2:7">
      <c r="B519" s="899" t="s">
        <v>122</v>
      </c>
      <c r="C519" s="899"/>
      <c r="D519" s="353" t="s">
        <v>321</v>
      </c>
      <c r="E519" s="360"/>
      <c r="F519" s="33"/>
      <c r="G519" s="33"/>
    </row>
    <row r="520" spans="2:7">
      <c r="B520" s="899" t="s">
        <v>356</v>
      </c>
      <c r="C520" s="899"/>
      <c r="D520" s="353" t="s">
        <v>321</v>
      </c>
      <c r="E520" s="360"/>
      <c r="F520" s="33"/>
      <c r="G520" s="33"/>
    </row>
    <row r="521" spans="2:7">
      <c r="B521" s="899" t="s">
        <v>357</v>
      </c>
      <c r="C521" s="899"/>
      <c r="D521" s="353" t="s">
        <v>321</v>
      </c>
      <c r="E521" s="360"/>
      <c r="F521" s="33"/>
      <c r="G521" s="33"/>
    </row>
    <row r="522" spans="2:7">
      <c r="B522" s="899" t="s">
        <v>358</v>
      </c>
      <c r="C522" s="899"/>
      <c r="D522" s="353" t="s">
        <v>321</v>
      </c>
      <c r="E522" s="360"/>
      <c r="F522" s="33"/>
      <c r="G522" s="33"/>
    </row>
    <row r="523" spans="2:7">
      <c r="B523" s="899" t="s">
        <v>125</v>
      </c>
      <c r="C523" s="899"/>
      <c r="D523" s="353">
        <v>7.43</v>
      </c>
      <c r="E523" s="360"/>
      <c r="F523" s="33"/>
      <c r="G523" s="33"/>
    </row>
    <row r="524" spans="2:7">
      <c r="B524" s="902" t="s">
        <v>359</v>
      </c>
      <c r="C524" s="903"/>
      <c r="D524" s="363">
        <v>15050.76</v>
      </c>
      <c r="E524" s="360"/>
      <c r="F524" s="33"/>
      <c r="G524" s="33"/>
    </row>
    <row r="525" spans="2:7">
      <c r="B525" s="900"/>
      <c r="C525" s="900"/>
      <c r="F525" s="33"/>
      <c r="G525" s="33"/>
    </row>
    <row r="526" spans="2:7">
      <c r="B526" s="364" t="s">
        <v>360</v>
      </c>
      <c r="E526" s="357">
        <f>+E496-E498+E517</f>
        <v>130578599.75</v>
      </c>
      <c r="F526" s="349"/>
      <c r="G526" s="349"/>
    </row>
    <row r="527" spans="2:7">
      <c r="F527" s="365"/>
      <c r="G527" s="33"/>
    </row>
    <row r="528" spans="2:7">
      <c r="F528" s="33"/>
      <c r="G528" s="551"/>
    </row>
    <row r="529" spans="2:7">
      <c r="F529" s="640"/>
      <c r="G529" s="551"/>
    </row>
    <row r="530" spans="2:7">
      <c r="F530" s="712"/>
      <c r="G530" s="551"/>
    </row>
    <row r="531" spans="2:7">
      <c r="F531" s="712"/>
      <c r="G531" s="551"/>
    </row>
    <row r="532" spans="2:7">
      <c r="F532" s="712"/>
      <c r="G532" s="551"/>
    </row>
    <row r="533" spans="2:7">
      <c r="F533" s="712"/>
      <c r="G533" s="551"/>
    </row>
    <row r="534" spans="2:7">
      <c r="F534" s="712"/>
      <c r="G534" s="551"/>
    </row>
    <row r="535" spans="2:7">
      <c r="F535" s="712"/>
      <c r="G535" s="551"/>
    </row>
    <row r="536" spans="2:7">
      <c r="F536" s="712"/>
      <c r="G536" s="551"/>
    </row>
    <row r="537" spans="2:7">
      <c r="F537" s="712"/>
      <c r="G537" s="551"/>
    </row>
    <row r="538" spans="2:7">
      <c r="F538" s="527"/>
      <c r="G538" s="527"/>
    </row>
    <row r="539" spans="2:7">
      <c r="B539" s="901" t="s">
        <v>401</v>
      </c>
      <c r="C539" s="901"/>
      <c r="D539" s="901"/>
      <c r="E539" s="901"/>
      <c r="F539" s="901"/>
      <c r="G539" s="33"/>
    </row>
    <row r="540" spans="2:7">
      <c r="B540" s="23"/>
      <c r="C540" s="23"/>
      <c r="D540" s="23"/>
      <c r="E540" s="23"/>
      <c r="F540" s="23"/>
      <c r="G540" s="33"/>
    </row>
    <row r="541" spans="2:7">
      <c r="B541" s="23"/>
      <c r="C541" s="23"/>
      <c r="D541" s="23"/>
      <c r="E541" s="23"/>
      <c r="F541" s="23"/>
      <c r="G541" s="33"/>
    </row>
    <row r="542" spans="2:7" ht="21" customHeight="1">
      <c r="B542" s="323" t="s">
        <v>402</v>
      </c>
      <c r="C542" s="324" t="s">
        <v>301</v>
      </c>
      <c r="D542" s="342" t="s">
        <v>302</v>
      </c>
      <c r="E542" s="342" t="s">
        <v>303</v>
      </c>
      <c r="F542" s="33"/>
      <c r="G542" s="33"/>
    </row>
    <row r="543" spans="2:7">
      <c r="B543" s="297" t="s">
        <v>530</v>
      </c>
      <c r="C543" s="366">
        <v>0</v>
      </c>
      <c r="D543" s="346"/>
      <c r="E543" s="346"/>
      <c r="F543" s="33"/>
      <c r="G543" s="33"/>
    </row>
    <row r="544" spans="2:7">
      <c r="B544" s="299"/>
      <c r="C544" s="367">
        <v>0</v>
      </c>
      <c r="D544" s="311"/>
      <c r="E544" s="311"/>
      <c r="F544" s="33"/>
      <c r="G544" s="33"/>
    </row>
    <row r="545" spans="1:10">
      <c r="B545" s="17" t="s">
        <v>545</v>
      </c>
      <c r="C545" s="22">
        <v>0</v>
      </c>
      <c r="D545" s="21">
        <v>0</v>
      </c>
      <c r="E545" s="21">
        <v>0</v>
      </c>
      <c r="F545" s="33"/>
      <c r="G545" s="33"/>
    </row>
    <row r="546" spans="1:10" ht="21" customHeight="1">
      <c r="C546" s="296">
        <f t="shared" ref="C546" si="4">SUM(C544:C545)</f>
        <v>0</v>
      </c>
      <c r="D546" s="296">
        <f t="shared" ref="D546" si="5">SUM(D544:D545)</f>
        <v>0</v>
      </c>
      <c r="E546" s="296">
        <f t="shared" ref="E546" si="6">SUM(E544:E545)</f>
        <v>0</v>
      </c>
      <c r="F546" s="33"/>
      <c r="G546" s="33"/>
    </row>
    <row r="547" spans="1:10">
      <c r="F547" s="33"/>
      <c r="G547" s="33"/>
    </row>
    <row r="548" spans="1:10">
      <c r="F548" s="33"/>
      <c r="G548" s="33"/>
    </row>
    <row r="549" spans="1:10">
      <c r="F549" s="786"/>
      <c r="G549" s="786"/>
    </row>
    <row r="550" spans="1:10">
      <c r="F550" s="786"/>
      <c r="G550" s="786"/>
    </row>
    <row r="551" spans="1:10">
      <c r="F551" s="786"/>
      <c r="G551" s="786"/>
    </row>
    <row r="552" spans="1:10">
      <c r="F552" s="786"/>
      <c r="G552" s="786"/>
    </row>
    <row r="553" spans="1:10">
      <c r="F553" s="786"/>
      <c r="G553" s="786"/>
    </row>
    <row r="554" spans="1:10">
      <c r="F554" s="786"/>
      <c r="G554" s="786"/>
    </row>
    <row r="555" spans="1:10">
      <c r="F555" s="786"/>
      <c r="G555" s="786"/>
    </row>
    <row r="556" spans="1:10">
      <c r="F556" s="786"/>
      <c r="G556" s="786"/>
    </row>
    <row r="557" spans="1:10">
      <c r="F557" s="786"/>
      <c r="G557" s="786"/>
    </row>
    <row r="558" spans="1:10">
      <c r="F558" s="786"/>
      <c r="G558" s="786"/>
    </row>
    <row r="559" spans="1:10">
      <c r="A559" s="901" t="s">
        <v>718</v>
      </c>
      <c r="B559" s="901"/>
      <c r="C559" s="901"/>
      <c r="D559" s="901"/>
      <c r="E559" s="901"/>
      <c r="F559" s="901"/>
      <c r="G559" s="901"/>
      <c r="H559" s="53"/>
      <c r="I559" s="53"/>
      <c r="J559" s="53"/>
    </row>
    <row r="560" spans="1:10">
      <c r="A560" s="161"/>
      <c r="B560" s="161"/>
      <c r="C560" s="161"/>
      <c r="D560" s="161"/>
      <c r="E560" s="536"/>
      <c r="F560" s="161"/>
      <c r="G560" s="161"/>
    </row>
    <row r="561" spans="1:7" ht="12" customHeight="1">
      <c r="A561" s="161"/>
      <c r="B561" s="161"/>
      <c r="C561" s="161"/>
      <c r="D561" s="161"/>
      <c r="E561" s="536"/>
      <c r="F561" s="161"/>
      <c r="G561" s="161"/>
    </row>
    <row r="562" spans="1:7" ht="12" customHeight="1">
      <c r="A562" s="547" t="s">
        <v>719</v>
      </c>
      <c r="B562" s="547"/>
      <c r="C562" s="161"/>
      <c r="D562" s="161"/>
      <c r="E562" s="536"/>
      <c r="F562" s="161"/>
      <c r="G562" s="161"/>
    </row>
    <row r="563" spans="1:7" ht="12" customHeight="1">
      <c r="A563" s="547"/>
      <c r="B563" s="547"/>
      <c r="C563" s="161"/>
      <c r="D563" s="161"/>
      <c r="E563" s="536"/>
      <c r="F563" s="161"/>
      <c r="G563" s="161"/>
    </row>
    <row r="564" spans="1:7" ht="12" customHeight="1">
      <c r="A564" s="547" t="s">
        <v>720</v>
      </c>
      <c r="B564" s="547"/>
      <c r="C564" s="161"/>
      <c r="D564" s="161"/>
      <c r="E564" s="536"/>
      <c r="F564" s="161"/>
      <c r="G564" s="161"/>
    </row>
    <row r="565" spans="1:7" ht="12" customHeight="1">
      <c r="A565" s="547"/>
      <c r="B565" s="547"/>
      <c r="C565" s="161"/>
      <c r="D565" s="161"/>
      <c r="E565" s="536"/>
      <c r="F565" s="161"/>
      <c r="G565" s="161"/>
    </row>
    <row r="566" spans="1:7" ht="12" customHeight="1">
      <c r="A566" s="547" t="s">
        <v>721</v>
      </c>
      <c r="B566" s="547"/>
      <c r="C566" s="161"/>
      <c r="D566" s="161"/>
      <c r="E566" s="536"/>
      <c r="F566" s="161"/>
      <c r="G566" s="161"/>
    </row>
    <row r="567" spans="1:7" ht="12" customHeight="1">
      <c r="A567" s="547"/>
      <c r="B567" s="547"/>
      <c r="C567" s="161"/>
      <c r="D567" s="161"/>
      <c r="E567" s="536"/>
      <c r="F567" s="161"/>
      <c r="G567" s="161"/>
    </row>
    <row r="568" spans="1:7" ht="12" customHeight="1">
      <c r="A568" s="547" t="s">
        <v>722</v>
      </c>
      <c r="B568" s="547"/>
      <c r="C568" s="161"/>
      <c r="D568" s="161"/>
      <c r="E568" s="536"/>
      <c r="F568" s="161"/>
      <c r="G568" s="161"/>
    </row>
    <row r="569" spans="1:7" ht="12" customHeight="1">
      <c r="A569" s="547"/>
      <c r="B569" s="547"/>
      <c r="C569" s="161"/>
      <c r="D569" s="161"/>
      <c r="E569" s="536"/>
      <c r="F569" s="161"/>
      <c r="G569" s="161"/>
    </row>
    <row r="570" spans="1:7" ht="12" customHeight="1">
      <c r="A570" s="547"/>
      <c r="B570" s="547"/>
      <c r="C570" s="161"/>
      <c r="D570" s="161"/>
      <c r="E570" s="536"/>
      <c r="F570" s="161"/>
      <c r="G570" s="161"/>
    </row>
    <row r="571" spans="1:7" ht="12" customHeight="1">
      <c r="A571" s="549" t="s">
        <v>723</v>
      </c>
      <c r="B571" s="547"/>
      <c r="C571" s="161"/>
      <c r="D571" s="161"/>
      <c r="E571" s="536"/>
      <c r="F571" s="161"/>
      <c r="G571" s="161"/>
    </row>
    <row r="572" spans="1:7" ht="12" customHeight="1">
      <c r="A572" s="547" t="s">
        <v>724</v>
      </c>
      <c r="B572" s="547"/>
      <c r="C572" s="161"/>
      <c r="D572" s="161"/>
      <c r="E572" s="536"/>
      <c r="F572" s="161"/>
      <c r="G572" s="161"/>
    </row>
    <row r="573" spans="1:7" ht="12" customHeight="1">
      <c r="A573" s="537"/>
      <c r="B573" s="547"/>
      <c r="C573" s="161"/>
      <c r="D573" s="161"/>
      <c r="E573" s="536"/>
      <c r="F573" s="161"/>
      <c r="G573" s="161"/>
    </row>
    <row r="574" spans="1:7" ht="12" customHeight="1">
      <c r="A574" s="639" t="s">
        <v>725</v>
      </c>
      <c r="B574" s="639"/>
      <c r="C574" s="639"/>
      <c r="D574" s="639"/>
      <c r="E574" s="639"/>
      <c r="F574" s="639"/>
      <c r="G574" s="639"/>
    </row>
    <row r="575" spans="1:7" ht="12" customHeight="1">
      <c r="A575" s="549" t="s">
        <v>726</v>
      </c>
      <c r="B575" s="547"/>
      <c r="C575" s="161"/>
      <c r="D575" s="161"/>
      <c r="E575" s="536"/>
      <c r="F575" s="161"/>
      <c r="G575" s="161"/>
    </row>
    <row r="576" spans="1:7" ht="11.25" customHeight="1">
      <c r="A576" s="547" t="s">
        <v>727</v>
      </c>
      <c r="B576" s="547"/>
      <c r="C576" s="547"/>
      <c r="D576" s="547"/>
      <c r="E576" s="547"/>
      <c r="F576" s="547"/>
      <c r="G576" s="547"/>
    </row>
    <row r="577" spans="1:10" ht="12" customHeight="1">
      <c r="A577" s="547"/>
      <c r="B577" s="547"/>
      <c r="C577" s="161"/>
      <c r="D577" s="161"/>
      <c r="E577" s="536"/>
      <c r="F577" s="161"/>
      <c r="G577" s="161"/>
    </row>
    <row r="578" spans="1:10" ht="12" customHeight="1">
      <c r="A578" s="639" t="s">
        <v>728</v>
      </c>
      <c r="B578" s="547"/>
      <c r="C578" s="161"/>
      <c r="D578" s="161"/>
      <c r="E578" s="536"/>
      <c r="F578" s="161"/>
      <c r="G578" s="161"/>
    </row>
    <row r="579" spans="1:10" ht="12" customHeight="1">
      <c r="A579" s="547"/>
      <c r="B579" s="547"/>
      <c r="C579" s="161"/>
      <c r="D579" s="161"/>
      <c r="E579" s="536"/>
      <c r="F579" s="161"/>
      <c r="G579" s="161"/>
    </row>
    <row r="580" spans="1:10" ht="12" customHeight="1">
      <c r="A580" s="549" t="s">
        <v>729</v>
      </c>
      <c r="B580" s="547"/>
      <c r="C580" s="161"/>
      <c r="D580" s="161"/>
      <c r="E580" s="536"/>
      <c r="F580" s="161"/>
      <c r="G580" s="161"/>
    </row>
    <row r="581" spans="1:10" ht="12" customHeight="1">
      <c r="A581" s="547"/>
      <c r="B581" s="547"/>
      <c r="C581" s="161"/>
      <c r="D581" s="161"/>
      <c r="E581" s="536"/>
      <c r="F581" s="161"/>
      <c r="G581" s="161"/>
    </row>
    <row r="582" spans="1:10" ht="12" customHeight="1">
      <c r="A582" s="547" t="s">
        <v>730</v>
      </c>
      <c r="B582" s="547"/>
      <c r="C582" s="161"/>
      <c r="D582" s="161"/>
      <c r="E582" s="536"/>
      <c r="F582" s="161"/>
      <c r="G582" s="161"/>
    </row>
    <row r="583" spans="1:10" ht="12" customHeight="1">
      <c r="A583" s="547"/>
      <c r="B583" s="547"/>
      <c r="C583" s="161"/>
      <c r="D583" s="161"/>
      <c r="E583" s="536"/>
      <c r="F583" s="161"/>
      <c r="G583" s="161"/>
    </row>
    <row r="584" spans="1:10" ht="12" customHeight="1">
      <c r="A584" s="549" t="s">
        <v>731</v>
      </c>
      <c r="B584" s="547"/>
      <c r="C584" s="161"/>
      <c r="D584" s="161"/>
      <c r="E584" s="536"/>
      <c r="F584" s="161"/>
      <c r="G584" s="161"/>
    </row>
    <row r="585" spans="1:10" ht="12" customHeight="1">
      <c r="A585" s="547"/>
      <c r="B585" s="547"/>
      <c r="C585" s="161"/>
      <c r="D585" s="161"/>
      <c r="E585" s="536"/>
      <c r="F585" s="161"/>
      <c r="G585" s="161"/>
    </row>
    <row r="586" spans="1:10" ht="24" customHeight="1">
      <c r="A586" s="898" t="s">
        <v>732</v>
      </c>
      <c r="B586" s="898"/>
      <c r="C586" s="898"/>
      <c r="D586" s="898"/>
      <c r="E586" s="898"/>
      <c r="F586" s="898"/>
      <c r="G586" s="898"/>
      <c r="H586" s="898"/>
      <c r="I586" s="898"/>
      <c r="J586" s="898"/>
    </row>
    <row r="587" spans="1:10" ht="27.75" customHeight="1">
      <c r="A587" s="898" t="s">
        <v>959</v>
      </c>
      <c r="B587" s="898"/>
      <c r="C587" s="898"/>
      <c r="D587" s="898"/>
      <c r="E587" s="898"/>
      <c r="F587" s="898"/>
      <c r="G587" s="898"/>
      <c r="H587" s="898"/>
      <c r="I587" s="898"/>
      <c r="J587" s="898"/>
    </row>
    <row r="588" spans="1:10" ht="27" customHeight="1">
      <c r="A588" s="898" t="s">
        <v>733</v>
      </c>
      <c r="B588" s="898"/>
      <c r="C588" s="898"/>
      <c r="D588" s="898"/>
      <c r="E588" s="898"/>
      <c r="F588" s="898"/>
      <c r="G588" s="898"/>
      <c r="H588" s="898"/>
      <c r="I588" s="898"/>
      <c r="J588" s="898"/>
    </row>
    <row r="589" spans="1:10" ht="29.25" customHeight="1">
      <c r="A589" s="898" t="s">
        <v>960</v>
      </c>
      <c r="B589" s="898"/>
      <c r="C589" s="898"/>
      <c r="D589" s="898"/>
      <c r="E589" s="898"/>
      <c r="F589" s="898"/>
      <c r="G589" s="898"/>
      <c r="H589" s="898"/>
      <c r="I589" s="898"/>
      <c r="J589" s="898"/>
    </row>
    <row r="590" spans="1:10" ht="30.75" customHeight="1">
      <c r="A590" s="898" t="s">
        <v>961</v>
      </c>
      <c r="B590" s="898"/>
      <c r="C590" s="898"/>
      <c r="D590" s="898"/>
      <c r="E590" s="898"/>
      <c r="F590" s="898"/>
      <c r="G590" s="898"/>
      <c r="H590" s="898"/>
      <c r="I590" s="898"/>
      <c r="J590" s="898"/>
    </row>
    <row r="591" spans="1:10" ht="27.75" customHeight="1">
      <c r="A591" s="898" t="s">
        <v>962</v>
      </c>
      <c r="B591" s="898"/>
      <c r="C591" s="898"/>
      <c r="D591" s="898"/>
      <c r="E591" s="898"/>
      <c r="F591" s="898"/>
      <c r="G591" s="898"/>
      <c r="H591" s="898"/>
      <c r="I591" s="898"/>
      <c r="J591" s="898"/>
    </row>
    <row r="592" spans="1:10" ht="12" customHeight="1">
      <c r="A592" s="547"/>
      <c r="B592" s="547"/>
      <c r="C592" s="161"/>
      <c r="D592" s="161"/>
      <c r="E592" s="536"/>
      <c r="F592" s="161"/>
      <c r="G592" s="161"/>
    </row>
    <row r="593" spans="1:10" ht="12" customHeight="1">
      <c r="A593" s="547"/>
      <c r="B593" s="547"/>
      <c r="C593" s="161"/>
      <c r="D593" s="161"/>
      <c r="E593" s="536"/>
      <c r="F593" s="161"/>
      <c r="G593" s="161"/>
    </row>
    <row r="594" spans="1:10" ht="12" customHeight="1">
      <c r="A594" s="547"/>
      <c r="B594" s="547"/>
      <c r="C594" s="161"/>
      <c r="D594" s="161"/>
      <c r="E594" s="536"/>
      <c r="F594" s="161"/>
      <c r="G594" s="161"/>
    </row>
    <row r="595" spans="1:10" ht="12" customHeight="1">
      <c r="A595" s="549" t="s">
        <v>734</v>
      </c>
      <c r="B595" s="547"/>
      <c r="C595" s="161"/>
      <c r="D595" s="161"/>
      <c r="E595" s="536"/>
      <c r="F595" s="161"/>
      <c r="G595" s="161"/>
    </row>
    <row r="596" spans="1:10" ht="12" customHeight="1">
      <c r="A596" s="547"/>
      <c r="B596" s="547"/>
      <c r="C596" s="161"/>
      <c r="D596" s="161"/>
      <c r="E596" s="536"/>
      <c r="F596" s="161"/>
      <c r="G596" s="161"/>
    </row>
    <row r="597" spans="1:10" ht="12" customHeight="1">
      <c r="A597" s="898" t="s">
        <v>963</v>
      </c>
      <c r="B597" s="898"/>
      <c r="C597" s="898"/>
      <c r="D597" s="898"/>
      <c r="E597" s="898"/>
      <c r="F597" s="898"/>
      <c r="G597" s="898"/>
      <c r="H597" s="898"/>
      <c r="I597" s="898"/>
      <c r="J597" s="898"/>
    </row>
    <row r="598" spans="1:10" ht="12" customHeight="1">
      <c r="A598" s="639" t="s">
        <v>964</v>
      </c>
      <c r="B598" s="547"/>
      <c r="C598" s="161"/>
      <c r="D598" s="161"/>
      <c r="E598" s="536"/>
      <c r="F598" s="161"/>
      <c r="G598" s="161"/>
    </row>
    <row r="599" spans="1:10" ht="12" customHeight="1">
      <c r="A599" s="639" t="s">
        <v>965</v>
      </c>
      <c r="B599" s="547"/>
      <c r="C599" s="161"/>
      <c r="D599" s="161"/>
      <c r="E599" s="536"/>
      <c r="F599" s="161"/>
      <c r="G599" s="161"/>
    </row>
    <row r="600" spans="1:10" ht="12" customHeight="1">
      <c r="A600" s="639" t="s">
        <v>966</v>
      </c>
      <c r="B600" s="547"/>
      <c r="C600" s="161"/>
      <c r="D600" s="161"/>
      <c r="E600" s="536"/>
      <c r="F600" s="161"/>
      <c r="G600" s="161"/>
    </row>
    <row r="601" spans="1:10" ht="12" customHeight="1">
      <c r="A601" s="639" t="s">
        <v>967</v>
      </c>
      <c r="B601" s="547"/>
      <c r="C601" s="161"/>
      <c r="D601" s="161"/>
      <c r="E601" s="536"/>
      <c r="F601" s="161"/>
      <c r="G601" s="161"/>
    </row>
    <row r="602" spans="1:10" ht="12" customHeight="1">
      <c r="A602" s="639" t="s">
        <v>968</v>
      </c>
      <c r="B602" s="547"/>
      <c r="C602" s="161"/>
      <c r="D602" s="161"/>
      <c r="E602" s="536"/>
      <c r="F602" s="161"/>
      <c r="G602" s="161"/>
    </row>
    <row r="603" spans="1:10" ht="12" customHeight="1">
      <c r="A603" s="639" t="s">
        <v>969</v>
      </c>
      <c r="B603" s="547"/>
      <c r="C603" s="161"/>
      <c r="D603" s="161"/>
      <c r="E603" s="536"/>
      <c r="F603" s="161"/>
      <c r="G603" s="161"/>
    </row>
    <row r="604" spans="1:10" ht="12" customHeight="1">
      <c r="A604" s="639" t="s">
        <v>970</v>
      </c>
      <c r="B604" s="547"/>
      <c r="C604" s="161"/>
      <c r="D604" s="161"/>
      <c r="E604" s="536"/>
      <c r="F604" s="161"/>
      <c r="G604" s="161"/>
    </row>
    <row r="605" spans="1:10" ht="12" customHeight="1">
      <c r="A605" s="639" t="s">
        <v>979</v>
      </c>
      <c r="B605" s="547"/>
      <c r="C605" s="161"/>
      <c r="D605" s="161"/>
      <c r="E605" s="536"/>
      <c r="F605" s="161"/>
      <c r="G605" s="161"/>
    </row>
    <row r="606" spans="1:10" ht="12" customHeight="1">
      <c r="A606" s="639" t="s">
        <v>971</v>
      </c>
      <c r="B606" s="547"/>
      <c r="C606" s="161"/>
      <c r="D606" s="161"/>
      <c r="E606" s="536"/>
      <c r="F606" s="161"/>
      <c r="G606" s="161"/>
    </row>
    <row r="607" spans="1:10" ht="12" customHeight="1">
      <c r="A607" s="639" t="s">
        <v>980</v>
      </c>
      <c r="B607" s="547"/>
      <c r="C607" s="161"/>
      <c r="D607" s="161"/>
      <c r="E607" s="536"/>
      <c r="F607" s="161"/>
      <c r="G607" s="161"/>
    </row>
    <row r="608" spans="1:10" ht="12" customHeight="1">
      <c r="A608" s="639" t="s">
        <v>972</v>
      </c>
      <c r="B608" s="547"/>
      <c r="C608" s="161"/>
      <c r="D608" s="161"/>
      <c r="E608" s="536"/>
      <c r="F608" s="161"/>
      <c r="G608" s="161"/>
    </row>
    <row r="609" spans="1:7" ht="12" customHeight="1">
      <c r="A609" s="639" t="s">
        <v>973</v>
      </c>
      <c r="B609" s="547"/>
      <c r="C609" s="161"/>
      <c r="D609" s="161"/>
      <c r="E609" s="536"/>
      <c r="F609" s="161"/>
      <c r="G609" s="161"/>
    </row>
    <row r="610" spans="1:7" ht="12" customHeight="1">
      <c r="A610" s="639"/>
      <c r="B610" s="547"/>
      <c r="C610" s="161"/>
      <c r="D610" s="161"/>
      <c r="E610" s="536"/>
      <c r="F610" s="161"/>
      <c r="G610" s="161"/>
    </row>
    <row r="611" spans="1:7" ht="12" customHeight="1">
      <c r="A611" s="549" t="s">
        <v>735</v>
      </c>
      <c r="B611" s="547"/>
      <c r="C611" s="161"/>
      <c r="D611" s="161"/>
      <c r="E611" s="536"/>
      <c r="F611" s="161"/>
      <c r="G611" s="161"/>
    </row>
    <row r="612" spans="1:7" ht="12" customHeight="1">
      <c r="A612" s="547"/>
      <c r="B612" s="547"/>
      <c r="C612" s="161"/>
      <c r="D612" s="161"/>
      <c r="E612" s="536"/>
      <c r="F612" s="161"/>
      <c r="G612" s="161"/>
    </row>
    <row r="613" spans="1:7" ht="12" customHeight="1">
      <c r="A613" s="547" t="s">
        <v>730</v>
      </c>
      <c r="B613" s="547"/>
      <c r="C613" s="161"/>
      <c r="D613" s="161"/>
      <c r="E613" s="536"/>
      <c r="F613" s="161"/>
      <c r="G613" s="161"/>
    </row>
    <row r="614" spans="1:7" ht="12" customHeight="1">
      <c r="A614" s="547"/>
      <c r="B614" s="547"/>
      <c r="C614" s="161"/>
      <c r="D614" s="161"/>
      <c r="E614" s="536"/>
      <c r="F614" s="161"/>
      <c r="G614" s="161"/>
    </row>
    <row r="615" spans="1:7" ht="12" customHeight="1">
      <c r="A615" s="549" t="s">
        <v>736</v>
      </c>
      <c r="B615" s="547"/>
      <c r="C615" s="161"/>
      <c r="D615" s="161"/>
      <c r="E615" s="536"/>
      <c r="F615" s="161"/>
      <c r="G615" s="161"/>
    </row>
    <row r="616" spans="1:7" ht="12" customHeight="1">
      <c r="A616" s="547"/>
      <c r="B616" s="547"/>
      <c r="C616" s="161"/>
      <c r="D616" s="161"/>
      <c r="E616" s="536"/>
      <c r="F616" s="161"/>
      <c r="G616" s="161"/>
    </row>
    <row r="617" spans="1:7" ht="12" customHeight="1">
      <c r="A617" s="639" t="s">
        <v>737</v>
      </c>
      <c r="B617" s="547"/>
      <c r="C617" s="161"/>
      <c r="D617" s="161"/>
      <c r="E617" s="536"/>
      <c r="F617" s="161"/>
      <c r="G617" s="161"/>
    </row>
    <row r="618" spans="1:7" ht="12" customHeight="1">
      <c r="A618" s="549" t="s">
        <v>738</v>
      </c>
      <c r="B618" s="547"/>
      <c r="C618" s="161"/>
      <c r="D618" s="161"/>
      <c r="E618" s="536"/>
      <c r="F618" s="161"/>
      <c r="G618" s="161"/>
    </row>
    <row r="619" spans="1:7" ht="12" customHeight="1">
      <c r="A619" s="547"/>
      <c r="B619" s="547"/>
      <c r="C619" s="161"/>
      <c r="D619" s="161"/>
      <c r="E619" s="536"/>
      <c r="F619" s="161"/>
      <c r="G619" s="161"/>
    </row>
    <row r="620" spans="1:7" ht="12" customHeight="1">
      <c r="A620" s="639" t="s">
        <v>739</v>
      </c>
      <c r="B620" s="547"/>
      <c r="C620" s="161"/>
      <c r="D620" s="161"/>
      <c r="E620" s="536"/>
      <c r="F620" s="161"/>
      <c r="G620" s="161"/>
    </row>
    <row r="621" spans="1:7" ht="12" customHeight="1">
      <c r="A621" s="639" t="s">
        <v>740</v>
      </c>
      <c r="B621" s="547"/>
      <c r="C621" s="161"/>
      <c r="D621" s="161"/>
      <c r="E621" s="536"/>
      <c r="F621" s="161"/>
      <c r="G621" s="161"/>
    </row>
    <row r="622" spans="1:7" ht="12" customHeight="1">
      <c r="A622" s="547"/>
      <c r="B622" s="547"/>
      <c r="C622" s="161"/>
      <c r="D622" s="161"/>
      <c r="E622" s="536"/>
      <c r="F622" s="161"/>
      <c r="G622" s="161"/>
    </row>
    <row r="623" spans="1:7" ht="12" customHeight="1">
      <c r="A623" s="639" t="s">
        <v>741</v>
      </c>
      <c r="B623" s="547"/>
      <c r="C623" s="161"/>
      <c r="D623" s="161"/>
      <c r="E623" s="536"/>
      <c r="F623" s="161"/>
      <c r="G623" s="161"/>
    </row>
    <row r="624" spans="1:7" ht="12" customHeight="1">
      <c r="A624" s="548" t="s">
        <v>742</v>
      </c>
      <c r="B624" s="548"/>
      <c r="C624" s="548"/>
      <c r="D624" s="548"/>
      <c r="E624" s="548"/>
      <c r="F624" s="548"/>
      <c r="G624" s="548"/>
    </row>
    <row r="625" spans="1:7" ht="12" customHeight="1">
      <c r="A625" s="599" t="s">
        <v>5869</v>
      </c>
      <c r="B625" s="547"/>
      <c r="C625" s="161"/>
      <c r="D625" s="161"/>
      <c r="E625" s="536"/>
      <c r="F625" s="161"/>
      <c r="G625" s="161"/>
    </row>
    <row r="626" spans="1:7" ht="12" customHeight="1">
      <c r="A626" s="161"/>
      <c r="B626" s="547"/>
      <c r="C626" s="161"/>
      <c r="D626" s="161"/>
      <c r="E626" s="536"/>
      <c r="F626" s="161"/>
      <c r="G626" s="161"/>
    </row>
    <row r="627" spans="1:7" ht="12" customHeight="1">
      <c r="A627" s="549" t="s">
        <v>743</v>
      </c>
      <c r="B627" s="547"/>
      <c r="C627" s="161"/>
      <c r="D627" s="161"/>
      <c r="E627" s="536"/>
      <c r="F627" s="161"/>
      <c r="G627" s="161"/>
    </row>
    <row r="628" spans="1:7" ht="12" customHeight="1">
      <c r="A628" s="547"/>
      <c r="B628" s="547"/>
      <c r="C628" s="161"/>
      <c r="D628" s="161"/>
      <c r="E628" s="536"/>
      <c r="F628" s="161"/>
      <c r="G628" s="161"/>
    </row>
    <row r="629" spans="1:7" ht="12" customHeight="1">
      <c r="A629" s="639" t="s">
        <v>744</v>
      </c>
      <c r="B629" s="547"/>
      <c r="C629" s="161"/>
      <c r="D629" s="161"/>
      <c r="E629" s="536"/>
      <c r="F629" s="161"/>
      <c r="G629" s="161"/>
    </row>
    <row r="630" spans="1:7" ht="12" customHeight="1">
      <c r="A630" s="549"/>
      <c r="B630" s="547"/>
      <c r="C630" s="161"/>
      <c r="D630" s="161"/>
      <c r="E630" s="536"/>
      <c r="F630" s="161"/>
      <c r="G630" s="161"/>
    </row>
    <row r="631" spans="1:7" ht="12" customHeight="1">
      <c r="A631" s="549" t="s">
        <v>745</v>
      </c>
      <c r="B631" s="547"/>
      <c r="C631" s="161"/>
      <c r="D631" s="161"/>
      <c r="E631" s="536"/>
      <c r="F631" s="161"/>
      <c r="G631" s="161"/>
    </row>
    <row r="632" spans="1:7" ht="12" customHeight="1">
      <c r="A632" s="547"/>
      <c r="B632" s="547"/>
      <c r="C632" s="161"/>
      <c r="D632" s="161"/>
      <c r="E632" s="536"/>
      <c r="F632" s="161"/>
      <c r="G632" s="161"/>
    </row>
    <row r="633" spans="1:7" ht="12" customHeight="1">
      <c r="A633" s="639" t="s">
        <v>746</v>
      </c>
      <c r="B633" s="547"/>
      <c r="C633" s="161"/>
      <c r="D633" s="161"/>
      <c r="E633" s="536"/>
      <c r="F633" s="161"/>
      <c r="G633" s="161"/>
    </row>
    <row r="634" spans="1:7" ht="28.5" customHeight="1">
      <c r="A634" s="547"/>
      <c r="B634" s="547"/>
      <c r="C634" s="161"/>
      <c r="D634" s="161"/>
      <c r="E634" s="536"/>
      <c r="F634" s="161"/>
      <c r="G634" s="161"/>
    </row>
    <row r="635" spans="1:7" ht="12" customHeight="1">
      <c r="A635" s="547"/>
      <c r="B635" s="547"/>
      <c r="C635" s="161"/>
      <c r="D635" s="161"/>
      <c r="E635" s="536"/>
      <c r="F635" s="161"/>
      <c r="G635" s="161"/>
    </row>
    <row r="636" spans="1:7" ht="12" customHeight="1">
      <c r="A636" s="549" t="s">
        <v>747</v>
      </c>
      <c r="B636" s="547"/>
      <c r="C636" s="161"/>
      <c r="D636" s="161"/>
      <c r="E636" s="536"/>
      <c r="F636" s="161"/>
      <c r="G636" s="161"/>
    </row>
    <row r="637" spans="1:7" ht="12" customHeight="1">
      <c r="A637" s="547" t="s">
        <v>748</v>
      </c>
      <c r="B637" s="547"/>
      <c r="C637" s="161"/>
      <c r="D637" s="161"/>
      <c r="E637" s="536"/>
      <c r="F637" s="161"/>
      <c r="G637" s="161"/>
    </row>
    <row r="638" spans="1:7" ht="12" customHeight="1">
      <c r="A638" s="547"/>
      <c r="B638" s="547"/>
      <c r="C638" s="161"/>
      <c r="D638" s="161"/>
      <c r="E638" s="536"/>
      <c r="F638" s="161"/>
      <c r="G638" s="161"/>
    </row>
    <row r="639" spans="1:7" ht="12" customHeight="1">
      <c r="A639" s="547"/>
      <c r="B639" s="547"/>
      <c r="C639" s="161"/>
      <c r="D639" s="161"/>
      <c r="E639" s="536"/>
      <c r="F639" s="161"/>
      <c r="G639" s="161"/>
    </row>
    <row r="640" spans="1:7" ht="12" customHeight="1">
      <c r="A640" s="547"/>
      <c r="B640" s="547"/>
      <c r="C640" s="161"/>
      <c r="D640" s="161"/>
      <c r="E640" s="536"/>
      <c r="F640" s="161"/>
      <c r="G640" s="161"/>
    </row>
    <row r="641" spans="1:7" ht="12" customHeight="1">
      <c r="A641" s="547"/>
      <c r="B641" s="547"/>
      <c r="C641" s="161"/>
      <c r="D641" s="161"/>
      <c r="E641" s="536"/>
      <c r="F641" s="161"/>
      <c r="G641" s="161"/>
    </row>
    <row r="642" spans="1:7" ht="12" customHeight="1">
      <c r="A642" s="547"/>
      <c r="B642" s="547"/>
      <c r="C642" s="161"/>
      <c r="D642" s="161"/>
      <c r="E642" s="536"/>
      <c r="F642" s="161"/>
      <c r="G642" s="161"/>
    </row>
    <row r="643" spans="1:7" ht="12" customHeight="1">
      <c r="A643" s="547"/>
      <c r="B643" s="547"/>
      <c r="C643" s="161"/>
      <c r="D643" s="161"/>
      <c r="E643" s="536"/>
      <c r="F643" s="161"/>
      <c r="G643" s="161"/>
    </row>
    <row r="644" spans="1:7" ht="12" customHeight="1">
      <c r="A644" s="547"/>
      <c r="B644" s="547"/>
      <c r="C644" s="161"/>
      <c r="D644" s="161"/>
      <c r="E644" s="536"/>
      <c r="F644" s="161"/>
      <c r="G644" s="161"/>
    </row>
    <row r="645" spans="1:7" ht="12" customHeight="1">
      <c r="A645" s="547"/>
      <c r="B645" s="547"/>
      <c r="C645" s="161"/>
      <c r="D645" s="161"/>
      <c r="E645" s="536"/>
      <c r="F645" s="161"/>
      <c r="G645" s="161"/>
    </row>
    <row r="646" spans="1:7" ht="12" customHeight="1">
      <c r="A646" s="547"/>
      <c r="B646" s="547"/>
      <c r="C646" s="161"/>
      <c r="D646" s="161"/>
      <c r="E646" s="536"/>
      <c r="F646" s="161"/>
      <c r="G646" s="161"/>
    </row>
    <row r="647" spans="1:7" ht="12" customHeight="1">
      <c r="A647" s="547"/>
      <c r="B647" s="547"/>
      <c r="C647" s="161"/>
      <c r="D647" s="161"/>
      <c r="E647" s="536"/>
      <c r="F647" s="161"/>
      <c r="G647" s="161"/>
    </row>
    <row r="648" spans="1:7" ht="12" customHeight="1">
      <c r="A648" s="547"/>
      <c r="B648" s="547"/>
      <c r="C648" s="161"/>
      <c r="D648" s="161"/>
      <c r="E648" s="536"/>
      <c r="F648" s="161"/>
      <c r="G648" s="161"/>
    </row>
    <row r="649" spans="1:7" ht="12" customHeight="1">
      <c r="A649" s="547"/>
      <c r="B649" s="547"/>
      <c r="C649" s="161"/>
      <c r="D649" s="161"/>
      <c r="E649" s="536"/>
      <c r="F649" s="161"/>
      <c r="G649" s="161"/>
    </row>
    <row r="650" spans="1:7" ht="12" customHeight="1">
      <c r="A650" s="547"/>
      <c r="B650" s="547"/>
      <c r="C650" s="161"/>
      <c r="D650" s="161"/>
      <c r="E650" s="536"/>
      <c r="F650" s="161"/>
      <c r="G650" s="161"/>
    </row>
    <row r="651" spans="1:7" ht="12" customHeight="1">
      <c r="A651" s="547"/>
      <c r="B651" s="547"/>
      <c r="C651" s="161"/>
      <c r="D651" s="161"/>
      <c r="E651" s="536"/>
      <c r="F651" s="161"/>
      <c r="G651" s="161"/>
    </row>
    <row r="652" spans="1:7" ht="12" customHeight="1">
      <c r="A652" s="547"/>
      <c r="B652" s="547"/>
      <c r="C652" s="161"/>
      <c r="D652" s="161"/>
      <c r="E652" s="536"/>
      <c r="F652" s="161"/>
      <c r="G652" s="161"/>
    </row>
    <row r="653" spans="1:7" ht="12" customHeight="1">
      <c r="A653" s="547"/>
      <c r="B653" s="547"/>
      <c r="C653" s="161"/>
      <c r="D653" s="161"/>
      <c r="E653" s="536"/>
      <c r="F653" s="161"/>
      <c r="G653" s="161"/>
    </row>
    <row r="654" spans="1:7" ht="12" customHeight="1">
      <c r="A654" s="547"/>
      <c r="B654" s="547"/>
      <c r="C654" s="161"/>
      <c r="D654" s="161"/>
      <c r="E654" s="536"/>
      <c r="F654" s="161"/>
      <c r="G654" s="161"/>
    </row>
    <row r="655" spans="1:7" ht="12" customHeight="1">
      <c r="A655" s="547"/>
      <c r="B655" s="547"/>
      <c r="C655" s="161"/>
      <c r="D655" s="161"/>
      <c r="E655" s="536"/>
      <c r="F655" s="161"/>
      <c r="G655" s="161"/>
    </row>
    <row r="656" spans="1:7" ht="12" customHeight="1">
      <c r="A656" s="547"/>
      <c r="B656" s="547"/>
      <c r="C656" s="161"/>
      <c r="D656" s="161"/>
      <c r="E656" s="536"/>
      <c r="F656" s="161"/>
      <c r="G656" s="161"/>
    </row>
    <row r="657" spans="1:7" ht="12" customHeight="1">
      <c r="A657" s="547"/>
      <c r="B657" s="547"/>
      <c r="C657" s="161"/>
      <c r="D657" s="161"/>
      <c r="E657" s="536"/>
      <c r="F657" s="161"/>
      <c r="G657" s="161"/>
    </row>
    <row r="658" spans="1:7" ht="12" customHeight="1">
      <c r="A658" s="547"/>
      <c r="B658" s="547"/>
      <c r="C658" s="161"/>
      <c r="D658" s="161"/>
      <c r="E658" s="536"/>
      <c r="F658" s="161"/>
      <c r="G658" s="161"/>
    </row>
    <row r="659" spans="1:7" ht="12" customHeight="1">
      <c r="A659" s="547"/>
      <c r="B659" s="547"/>
      <c r="C659" s="161"/>
      <c r="D659" s="161"/>
      <c r="E659" s="536"/>
      <c r="F659" s="161"/>
      <c r="G659" s="161"/>
    </row>
    <row r="660" spans="1:7" ht="12" customHeight="1">
      <c r="A660" s="547"/>
      <c r="B660" s="547"/>
      <c r="C660" s="161"/>
      <c r="D660" s="161"/>
      <c r="E660" s="536"/>
      <c r="F660" s="161"/>
      <c r="G660" s="161"/>
    </row>
    <row r="661" spans="1:7" ht="12" customHeight="1">
      <c r="A661" s="547"/>
      <c r="B661" s="547"/>
      <c r="C661" s="161"/>
      <c r="D661" s="161"/>
      <c r="E661" s="536"/>
      <c r="F661" s="161"/>
      <c r="G661" s="161"/>
    </row>
    <row r="662" spans="1:7" ht="12" customHeight="1">
      <c r="A662" s="547"/>
      <c r="B662" s="547"/>
      <c r="C662" s="161"/>
      <c r="D662" s="161"/>
      <c r="E662" s="536"/>
      <c r="F662" s="161"/>
      <c r="G662" s="161"/>
    </row>
    <row r="663" spans="1:7" ht="12" customHeight="1">
      <c r="A663" s="547"/>
      <c r="B663" s="547"/>
      <c r="C663" s="161"/>
      <c r="D663" s="161"/>
      <c r="E663" s="536"/>
      <c r="F663" s="161"/>
      <c r="G663" s="161"/>
    </row>
    <row r="664" spans="1:7" ht="12" customHeight="1">
      <c r="A664" s="549" t="s">
        <v>749</v>
      </c>
      <c r="B664" s="549"/>
      <c r="C664" s="549"/>
      <c r="D664" s="549"/>
      <c r="E664" s="549"/>
      <c r="F664" s="549"/>
      <c r="G664" s="549"/>
    </row>
    <row r="665" spans="1:7" ht="12" customHeight="1">
      <c r="A665" s="547"/>
      <c r="B665" s="547"/>
      <c r="C665" s="161"/>
      <c r="D665" s="161"/>
      <c r="E665" s="536"/>
      <c r="F665" s="161"/>
      <c r="G665" s="161"/>
    </row>
    <row r="666" spans="1:7" ht="12" customHeight="1">
      <c r="A666" s="639" t="s">
        <v>750</v>
      </c>
      <c r="B666" s="547"/>
      <c r="C666" s="161"/>
      <c r="D666" s="161"/>
      <c r="E666" s="536"/>
      <c r="F666" s="161"/>
      <c r="G666" s="161"/>
    </row>
    <row r="667" spans="1:7" ht="12" customHeight="1">
      <c r="A667" s="547"/>
      <c r="B667" s="547"/>
      <c r="C667" s="161"/>
      <c r="D667" s="161"/>
      <c r="E667" s="536"/>
      <c r="F667" s="161"/>
      <c r="G667" s="161"/>
    </row>
    <row r="668" spans="1:7" ht="12" customHeight="1">
      <c r="A668" s="549" t="s">
        <v>751</v>
      </c>
      <c r="B668" s="547"/>
      <c r="C668" s="161"/>
      <c r="D668" s="161"/>
      <c r="E668" s="536"/>
      <c r="F668" s="161"/>
      <c r="G668" s="161"/>
    </row>
    <row r="669" spans="1:7" ht="12" customHeight="1">
      <c r="A669" s="547" t="s">
        <v>730</v>
      </c>
      <c r="B669" s="547"/>
      <c r="C669" s="161"/>
      <c r="D669" s="161"/>
      <c r="E669" s="536"/>
      <c r="F669" s="161"/>
      <c r="G669" s="161"/>
    </row>
    <row r="670" spans="1:7" ht="12" customHeight="1">
      <c r="A670" s="547"/>
      <c r="B670" s="547"/>
      <c r="C670" s="161"/>
      <c r="D670" s="161"/>
      <c r="E670" s="536"/>
      <c r="F670" s="161"/>
      <c r="G670" s="161"/>
    </row>
    <row r="671" spans="1:7" ht="12" customHeight="1">
      <c r="A671" s="549" t="s">
        <v>752</v>
      </c>
      <c r="B671" s="547"/>
      <c r="C671" s="161"/>
      <c r="D671" s="161"/>
      <c r="E671" s="536"/>
      <c r="F671" s="161"/>
      <c r="G671" s="161"/>
    </row>
    <row r="672" spans="1:7" ht="12" customHeight="1">
      <c r="A672" s="547"/>
      <c r="B672" s="547"/>
      <c r="C672" s="161"/>
      <c r="D672" s="161"/>
      <c r="E672" s="536"/>
      <c r="F672" s="161"/>
      <c r="G672" s="161"/>
    </row>
    <row r="673" spans="1:9" ht="12" customHeight="1">
      <c r="A673" s="639" t="s">
        <v>753</v>
      </c>
      <c r="B673" s="547"/>
      <c r="C673" s="161"/>
      <c r="D673" s="161"/>
      <c r="E673" s="536"/>
      <c r="F673" s="161"/>
      <c r="G673" s="161"/>
    </row>
    <row r="674" spans="1:9" ht="12" customHeight="1">
      <c r="A674" s="639"/>
      <c r="B674" s="547"/>
      <c r="C674" s="161"/>
      <c r="D674" s="161"/>
      <c r="E674" s="536"/>
      <c r="F674" s="161"/>
      <c r="G674" s="161"/>
    </row>
    <row r="675" spans="1:9" ht="12" customHeight="1">
      <c r="A675" s="931" t="s">
        <v>754</v>
      </c>
      <c r="B675" s="931"/>
      <c r="C675" s="931"/>
      <c r="D675" s="931"/>
      <c r="E675" s="931"/>
      <c r="F675" s="931"/>
      <c r="G675" s="931"/>
      <c r="H675" s="931"/>
      <c r="I675" s="931"/>
    </row>
    <row r="676" spans="1:9" ht="12" customHeight="1">
      <c r="A676" s="639" t="s">
        <v>755</v>
      </c>
      <c r="B676" s="547"/>
      <c r="C676" s="161"/>
      <c r="D676" s="161"/>
      <c r="E676" s="536"/>
      <c r="F676" s="161"/>
      <c r="G676" s="161"/>
    </row>
    <row r="677" spans="1:9" ht="12" customHeight="1">
      <c r="A677" s="547"/>
      <c r="B677" s="547"/>
      <c r="C677" s="161"/>
      <c r="D677" s="161"/>
      <c r="E677" s="536"/>
      <c r="F677" s="161"/>
      <c r="G677" s="161"/>
    </row>
    <row r="678" spans="1:9" ht="12" customHeight="1">
      <c r="A678" s="549" t="s">
        <v>756</v>
      </c>
      <c r="B678" s="547"/>
      <c r="C678" s="161"/>
      <c r="D678" s="161"/>
      <c r="E678" s="536"/>
      <c r="F678" s="161"/>
      <c r="G678" s="161"/>
    </row>
    <row r="679" spans="1:9" ht="12" customHeight="1">
      <c r="A679" s="898" t="s">
        <v>757</v>
      </c>
      <c r="B679" s="898"/>
      <c r="C679" s="898"/>
      <c r="D679" s="898"/>
      <c r="E679" s="898"/>
      <c r="F679" s="898"/>
      <c r="G679" s="898"/>
      <c r="H679" s="898"/>
    </row>
    <row r="680" spans="1:9" ht="12" customHeight="1">
      <c r="A680" s="547"/>
      <c r="B680" s="547"/>
      <c r="C680" s="161"/>
      <c r="D680" s="161"/>
      <c r="E680" s="536"/>
      <c r="F680" s="161"/>
      <c r="G680" s="161"/>
    </row>
    <row r="681" spans="1:9" ht="12" customHeight="1">
      <c r="A681" s="931" t="s">
        <v>758</v>
      </c>
      <c r="B681" s="931"/>
      <c r="C681" s="931"/>
      <c r="D681" s="931"/>
      <c r="E681" s="931"/>
      <c r="F681" s="931"/>
      <c r="G681" s="931"/>
      <c r="H681" s="931"/>
      <c r="I681" s="931"/>
    </row>
    <row r="682" spans="1:9" ht="6" customHeight="1">
      <c r="A682" s="547"/>
      <c r="B682" s="547"/>
      <c r="C682" s="161"/>
      <c r="D682" s="161"/>
      <c r="E682" s="536"/>
      <c r="F682" s="161"/>
      <c r="G682" s="161"/>
    </row>
    <row r="683" spans="1:9" ht="12" customHeight="1">
      <c r="A683" s="639" t="s">
        <v>728</v>
      </c>
      <c r="B683" s="547"/>
      <c r="C683" s="161"/>
      <c r="D683" s="161"/>
      <c r="E683" s="536"/>
      <c r="F683" s="161"/>
      <c r="G683" s="161"/>
    </row>
    <row r="684" spans="1:9" ht="12" customHeight="1">
      <c r="A684" s="547"/>
      <c r="B684" s="547"/>
      <c r="C684" s="161"/>
      <c r="D684" s="161"/>
      <c r="E684" s="536"/>
      <c r="F684" s="161"/>
      <c r="G684" s="161"/>
    </row>
    <row r="685" spans="1:9" ht="12" customHeight="1">
      <c r="A685" s="549" t="s">
        <v>759</v>
      </c>
      <c r="B685" s="547"/>
      <c r="C685" s="161"/>
      <c r="D685" s="161"/>
      <c r="E685" s="536"/>
      <c r="F685" s="161"/>
      <c r="G685" s="161"/>
    </row>
    <row r="686" spans="1:9" ht="12" customHeight="1">
      <c r="A686" s="547"/>
      <c r="B686" s="547"/>
      <c r="C686" s="161"/>
      <c r="D686" s="161"/>
      <c r="E686" s="536"/>
      <c r="F686" s="161"/>
      <c r="G686" s="161"/>
    </row>
    <row r="687" spans="1:9" ht="15.75" customHeight="1">
      <c r="A687" s="547" t="s">
        <v>760</v>
      </c>
      <c r="B687" s="547"/>
      <c r="C687" s="161"/>
      <c r="D687" s="161"/>
      <c r="E687" s="536"/>
      <c r="F687" s="161"/>
      <c r="G687" s="161"/>
    </row>
    <row r="688" spans="1:9" ht="12" customHeight="1">
      <c r="A688" s="547"/>
      <c r="B688" s="547"/>
      <c r="C688" s="161"/>
      <c r="D688" s="161"/>
      <c r="E688" s="536"/>
      <c r="F688" s="161"/>
      <c r="G688" s="161"/>
    </row>
    <row r="689" spans="1:7" ht="12" customHeight="1">
      <c r="A689" s="639" t="s">
        <v>728</v>
      </c>
      <c r="B689" s="547"/>
      <c r="C689" s="161"/>
      <c r="D689" s="161"/>
      <c r="E689" s="536"/>
      <c r="F689" s="161"/>
      <c r="G689" s="161"/>
    </row>
    <row r="690" spans="1:7" ht="9.75" customHeight="1">
      <c r="A690" s="639"/>
      <c r="B690" s="547"/>
      <c r="C690" s="161"/>
      <c r="D690" s="161"/>
      <c r="E690" s="536"/>
      <c r="F690" s="161"/>
      <c r="G690" s="161"/>
    </row>
    <row r="691" spans="1:7" ht="12" customHeight="1">
      <c r="A691" s="547" t="s">
        <v>761</v>
      </c>
      <c r="B691" s="547"/>
      <c r="C691" s="161"/>
      <c r="D691" s="161"/>
      <c r="E691" s="536"/>
      <c r="F691" s="161"/>
      <c r="G691" s="161"/>
    </row>
    <row r="692" spans="1:7" ht="12" customHeight="1">
      <c r="A692" s="547"/>
      <c r="B692" s="547"/>
      <c r="C692" s="161"/>
      <c r="D692" s="161"/>
      <c r="E692" s="536"/>
      <c r="F692" s="161"/>
      <c r="G692" s="161"/>
    </row>
    <row r="693" spans="1:7" ht="12" customHeight="1">
      <c r="A693" s="639" t="s">
        <v>728</v>
      </c>
      <c r="B693" s="547"/>
      <c r="C693" s="161"/>
      <c r="D693" s="161"/>
      <c r="E693" s="536"/>
      <c r="F693" s="161"/>
      <c r="G693" s="161"/>
    </row>
    <row r="694" spans="1:7" ht="12" customHeight="1">
      <c r="A694" s="547"/>
      <c r="B694" s="547"/>
      <c r="C694" s="161"/>
      <c r="D694" s="161"/>
      <c r="E694" s="536"/>
      <c r="F694" s="161"/>
      <c r="G694" s="161"/>
    </row>
    <row r="695" spans="1:7" ht="12" customHeight="1">
      <c r="A695" s="547" t="s">
        <v>762</v>
      </c>
      <c r="B695" s="547"/>
      <c r="C695" s="161"/>
      <c r="D695" s="161"/>
      <c r="E695" s="536"/>
      <c r="F695" s="161"/>
      <c r="G695" s="161"/>
    </row>
    <row r="696" spans="1:7" ht="12" customHeight="1">
      <c r="A696" s="547"/>
      <c r="B696" s="547"/>
      <c r="C696" s="161"/>
      <c r="D696" s="161"/>
      <c r="E696" s="536"/>
      <c r="F696" s="161"/>
      <c r="G696" s="161"/>
    </row>
    <row r="697" spans="1:7" ht="12" customHeight="1">
      <c r="A697" s="639" t="s">
        <v>750</v>
      </c>
      <c r="B697" s="547"/>
      <c r="C697" s="161"/>
      <c r="D697" s="161"/>
      <c r="E697" s="536"/>
      <c r="F697" s="161"/>
      <c r="G697" s="161"/>
    </row>
    <row r="698" spans="1:7" ht="12" customHeight="1">
      <c r="A698" s="547"/>
      <c r="B698" s="547"/>
      <c r="C698" s="161"/>
      <c r="D698" s="161"/>
      <c r="E698" s="536"/>
      <c r="F698" s="161"/>
      <c r="G698" s="161"/>
    </row>
    <row r="699" spans="1:7" ht="12" customHeight="1">
      <c r="A699" s="549" t="s">
        <v>763</v>
      </c>
      <c r="B699" s="547"/>
      <c r="C699" s="161"/>
      <c r="D699" s="161"/>
      <c r="E699" s="536"/>
      <c r="F699" s="161"/>
      <c r="G699" s="161"/>
    </row>
    <row r="700" spans="1:7" ht="12" customHeight="1">
      <c r="A700" s="547"/>
      <c r="B700" s="547"/>
      <c r="C700" s="161"/>
      <c r="D700" s="161"/>
      <c r="E700" s="536"/>
      <c r="F700" s="161"/>
      <c r="G700" s="161"/>
    </row>
    <row r="701" spans="1:7" ht="12" customHeight="1">
      <c r="A701" s="547" t="s">
        <v>730</v>
      </c>
      <c r="B701" s="547"/>
      <c r="C701" s="161"/>
      <c r="D701" s="161"/>
      <c r="E701" s="536"/>
      <c r="F701" s="161"/>
      <c r="G701" s="161"/>
    </row>
    <row r="702" spans="1:7" ht="12" customHeight="1">
      <c r="A702" s="547"/>
      <c r="B702" s="547"/>
      <c r="C702" s="161"/>
      <c r="D702" s="161"/>
      <c r="E702" s="536"/>
      <c r="F702" s="161"/>
      <c r="G702" s="161"/>
    </row>
    <row r="703" spans="1:7" ht="12" customHeight="1">
      <c r="A703" s="638" t="s">
        <v>764</v>
      </c>
      <c r="B703" s="638"/>
      <c r="C703" s="638"/>
      <c r="D703" s="638"/>
      <c r="E703" s="638"/>
      <c r="F703" s="638"/>
      <c r="G703" s="638"/>
    </row>
    <row r="704" spans="1:7" ht="12" customHeight="1">
      <c r="A704" s="547"/>
      <c r="B704" s="547"/>
      <c r="C704" s="161"/>
      <c r="D704" s="161"/>
      <c r="E704" s="536"/>
      <c r="F704" s="161"/>
      <c r="G704" s="161"/>
    </row>
    <row r="705" spans="1:8" ht="12" customHeight="1">
      <c r="A705" s="639" t="s">
        <v>728</v>
      </c>
      <c r="B705" s="547"/>
      <c r="C705" s="161"/>
      <c r="D705" s="161"/>
      <c r="E705" s="536"/>
      <c r="F705" s="161"/>
      <c r="G705" s="161"/>
    </row>
    <row r="706" spans="1:8" ht="12" customHeight="1">
      <c r="A706" s="547"/>
      <c r="B706" s="547"/>
      <c r="C706" s="161"/>
      <c r="D706" s="161"/>
      <c r="E706" s="536"/>
      <c r="F706" s="161"/>
      <c r="G706" s="161"/>
    </row>
    <row r="707" spans="1:8" ht="12" customHeight="1">
      <c r="A707" s="549" t="s">
        <v>765</v>
      </c>
      <c r="B707" s="547"/>
      <c r="C707" s="161"/>
      <c r="D707" s="161"/>
      <c r="E707" s="536"/>
      <c r="F707" s="161"/>
      <c r="G707" s="161"/>
    </row>
    <row r="708" spans="1:8" ht="12" customHeight="1">
      <c r="A708" s="547"/>
      <c r="B708" s="547"/>
      <c r="C708" s="161"/>
      <c r="D708" s="161"/>
      <c r="E708" s="536"/>
      <c r="F708" s="161"/>
      <c r="G708" s="161"/>
    </row>
    <row r="709" spans="1:8" ht="12" customHeight="1">
      <c r="A709" s="639" t="s">
        <v>728</v>
      </c>
      <c r="B709" s="547"/>
      <c r="C709" s="161"/>
      <c r="D709" s="161"/>
      <c r="E709" s="536"/>
      <c r="F709" s="161"/>
      <c r="G709" s="161"/>
    </row>
    <row r="710" spans="1:8" ht="12" customHeight="1">
      <c r="A710" s="547"/>
      <c r="B710" s="547"/>
      <c r="C710" s="161"/>
      <c r="D710" s="161"/>
      <c r="E710" s="536"/>
      <c r="F710" s="161"/>
      <c r="G710" s="161"/>
    </row>
    <row r="711" spans="1:8" ht="12" customHeight="1">
      <c r="A711" s="549" t="s">
        <v>766</v>
      </c>
      <c r="B711" s="547"/>
      <c r="C711" s="161"/>
      <c r="D711" s="161"/>
      <c r="E711" s="536"/>
      <c r="F711" s="161"/>
      <c r="G711" s="161"/>
    </row>
    <row r="712" spans="1:8" ht="23.25" customHeight="1">
      <c r="A712" s="547"/>
      <c r="B712" s="547"/>
      <c r="C712" s="161"/>
      <c r="D712" s="161"/>
      <c r="E712" s="536"/>
      <c r="F712" s="161"/>
      <c r="G712" s="161"/>
    </row>
    <row r="713" spans="1:8" ht="12" customHeight="1">
      <c r="A713" s="639" t="s">
        <v>728</v>
      </c>
      <c r="B713" s="547"/>
      <c r="C713" s="161"/>
      <c r="D713" s="161"/>
      <c r="E713" s="536"/>
      <c r="F713" s="161"/>
      <c r="G713" s="161"/>
    </row>
    <row r="714" spans="1:8" ht="12" customHeight="1">
      <c r="A714" s="547"/>
      <c r="B714" s="547"/>
      <c r="C714" s="161"/>
      <c r="D714" s="161"/>
      <c r="E714" s="536"/>
      <c r="F714" s="161"/>
      <c r="G714" s="161"/>
    </row>
    <row r="715" spans="1:8" ht="12" customHeight="1">
      <c r="A715" s="549" t="s">
        <v>767</v>
      </c>
      <c r="B715" s="547"/>
      <c r="C715" s="161"/>
      <c r="D715" s="161"/>
      <c r="E715" s="536"/>
      <c r="F715" s="161"/>
      <c r="G715" s="161"/>
    </row>
    <row r="716" spans="1:8" ht="12" customHeight="1">
      <c r="A716" s="547"/>
      <c r="B716" s="547"/>
      <c r="C716" s="161"/>
      <c r="D716" s="161"/>
      <c r="E716" s="536"/>
      <c r="F716" s="161"/>
      <c r="G716" s="161"/>
    </row>
    <row r="717" spans="1:8" ht="12" customHeight="1">
      <c r="A717" s="639" t="s">
        <v>728</v>
      </c>
      <c r="B717" s="547"/>
      <c r="C717" s="161"/>
      <c r="D717" s="161"/>
      <c r="E717" s="536"/>
      <c r="F717" s="161"/>
      <c r="G717" s="161"/>
    </row>
    <row r="718" spans="1:8" ht="12" customHeight="1">
      <c r="A718" s="547"/>
      <c r="B718" s="547"/>
      <c r="C718" s="161"/>
      <c r="D718" s="161"/>
      <c r="E718" s="536"/>
      <c r="F718" s="161"/>
      <c r="G718" s="161"/>
    </row>
    <row r="719" spans="1:8" ht="12" customHeight="1">
      <c r="A719" s="931" t="s">
        <v>768</v>
      </c>
      <c r="B719" s="931"/>
      <c r="C719" s="931"/>
      <c r="D719" s="931"/>
      <c r="E719" s="931"/>
      <c r="F719" s="931"/>
      <c r="G719" s="931"/>
      <c r="H719" s="931"/>
    </row>
    <row r="720" spans="1:8" ht="12" customHeight="1">
      <c r="A720" s="547"/>
      <c r="B720" s="547"/>
      <c r="C720" s="161"/>
      <c r="D720" s="161"/>
      <c r="E720" s="536"/>
      <c r="F720" s="161"/>
      <c r="G720" s="161"/>
    </row>
    <row r="721" spans="1:8" ht="12" customHeight="1">
      <c r="A721" s="639" t="s">
        <v>728</v>
      </c>
      <c r="B721" s="547"/>
      <c r="C721" s="161"/>
      <c r="D721" s="161"/>
      <c r="E721" s="536"/>
      <c r="F721" s="161"/>
      <c r="G721" s="161"/>
    </row>
    <row r="722" spans="1:8" ht="12" customHeight="1">
      <c r="A722" s="547"/>
      <c r="B722" s="547"/>
      <c r="C722" s="161"/>
      <c r="D722" s="161"/>
      <c r="E722" s="536"/>
      <c r="F722" s="161"/>
      <c r="G722" s="161"/>
    </row>
    <row r="723" spans="1:8" ht="12" customHeight="1">
      <c r="A723" s="549" t="s">
        <v>769</v>
      </c>
      <c r="B723" s="547"/>
      <c r="C723" s="161"/>
      <c r="D723" s="161"/>
      <c r="E723" s="536"/>
      <c r="F723" s="161"/>
      <c r="G723" s="161"/>
    </row>
    <row r="724" spans="1:8" ht="12" customHeight="1">
      <c r="A724" s="547"/>
      <c r="B724" s="547"/>
      <c r="C724" s="161"/>
      <c r="D724" s="161"/>
      <c r="E724" s="536"/>
      <c r="F724" s="161"/>
      <c r="G724" s="161"/>
    </row>
    <row r="725" spans="1:8" ht="12" customHeight="1">
      <c r="A725" s="639" t="s">
        <v>728</v>
      </c>
      <c r="B725" s="547"/>
      <c r="C725" s="161"/>
      <c r="D725" s="161"/>
      <c r="E725" s="536"/>
      <c r="F725" s="161"/>
      <c r="G725" s="161"/>
    </row>
    <row r="726" spans="1:8" ht="12" customHeight="1">
      <c r="A726" s="547"/>
      <c r="B726" s="547"/>
      <c r="C726" s="161"/>
      <c r="D726" s="161"/>
      <c r="E726" s="536"/>
      <c r="F726" s="161"/>
      <c r="G726" s="161"/>
    </row>
    <row r="727" spans="1:8" ht="12" customHeight="1">
      <c r="A727" s="549" t="s">
        <v>770</v>
      </c>
      <c r="B727" s="547"/>
      <c r="C727" s="161"/>
      <c r="D727" s="161"/>
      <c r="E727" s="536"/>
      <c r="F727" s="161"/>
      <c r="G727" s="161"/>
    </row>
    <row r="728" spans="1:8" ht="12" customHeight="1">
      <c r="A728" s="639" t="s">
        <v>728</v>
      </c>
      <c r="B728" s="547"/>
      <c r="C728" s="161"/>
      <c r="D728" s="161"/>
      <c r="E728" s="536"/>
      <c r="F728" s="161"/>
      <c r="G728" s="161"/>
    </row>
    <row r="729" spans="1:8" ht="12" customHeight="1">
      <c r="A729" s="547"/>
      <c r="B729" s="547"/>
      <c r="C729" s="161"/>
      <c r="D729" s="161"/>
      <c r="E729" s="536"/>
      <c r="F729" s="161"/>
      <c r="G729" s="161"/>
    </row>
    <row r="730" spans="1:8" ht="12" customHeight="1">
      <c r="A730" s="931" t="s">
        <v>771</v>
      </c>
      <c r="B730" s="931"/>
      <c r="C730" s="931"/>
      <c r="D730" s="931"/>
      <c r="E730" s="931"/>
      <c r="F730" s="931"/>
      <c r="G730" s="931"/>
      <c r="H730" s="931"/>
    </row>
    <row r="731" spans="1:8" ht="12" customHeight="1">
      <c r="A731" s="639" t="s">
        <v>772</v>
      </c>
      <c r="B731" s="547"/>
      <c r="C731" s="161"/>
      <c r="D731" s="161"/>
      <c r="E731" s="536"/>
      <c r="F731" s="161"/>
      <c r="G731" s="161"/>
    </row>
    <row r="732" spans="1:8" ht="12" customHeight="1">
      <c r="A732" s="639"/>
      <c r="B732" s="547"/>
      <c r="C732" s="161"/>
      <c r="D732" s="161"/>
      <c r="E732" s="536"/>
      <c r="F732" s="161"/>
      <c r="G732" s="161"/>
    </row>
    <row r="733" spans="1:8" ht="12" customHeight="1">
      <c r="A733" s="549" t="s">
        <v>773</v>
      </c>
      <c r="B733" s="549"/>
      <c r="C733" s="549"/>
      <c r="D733" s="549"/>
      <c r="E733" s="549"/>
      <c r="F733" s="549"/>
      <c r="G733" s="549"/>
    </row>
    <row r="734" spans="1:8" ht="12" customHeight="1">
      <c r="A734" s="547"/>
      <c r="B734" s="547"/>
      <c r="C734" s="161"/>
      <c r="D734" s="161"/>
      <c r="E734" s="536"/>
      <c r="F734" s="161"/>
      <c r="G734" s="161"/>
    </row>
    <row r="735" spans="1:8" ht="12" customHeight="1">
      <c r="A735" s="639" t="s">
        <v>728</v>
      </c>
      <c r="B735" s="547"/>
      <c r="C735" s="161"/>
      <c r="D735" s="161"/>
      <c r="E735" s="536"/>
      <c r="F735" s="161"/>
      <c r="G735" s="161"/>
    </row>
    <row r="736" spans="1:8" ht="12" customHeight="1">
      <c r="A736" s="549" t="s">
        <v>774</v>
      </c>
      <c r="B736" s="547"/>
      <c r="C736" s="161"/>
      <c r="D736" s="161"/>
      <c r="E736" s="536"/>
      <c r="F736" s="161"/>
      <c r="G736" s="161"/>
    </row>
    <row r="737" spans="1:7" ht="12" customHeight="1">
      <c r="A737" s="547"/>
      <c r="B737" s="547"/>
      <c r="C737" s="161"/>
      <c r="D737" s="161"/>
      <c r="E737" s="536"/>
      <c r="F737" s="161"/>
      <c r="G737" s="161"/>
    </row>
    <row r="738" spans="1:7" ht="13.5" customHeight="1">
      <c r="A738" s="639" t="s">
        <v>728</v>
      </c>
      <c r="B738" s="547"/>
      <c r="C738" s="161"/>
      <c r="D738" s="161"/>
      <c r="E738" s="536"/>
      <c r="F738" s="161"/>
      <c r="G738" s="161"/>
    </row>
    <row r="739" spans="1:7" ht="12" customHeight="1">
      <c r="A739" s="547"/>
      <c r="B739" s="547"/>
      <c r="C739" s="161"/>
      <c r="D739" s="161"/>
      <c r="E739" s="536"/>
      <c r="F739" s="161"/>
      <c r="G739" s="161"/>
    </row>
    <row r="740" spans="1:7" ht="12" customHeight="1">
      <c r="A740" s="549" t="s">
        <v>775</v>
      </c>
      <c r="B740" s="547"/>
      <c r="C740" s="161"/>
      <c r="D740" s="161"/>
      <c r="E740" s="536"/>
      <c r="F740" s="161"/>
      <c r="G740" s="161"/>
    </row>
    <row r="741" spans="1:7" ht="12" customHeight="1">
      <c r="A741" s="547"/>
      <c r="B741" s="547"/>
      <c r="C741" s="161"/>
      <c r="D741" s="161"/>
      <c r="E741" s="536"/>
      <c r="F741" s="161"/>
      <c r="G741" s="161"/>
    </row>
    <row r="742" spans="1:7" ht="12" customHeight="1">
      <c r="A742" s="547" t="s">
        <v>730</v>
      </c>
      <c r="B742" s="547"/>
      <c r="C742" s="161"/>
      <c r="D742" s="161"/>
      <c r="E742" s="536"/>
      <c r="F742" s="161"/>
      <c r="G742" s="161"/>
    </row>
    <row r="743" spans="1:7" ht="12" customHeight="1">
      <c r="A743" s="547"/>
      <c r="B743" s="547"/>
      <c r="C743" s="161"/>
      <c r="D743" s="161"/>
      <c r="E743" s="536"/>
      <c r="F743" s="161"/>
      <c r="G743" s="161"/>
    </row>
    <row r="744" spans="1:7" ht="12" customHeight="1">
      <c r="A744" s="549" t="s">
        <v>776</v>
      </c>
      <c r="B744" s="547"/>
      <c r="C744" s="161"/>
      <c r="D744" s="161"/>
      <c r="E744" s="536"/>
      <c r="F744" s="161"/>
      <c r="G744" s="161"/>
    </row>
    <row r="745" spans="1:7" ht="12" customHeight="1">
      <c r="A745" s="547"/>
      <c r="B745" s="547"/>
      <c r="C745" s="161"/>
      <c r="D745" s="161"/>
      <c r="E745" s="536"/>
      <c r="F745" s="161"/>
      <c r="G745" s="161"/>
    </row>
    <row r="746" spans="1:7" ht="12" customHeight="1">
      <c r="A746" s="639" t="s">
        <v>728</v>
      </c>
      <c r="B746" s="547"/>
      <c r="C746" s="161"/>
      <c r="D746" s="161"/>
      <c r="E746" s="536"/>
      <c r="F746" s="161"/>
      <c r="G746" s="161"/>
    </row>
    <row r="747" spans="1:7" ht="12" customHeight="1">
      <c r="A747" s="547"/>
      <c r="B747" s="547"/>
      <c r="C747" s="161"/>
      <c r="D747" s="161"/>
      <c r="E747" s="536"/>
      <c r="F747" s="161"/>
      <c r="G747" s="161"/>
    </row>
    <row r="748" spans="1:7" ht="12" customHeight="1">
      <c r="A748" s="549" t="s">
        <v>777</v>
      </c>
      <c r="B748" s="547"/>
      <c r="C748" s="161"/>
      <c r="D748" s="161"/>
      <c r="E748" s="536"/>
      <c r="F748" s="161"/>
      <c r="G748" s="161"/>
    </row>
    <row r="749" spans="1:7" ht="12" customHeight="1">
      <c r="A749" s="547"/>
      <c r="B749" s="547"/>
      <c r="C749" s="161"/>
      <c r="D749" s="161"/>
      <c r="E749" s="536"/>
      <c r="F749" s="161"/>
      <c r="G749" s="161"/>
    </row>
    <row r="750" spans="1:7" ht="12" customHeight="1">
      <c r="A750" s="639" t="s">
        <v>728</v>
      </c>
      <c r="B750" s="547"/>
      <c r="C750" s="161"/>
      <c r="D750" s="161"/>
      <c r="E750" s="536"/>
      <c r="F750" s="161"/>
      <c r="G750" s="161"/>
    </row>
    <row r="751" spans="1:7" ht="12" customHeight="1">
      <c r="A751" s="547"/>
      <c r="B751" s="547"/>
      <c r="C751" s="161"/>
      <c r="D751" s="161"/>
      <c r="E751" s="536"/>
      <c r="F751" s="161"/>
      <c r="G751" s="161"/>
    </row>
    <row r="752" spans="1:7" ht="12" customHeight="1">
      <c r="A752" s="549" t="s">
        <v>778</v>
      </c>
      <c r="B752" s="547"/>
      <c r="C752" s="161"/>
      <c r="D752" s="161"/>
      <c r="E752" s="536"/>
      <c r="F752" s="161"/>
      <c r="G752" s="161"/>
    </row>
    <row r="753" spans="1:7" ht="12" customHeight="1">
      <c r="A753" s="547"/>
      <c r="B753" s="547"/>
      <c r="C753" s="161"/>
      <c r="D753" s="161"/>
      <c r="E753" s="536"/>
      <c r="F753" s="161"/>
      <c r="G753" s="161"/>
    </row>
    <row r="754" spans="1:7" ht="12" customHeight="1">
      <c r="A754" s="639" t="s">
        <v>728</v>
      </c>
      <c r="B754" s="547"/>
      <c r="C754" s="161"/>
      <c r="D754" s="161"/>
      <c r="E754" s="536"/>
      <c r="F754" s="161"/>
      <c r="G754" s="161"/>
    </row>
    <row r="755" spans="1:7" ht="12" customHeight="1">
      <c r="A755" s="547"/>
      <c r="B755" s="547"/>
      <c r="C755" s="161"/>
      <c r="D755" s="161"/>
      <c r="E755" s="536"/>
      <c r="F755" s="161"/>
      <c r="G755" s="161"/>
    </row>
    <row r="756" spans="1:7" ht="12" customHeight="1">
      <c r="A756" s="547"/>
      <c r="B756" s="547"/>
      <c r="C756" s="161"/>
      <c r="D756" s="161"/>
      <c r="E756" s="536"/>
      <c r="F756" s="161"/>
      <c r="G756" s="161"/>
    </row>
    <row r="757" spans="1:7" ht="12" customHeight="1">
      <c r="A757" s="549" t="s">
        <v>779</v>
      </c>
      <c r="B757" s="547"/>
      <c r="C757" s="161"/>
      <c r="D757" s="161"/>
      <c r="E757" s="536"/>
      <c r="F757" s="161"/>
      <c r="G757" s="161"/>
    </row>
    <row r="758" spans="1:7" ht="12" customHeight="1">
      <c r="A758" s="547"/>
      <c r="B758" s="547"/>
      <c r="C758" s="161"/>
      <c r="D758" s="161"/>
      <c r="E758" s="536"/>
      <c r="F758" s="161"/>
      <c r="G758" s="161"/>
    </row>
    <row r="759" spans="1:7" ht="12" customHeight="1">
      <c r="A759" s="639" t="s">
        <v>728</v>
      </c>
      <c r="B759" s="547"/>
      <c r="C759" s="161"/>
      <c r="D759" s="161"/>
      <c r="E759" s="536"/>
      <c r="F759" s="161"/>
      <c r="G759" s="161"/>
    </row>
    <row r="760" spans="1:7" ht="12" customHeight="1">
      <c r="A760" s="547"/>
      <c r="B760" s="547"/>
      <c r="C760" s="161"/>
      <c r="D760" s="161"/>
      <c r="E760" s="536"/>
      <c r="F760" s="161"/>
      <c r="G760" s="161"/>
    </row>
    <row r="761" spans="1:7" ht="12" customHeight="1">
      <c r="A761" s="549" t="s">
        <v>780</v>
      </c>
      <c r="B761" s="547"/>
      <c r="C761" s="161"/>
      <c r="D761" s="161"/>
      <c r="E761" s="536"/>
      <c r="F761" s="161"/>
      <c r="G761" s="161"/>
    </row>
    <row r="762" spans="1:7" ht="12" customHeight="1">
      <c r="A762" s="547"/>
      <c r="B762" s="547"/>
      <c r="C762" s="161"/>
      <c r="D762" s="161"/>
      <c r="E762" s="536"/>
      <c r="F762" s="161"/>
      <c r="G762" s="161"/>
    </row>
    <row r="763" spans="1:7" ht="12" customHeight="1">
      <c r="A763" s="639" t="s">
        <v>728</v>
      </c>
      <c r="B763" s="547"/>
      <c r="C763" s="161"/>
      <c r="D763" s="161"/>
      <c r="E763" s="536"/>
      <c r="F763" s="161"/>
      <c r="G763" s="161"/>
    </row>
    <row r="764" spans="1:7" ht="12" customHeight="1">
      <c r="A764" s="547"/>
      <c r="B764" s="547"/>
      <c r="C764" s="161"/>
      <c r="D764" s="161"/>
      <c r="E764" s="536"/>
      <c r="F764" s="161"/>
      <c r="G764" s="161"/>
    </row>
    <row r="765" spans="1:7" ht="12" customHeight="1">
      <c r="A765" s="547"/>
      <c r="B765" s="547"/>
      <c r="C765" s="161"/>
      <c r="D765" s="161"/>
      <c r="E765" s="536"/>
      <c r="F765" s="161"/>
      <c r="G765" s="161"/>
    </row>
    <row r="766" spans="1:7" ht="12" customHeight="1">
      <c r="A766" s="547" t="s">
        <v>781</v>
      </c>
      <c r="B766" s="547"/>
      <c r="C766" s="161"/>
      <c r="D766" s="161"/>
      <c r="E766" s="536"/>
      <c r="F766" s="161"/>
      <c r="G766" s="161"/>
    </row>
    <row r="767" spans="1:7" ht="12" customHeight="1">
      <c r="A767" s="547" t="s">
        <v>782</v>
      </c>
      <c r="B767" s="547"/>
      <c r="C767" s="161"/>
      <c r="D767" s="161"/>
      <c r="E767" s="536"/>
      <c r="F767" s="161"/>
      <c r="G767" s="161"/>
    </row>
    <row r="768" spans="1:7" ht="12" customHeight="1">
      <c r="A768" s="547"/>
      <c r="B768" s="547"/>
      <c r="C768" s="161"/>
      <c r="D768" s="161"/>
      <c r="E768" s="536"/>
      <c r="F768" s="161"/>
      <c r="G768" s="161"/>
    </row>
    <row r="769" spans="1:7" ht="12" customHeight="1">
      <c r="A769" s="549" t="s">
        <v>783</v>
      </c>
      <c r="B769" s="547"/>
      <c r="C769" s="161"/>
      <c r="D769" s="161"/>
      <c r="E769" s="536"/>
      <c r="F769" s="161"/>
      <c r="G769" s="161"/>
    </row>
    <row r="770" spans="1:7" ht="12" customHeight="1">
      <c r="A770" s="547"/>
      <c r="B770" s="547"/>
      <c r="C770" s="161"/>
      <c r="D770" s="161"/>
      <c r="E770" s="536"/>
      <c r="F770" s="161"/>
      <c r="G770" s="161"/>
    </row>
    <row r="771" spans="1:7" ht="12" customHeight="1">
      <c r="A771" s="547" t="s">
        <v>784</v>
      </c>
      <c r="B771" s="547"/>
      <c r="C771" s="161"/>
      <c r="D771" s="161"/>
      <c r="E771" s="536"/>
      <c r="F771" s="161"/>
      <c r="G771" s="161"/>
    </row>
    <row r="772" spans="1:7" ht="12" customHeight="1">
      <c r="A772" s="547"/>
      <c r="B772" s="547"/>
      <c r="C772" s="161"/>
      <c r="D772" s="161"/>
      <c r="E772" s="536"/>
      <c r="F772" s="161"/>
      <c r="G772" s="161"/>
    </row>
    <row r="773" spans="1:7" ht="12" customHeight="1">
      <c r="A773" s="549" t="s">
        <v>785</v>
      </c>
      <c r="B773" s="547"/>
      <c r="C773" s="161"/>
      <c r="D773" s="161"/>
      <c r="E773" s="536"/>
      <c r="F773" s="161"/>
      <c r="G773" s="161"/>
    </row>
    <row r="774" spans="1:7" ht="12" customHeight="1">
      <c r="A774" s="547"/>
      <c r="B774" s="547"/>
      <c r="C774" s="161"/>
      <c r="D774" s="161"/>
      <c r="E774" s="536"/>
      <c r="F774" s="161"/>
      <c r="G774" s="161"/>
    </row>
    <row r="775" spans="1:7" ht="12" customHeight="1">
      <c r="A775" s="930" t="s">
        <v>786</v>
      </c>
      <c r="B775" s="930"/>
      <c r="C775" s="161"/>
      <c r="D775" s="161"/>
      <c r="E775" s="536"/>
      <c r="F775" s="161"/>
      <c r="G775" s="161"/>
    </row>
    <row r="776" spans="1:7" ht="12" customHeight="1">
      <c r="A776" s="709"/>
      <c r="B776" s="709"/>
      <c r="C776" s="161"/>
      <c r="D776" s="161"/>
      <c r="E776" s="536"/>
      <c r="F776" s="161"/>
      <c r="G776" s="161"/>
    </row>
    <row r="777" spans="1:7" ht="12" customHeight="1">
      <c r="A777" s="709"/>
      <c r="B777" s="709"/>
      <c r="C777" s="161"/>
      <c r="D777" s="161"/>
      <c r="E777" s="536"/>
      <c r="F777" s="161"/>
      <c r="G777" s="161"/>
    </row>
    <row r="778" spans="1:7" ht="12" customHeight="1">
      <c r="A778" s="549" t="s">
        <v>787</v>
      </c>
      <c r="B778" s="547"/>
      <c r="C778" s="161"/>
      <c r="D778" s="161"/>
      <c r="E778" s="536"/>
      <c r="F778" s="161"/>
      <c r="G778" s="161"/>
    </row>
    <row r="779" spans="1:7" ht="12" customHeight="1">
      <c r="A779" s="547"/>
      <c r="B779" s="547"/>
      <c r="C779" s="161"/>
      <c r="D779" s="161"/>
      <c r="E779" s="536"/>
      <c r="F779" s="161"/>
      <c r="G779" s="161"/>
    </row>
    <row r="780" spans="1:7" ht="12" customHeight="1">
      <c r="A780" s="898" t="s">
        <v>788</v>
      </c>
      <c r="B780" s="898"/>
      <c r="C780" s="161"/>
      <c r="D780" s="161"/>
      <c r="E780" s="536"/>
      <c r="F780" s="161"/>
      <c r="G780" s="161"/>
    </row>
    <row r="781" spans="1:7" ht="12" customHeight="1">
      <c r="A781" s="549" t="s">
        <v>789</v>
      </c>
      <c r="B781" s="547"/>
      <c r="C781" s="161"/>
      <c r="D781" s="161"/>
      <c r="E781" s="536"/>
      <c r="F781" s="161"/>
      <c r="G781" s="161"/>
    </row>
    <row r="782" spans="1:7" ht="12" customHeight="1">
      <c r="A782" s="547"/>
      <c r="B782" s="547"/>
      <c r="C782" s="161"/>
      <c r="D782" s="161"/>
      <c r="E782" s="536"/>
      <c r="F782" s="161"/>
      <c r="G782" s="161"/>
    </row>
    <row r="783" spans="1:7" ht="12" customHeight="1">
      <c r="A783" s="639" t="s">
        <v>728</v>
      </c>
      <c r="B783" s="547"/>
      <c r="C783" s="161"/>
      <c r="D783" s="161"/>
      <c r="E783" s="536"/>
      <c r="F783" s="161"/>
      <c r="G783" s="161"/>
    </row>
    <row r="784" spans="1:7" ht="12" customHeight="1">
      <c r="A784" s="547"/>
      <c r="B784" s="547"/>
      <c r="C784" s="161"/>
      <c r="D784" s="161"/>
      <c r="E784" s="536"/>
      <c r="F784" s="161"/>
      <c r="G784" s="161"/>
    </row>
    <row r="785" spans="1:7" ht="12" customHeight="1">
      <c r="A785" s="549" t="s">
        <v>790</v>
      </c>
      <c r="B785" s="547"/>
      <c r="C785" s="161"/>
      <c r="D785" s="161"/>
      <c r="E785" s="536"/>
      <c r="F785" s="161"/>
      <c r="G785" s="161"/>
    </row>
    <row r="786" spans="1:7" ht="12" customHeight="1">
      <c r="A786" s="547"/>
      <c r="B786" s="547"/>
      <c r="C786" s="161"/>
      <c r="D786" s="161"/>
      <c r="E786" s="536"/>
      <c r="F786" s="161"/>
      <c r="G786" s="161"/>
    </row>
    <row r="787" spans="1:7" ht="14.25" customHeight="1">
      <c r="A787" s="639" t="s">
        <v>728</v>
      </c>
      <c r="B787" s="547"/>
      <c r="C787" s="161"/>
      <c r="D787" s="161"/>
      <c r="E787" s="536"/>
      <c r="F787" s="161"/>
      <c r="G787" s="161"/>
    </row>
    <row r="788" spans="1:7" ht="12" customHeight="1">
      <c r="A788" s="547"/>
      <c r="B788" s="547"/>
      <c r="C788" s="161"/>
      <c r="D788" s="161"/>
      <c r="E788" s="536"/>
      <c r="F788" s="161"/>
      <c r="G788" s="161"/>
    </row>
    <row r="789" spans="1:7" ht="12" customHeight="1">
      <c r="A789" s="549" t="s">
        <v>791</v>
      </c>
      <c r="B789" s="547"/>
      <c r="C789" s="161"/>
      <c r="D789" s="161"/>
      <c r="E789" s="536"/>
      <c r="F789" s="161"/>
      <c r="G789" s="161"/>
    </row>
    <row r="790" spans="1:7" ht="12" customHeight="1">
      <c r="A790" s="547"/>
      <c r="B790" s="547"/>
      <c r="C790" s="161"/>
      <c r="D790" s="161"/>
      <c r="E790" s="536"/>
      <c r="F790" s="161"/>
      <c r="G790" s="161"/>
    </row>
    <row r="791" spans="1:7" ht="12" customHeight="1">
      <c r="A791" s="639" t="s">
        <v>728</v>
      </c>
      <c r="B791" s="547"/>
      <c r="C791" s="161"/>
      <c r="D791" s="161"/>
      <c r="E791" s="536"/>
      <c r="F791" s="161"/>
      <c r="G791" s="161"/>
    </row>
    <row r="792" spans="1:7" ht="12" customHeight="1">
      <c r="A792" s="549"/>
      <c r="B792" s="547"/>
      <c r="C792" s="161"/>
      <c r="D792" s="161"/>
      <c r="E792" s="536"/>
      <c r="F792" s="161"/>
      <c r="G792" s="161"/>
    </row>
    <row r="793" spans="1:7" ht="12" customHeight="1">
      <c r="A793" s="549" t="s">
        <v>792</v>
      </c>
      <c r="B793" s="547"/>
      <c r="C793" s="161"/>
      <c r="D793" s="161"/>
      <c r="E793" s="536"/>
      <c r="F793" s="161"/>
      <c r="G793" s="161"/>
    </row>
    <row r="794" spans="1:7" ht="12" customHeight="1">
      <c r="A794" s="547"/>
      <c r="B794" s="547"/>
      <c r="C794" s="161"/>
      <c r="D794" s="161"/>
      <c r="E794" s="536"/>
      <c r="F794" s="161"/>
      <c r="G794" s="161"/>
    </row>
    <row r="795" spans="1:7" ht="12" customHeight="1">
      <c r="A795" s="639" t="s">
        <v>728</v>
      </c>
      <c r="B795" s="547"/>
      <c r="C795" s="161"/>
      <c r="D795" s="161"/>
      <c r="E795" s="536"/>
      <c r="F795" s="161"/>
      <c r="G795" s="161"/>
    </row>
    <row r="796" spans="1:7" ht="12" customHeight="1">
      <c r="A796" s="547"/>
      <c r="B796" s="547"/>
      <c r="C796" s="161"/>
      <c r="D796" s="161"/>
      <c r="E796" s="536"/>
      <c r="F796" s="161"/>
      <c r="G796" s="161"/>
    </row>
    <row r="797" spans="1:7" ht="12" customHeight="1">
      <c r="A797" s="549" t="s">
        <v>793</v>
      </c>
      <c r="B797" s="547"/>
      <c r="C797" s="161"/>
      <c r="D797" s="161"/>
      <c r="E797" s="536"/>
      <c r="F797" s="161"/>
      <c r="G797" s="161"/>
    </row>
    <row r="798" spans="1:7" ht="12" customHeight="1">
      <c r="A798" s="547"/>
      <c r="B798" s="547"/>
      <c r="C798" s="161"/>
      <c r="D798" s="161"/>
      <c r="E798" s="536"/>
      <c r="F798" s="161"/>
      <c r="G798" s="161"/>
    </row>
    <row r="799" spans="1:7" ht="12" customHeight="1">
      <c r="A799" s="639" t="s">
        <v>728</v>
      </c>
      <c r="B799" s="547"/>
      <c r="C799" s="161"/>
      <c r="D799" s="161"/>
      <c r="E799" s="536"/>
      <c r="F799" s="161"/>
      <c r="G799" s="161"/>
    </row>
    <row r="800" spans="1:7" ht="12" customHeight="1">
      <c r="A800" s="547"/>
      <c r="B800" s="547"/>
      <c r="C800" s="161"/>
      <c r="D800" s="161"/>
      <c r="E800" s="536"/>
      <c r="F800" s="161"/>
      <c r="G800" s="161"/>
    </row>
    <row r="801" spans="1:7" ht="12" customHeight="1">
      <c r="A801" s="549" t="s">
        <v>794</v>
      </c>
      <c r="B801" s="547"/>
      <c r="C801" s="161"/>
      <c r="D801" s="161"/>
      <c r="E801" s="536"/>
      <c r="F801" s="161"/>
      <c r="G801" s="161"/>
    </row>
    <row r="802" spans="1:7" ht="12" customHeight="1">
      <c r="A802" s="547"/>
      <c r="B802" s="547"/>
      <c r="C802" s="161"/>
      <c r="D802" s="161"/>
      <c r="E802" s="536"/>
      <c r="F802" s="161"/>
      <c r="G802" s="161"/>
    </row>
    <row r="803" spans="1:7" ht="12" customHeight="1">
      <c r="A803" s="639" t="s">
        <v>728</v>
      </c>
      <c r="B803" s="547"/>
      <c r="C803" s="161"/>
      <c r="D803" s="161"/>
      <c r="E803" s="536"/>
      <c r="F803" s="161"/>
      <c r="G803" s="161"/>
    </row>
    <row r="804" spans="1:7" ht="12" customHeight="1">
      <c r="A804" s="639"/>
      <c r="B804" s="547"/>
      <c r="C804" s="161"/>
      <c r="D804" s="161"/>
      <c r="E804" s="536"/>
      <c r="F804" s="161"/>
      <c r="G804" s="161"/>
    </row>
    <row r="805" spans="1:7" ht="12" customHeight="1">
      <c r="A805" s="547" t="s">
        <v>795</v>
      </c>
      <c r="B805" s="547"/>
      <c r="C805" s="161"/>
      <c r="D805" s="161"/>
      <c r="E805" s="536"/>
      <c r="F805" s="161"/>
      <c r="G805" s="161"/>
    </row>
    <row r="806" spans="1:7" ht="12" customHeight="1">
      <c r="A806" s="547"/>
      <c r="B806" s="547"/>
      <c r="C806" s="161"/>
      <c r="D806" s="161"/>
      <c r="E806" s="536"/>
      <c r="F806" s="161"/>
      <c r="G806" s="161"/>
    </row>
    <row r="807" spans="1:7" ht="12" customHeight="1">
      <c r="A807" s="549" t="s">
        <v>796</v>
      </c>
      <c r="B807" s="547"/>
      <c r="C807" s="161"/>
      <c r="D807" s="161"/>
      <c r="E807" s="536"/>
      <c r="F807" s="161"/>
      <c r="G807" s="161"/>
    </row>
    <row r="808" spans="1:7" ht="12" customHeight="1">
      <c r="A808" s="547"/>
      <c r="B808" s="547"/>
      <c r="C808" s="161"/>
      <c r="D808" s="161"/>
      <c r="E808" s="536"/>
      <c r="F808" s="161"/>
      <c r="G808" s="161"/>
    </row>
    <row r="809" spans="1:7" ht="12" customHeight="1">
      <c r="A809" s="639" t="s">
        <v>728</v>
      </c>
      <c r="B809" s="547"/>
      <c r="C809" s="161"/>
      <c r="D809" s="161"/>
      <c r="E809" s="536"/>
      <c r="F809" s="161"/>
      <c r="G809" s="161"/>
    </row>
    <row r="810" spans="1:7" ht="12" customHeight="1">
      <c r="A810" s="547"/>
      <c r="B810" s="547"/>
      <c r="C810" s="161"/>
      <c r="D810" s="161"/>
      <c r="E810" s="536"/>
      <c r="F810" s="161"/>
      <c r="G810" s="161"/>
    </row>
    <row r="811" spans="1:7" ht="12" customHeight="1">
      <c r="A811" s="549" t="s">
        <v>797</v>
      </c>
      <c r="B811" s="547"/>
      <c r="C811" s="161"/>
      <c r="D811" s="161"/>
      <c r="E811" s="536"/>
      <c r="F811" s="161"/>
      <c r="G811" s="161"/>
    </row>
    <row r="812" spans="1:7" ht="12" customHeight="1">
      <c r="A812" s="547"/>
      <c r="B812" s="547"/>
      <c r="C812" s="161"/>
      <c r="D812" s="161"/>
      <c r="E812" s="536"/>
      <c r="F812" s="161"/>
      <c r="G812" s="161"/>
    </row>
    <row r="813" spans="1:7" ht="12" customHeight="1">
      <c r="A813" s="639" t="s">
        <v>728</v>
      </c>
      <c r="B813" s="547"/>
      <c r="C813" s="161"/>
      <c r="D813" s="161"/>
      <c r="E813" s="536"/>
      <c r="F813" s="161"/>
      <c r="G813" s="161"/>
    </row>
    <row r="814" spans="1:7" ht="12" customHeight="1">
      <c r="A814" s="547"/>
      <c r="B814" s="547"/>
      <c r="C814" s="161"/>
      <c r="D814" s="161"/>
      <c r="E814" s="536"/>
      <c r="F814" s="161"/>
      <c r="G814" s="161"/>
    </row>
    <row r="815" spans="1:7" ht="12" customHeight="1">
      <c r="A815" s="549" t="s">
        <v>798</v>
      </c>
      <c r="B815" s="547"/>
      <c r="C815" s="161"/>
      <c r="D815" s="161"/>
      <c r="E815" s="536"/>
      <c r="F815" s="161"/>
      <c r="G815" s="161"/>
    </row>
    <row r="816" spans="1:7" ht="12" customHeight="1">
      <c r="A816" s="547"/>
      <c r="B816" s="547"/>
      <c r="C816" s="161"/>
      <c r="D816" s="161"/>
      <c r="E816" s="536"/>
      <c r="F816" s="161"/>
      <c r="G816" s="161"/>
    </row>
    <row r="817" spans="1:7" ht="12" customHeight="1">
      <c r="A817" s="639" t="s">
        <v>728</v>
      </c>
      <c r="B817" s="547"/>
      <c r="C817" s="161"/>
      <c r="D817" s="161"/>
      <c r="E817" s="536"/>
      <c r="F817" s="161"/>
      <c r="G817" s="161"/>
    </row>
    <row r="818" spans="1:7" ht="12" customHeight="1">
      <c r="A818" s="547"/>
      <c r="B818" s="547"/>
      <c r="C818" s="161"/>
      <c r="D818" s="161"/>
      <c r="E818" s="536"/>
      <c r="F818" s="161"/>
      <c r="G818" s="161"/>
    </row>
    <row r="819" spans="1:7" ht="12" customHeight="1">
      <c r="A819" s="549" t="s">
        <v>799</v>
      </c>
      <c r="B819" s="547"/>
      <c r="C819" s="161"/>
      <c r="D819" s="161"/>
      <c r="E819" s="536"/>
      <c r="F819" s="161"/>
      <c r="G819" s="161"/>
    </row>
    <row r="820" spans="1:7" ht="12" customHeight="1">
      <c r="A820" s="547"/>
      <c r="B820" s="547"/>
      <c r="C820" s="161"/>
      <c r="D820" s="161"/>
      <c r="E820" s="536"/>
      <c r="F820" s="161"/>
      <c r="G820" s="161"/>
    </row>
    <row r="821" spans="1:7" ht="12" customHeight="1">
      <c r="A821" s="639" t="s">
        <v>728</v>
      </c>
      <c r="B821" s="547"/>
      <c r="C821" s="161"/>
      <c r="D821" s="161"/>
      <c r="E821" s="536"/>
      <c r="F821" s="161"/>
      <c r="G821" s="161"/>
    </row>
    <row r="822" spans="1:7" ht="12" customHeight="1">
      <c r="A822" s="549" t="s">
        <v>800</v>
      </c>
      <c r="B822" s="547"/>
      <c r="C822" s="161"/>
      <c r="D822" s="161"/>
      <c r="E822" s="536"/>
      <c r="F822" s="161"/>
      <c r="G822" s="161"/>
    </row>
    <row r="823" spans="1:7" ht="12" customHeight="1">
      <c r="A823" s="547"/>
      <c r="B823" s="547"/>
      <c r="C823" s="161"/>
      <c r="D823" s="161"/>
      <c r="E823" s="536"/>
      <c r="F823" s="161"/>
      <c r="G823" s="161"/>
    </row>
    <row r="824" spans="1:7" ht="12" customHeight="1">
      <c r="A824" s="639" t="s">
        <v>728</v>
      </c>
      <c r="B824" s="547"/>
      <c r="C824" s="161"/>
      <c r="D824" s="161"/>
      <c r="E824" s="536"/>
      <c r="F824" s="161"/>
      <c r="G824" s="161"/>
    </row>
    <row r="825" spans="1:7" ht="12" customHeight="1">
      <c r="A825" s="547"/>
      <c r="B825" s="547"/>
      <c r="C825" s="161"/>
      <c r="D825" s="161"/>
      <c r="E825" s="536"/>
      <c r="F825" s="161"/>
      <c r="G825" s="161"/>
    </row>
    <row r="826" spans="1:7" ht="12" customHeight="1">
      <c r="A826" s="549" t="s">
        <v>801</v>
      </c>
      <c r="B826" s="547"/>
      <c r="C826" s="161"/>
      <c r="D826" s="161"/>
      <c r="E826" s="536"/>
      <c r="F826" s="161"/>
      <c r="G826" s="161"/>
    </row>
    <row r="827" spans="1:7" ht="12" customHeight="1">
      <c r="A827" s="547"/>
      <c r="B827" s="547"/>
      <c r="C827" s="161"/>
      <c r="D827" s="161"/>
      <c r="E827" s="536"/>
      <c r="F827" s="161"/>
      <c r="G827" s="161"/>
    </row>
    <row r="828" spans="1:7" ht="12" customHeight="1">
      <c r="A828" s="547"/>
      <c r="B828" s="547"/>
      <c r="C828" s="161"/>
      <c r="D828" s="161"/>
      <c r="E828" s="536"/>
      <c r="F828" s="161"/>
      <c r="G828" s="161"/>
    </row>
    <row r="829" spans="1:7" ht="12" customHeight="1">
      <c r="A829" s="547" t="s">
        <v>802</v>
      </c>
      <c r="B829" s="547"/>
      <c r="C829" s="161"/>
      <c r="D829" s="161"/>
      <c r="E829" s="536"/>
      <c r="F829" s="161"/>
      <c r="G829" s="161"/>
    </row>
    <row r="830" spans="1:7" ht="12" customHeight="1">
      <c r="A830" s="547"/>
      <c r="B830" s="547"/>
      <c r="C830" s="161"/>
      <c r="D830" s="161"/>
      <c r="E830" s="536"/>
      <c r="F830" s="161"/>
      <c r="G830" s="161"/>
    </row>
    <row r="831" spans="1:7" ht="12" customHeight="1">
      <c r="A831" s="549" t="s">
        <v>803</v>
      </c>
      <c r="B831" s="547"/>
      <c r="C831" s="161"/>
      <c r="D831" s="161"/>
      <c r="E831" s="536"/>
      <c r="F831" s="161"/>
      <c r="G831" s="161"/>
    </row>
    <row r="832" spans="1:7" ht="12" customHeight="1">
      <c r="A832" s="547"/>
      <c r="B832" s="547"/>
      <c r="C832" s="161"/>
      <c r="D832" s="161"/>
      <c r="E832" s="536"/>
      <c r="F832" s="161"/>
      <c r="G832" s="161"/>
    </row>
    <row r="833" spans="1:7" ht="12" customHeight="1">
      <c r="A833" s="639" t="s">
        <v>728</v>
      </c>
      <c r="B833" s="547"/>
      <c r="C833" s="161"/>
      <c r="D833" s="161"/>
      <c r="E833" s="536"/>
      <c r="F833" s="161"/>
      <c r="G833" s="161"/>
    </row>
    <row r="834" spans="1:7" ht="12" customHeight="1">
      <c r="A834" s="547"/>
      <c r="B834" s="547"/>
      <c r="C834" s="161"/>
      <c r="D834" s="161"/>
      <c r="E834" s="536"/>
      <c r="F834" s="161"/>
      <c r="G834" s="161"/>
    </row>
    <row r="835" spans="1:7" ht="12" customHeight="1">
      <c r="A835" s="549" t="s">
        <v>804</v>
      </c>
      <c r="B835" s="547"/>
      <c r="C835" s="161"/>
      <c r="D835" s="161"/>
      <c r="E835" s="536"/>
      <c r="F835" s="161"/>
      <c r="G835" s="161"/>
    </row>
    <row r="836" spans="1:7" ht="12" customHeight="1">
      <c r="A836" s="547"/>
      <c r="B836" s="547"/>
      <c r="C836" s="161"/>
      <c r="D836" s="161"/>
      <c r="E836" s="536"/>
      <c r="F836" s="161"/>
      <c r="G836" s="161"/>
    </row>
    <row r="837" spans="1:7" ht="12" customHeight="1">
      <c r="A837" s="639" t="s">
        <v>728</v>
      </c>
      <c r="B837" s="547"/>
      <c r="C837" s="161"/>
      <c r="D837" s="161"/>
      <c r="E837" s="536"/>
      <c r="F837" s="161"/>
      <c r="G837" s="161"/>
    </row>
    <row r="838" spans="1:7" ht="12" customHeight="1">
      <c r="A838" s="639"/>
      <c r="B838" s="547"/>
      <c r="C838" s="161"/>
      <c r="D838" s="161"/>
      <c r="E838" s="536"/>
      <c r="F838" s="161"/>
      <c r="G838" s="161"/>
    </row>
    <row r="839" spans="1:7" ht="12" customHeight="1">
      <c r="A839" s="785"/>
      <c r="B839" s="547"/>
      <c r="C839" s="161"/>
      <c r="D839" s="161"/>
      <c r="E839" s="536"/>
      <c r="F839" s="161"/>
      <c r="G839" s="161"/>
    </row>
    <row r="840" spans="1:7" ht="12" customHeight="1">
      <c r="A840" s="785"/>
      <c r="B840" s="547"/>
      <c r="C840" s="161"/>
      <c r="D840" s="161"/>
      <c r="E840" s="536"/>
      <c r="F840" s="161"/>
      <c r="G840" s="161"/>
    </row>
    <row r="841" spans="1:7" ht="12" customHeight="1">
      <c r="A841" s="785"/>
      <c r="B841" s="547"/>
      <c r="C841" s="161"/>
      <c r="D841" s="161"/>
      <c r="E841" s="536"/>
      <c r="F841" s="161"/>
      <c r="G841" s="161"/>
    </row>
    <row r="842" spans="1:7" ht="12" customHeight="1">
      <c r="A842" s="785"/>
      <c r="B842" s="547"/>
      <c r="C842" s="161"/>
      <c r="D842" s="161"/>
      <c r="E842" s="536"/>
      <c r="F842" s="161"/>
      <c r="G842" s="161"/>
    </row>
    <row r="843" spans="1:7" ht="12" customHeight="1">
      <c r="A843" s="785"/>
      <c r="B843" s="547"/>
      <c r="C843" s="161"/>
      <c r="D843" s="161"/>
      <c r="E843" s="536"/>
      <c r="F843" s="161"/>
      <c r="G843" s="161"/>
    </row>
    <row r="844" spans="1:7" ht="12" customHeight="1">
      <c r="A844" s="785"/>
      <c r="B844" s="547"/>
      <c r="C844" s="161"/>
      <c r="D844" s="161"/>
      <c r="E844" s="536"/>
      <c r="F844" s="161"/>
      <c r="G844" s="161"/>
    </row>
    <row r="845" spans="1:7" ht="12" customHeight="1">
      <c r="A845" s="785"/>
      <c r="B845" s="547"/>
      <c r="C845" s="161"/>
      <c r="D845" s="161"/>
      <c r="E845" s="536"/>
      <c r="F845" s="161"/>
      <c r="G845" s="161"/>
    </row>
    <row r="846" spans="1:7" ht="12" customHeight="1">
      <c r="A846" s="785"/>
      <c r="B846" s="547"/>
      <c r="C846" s="161"/>
      <c r="D846" s="161"/>
      <c r="E846" s="536"/>
      <c r="F846" s="161"/>
      <c r="G846" s="161"/>
    </row>
    <row r="847" spans="1:7" ht="12" customHeight="1">
      <c r="A847" s="785"/>
      <c r="B847" s="547"/>
      <c r="C847" s="161"/>
      <c r="D847" s="161"/>
      <c r="E847" s="536"/>
      <c r="F847" s="161"/>
      <c r="G847" s="161"/>
    </row>
    <row r="848" spans="1:7" ht="12" customHeight="1">
      <c r="A848" s="785"/>
      <c r="B848" s="547"/>
      <c r="C848" s="161"/>
      <c r="D848" s="161"/>
      <c r="E848" s="536"/>
      <c r="F848" s="161"/>
      <c r="G848" s="161"/>
    </row>
    <row r="849" spans="1:7" ht="12" customHeight="1">
      <c r="A849" s="785"/>
      <c r="B849" s="547"/>
      <c r="C849" s="161"/>
      <c r="D849" s="161"/>
      <c r="E849" s="536"/>
      <c r="F849" s="161"/>
      <c r="G849" s="161"/>
    </row>
    <row r="850" spans="1:7" ht="12" customHeight="1">
      <c r="A850" s="549" t="s">
        <v>805</v>
      </c>
      <c r="B850" s="547"/>
      <c r="C850" s="161"/>
      <c r="D850" s="161"/>
      <c r="E850" s="536"/>
      <c r="F850" s="161"/>
      <c r="G850" s="161"/>
    </row>
    <row r="851" spans="1:7" ht="12" customHeight="1">
      <c r="A851" s="934" t="s">
        <v>806</v>
      </c>
      <c r="B851" s="935"/>
      <c r="C851" s="161"/>
      <c r="D851" s="161"/>
      <c r="E851" s="536"/>
      <c r="F851" s="161"/>
      <c r="G851" s="161"/>
    </row>
    <row r="852" spans="1:7" ht="12" customHeight="1">
      <c r="A852" s="636"/>
      <c r="B852" s="713" t="s">
        <v>807</v>
      </c>
      <c r="C852" s="713" t="s">
        <v>5870</v>
      </c>
      <c r="D852" s="161"/>
      <c r="E852" s="536"/>
      <c r="F852" s="161"/>
      <c r="G852" s="161"/>
    </row>
    <row r="853" spans="1:7" ht="12" customHeight="1">
      <c r="B853" s="714" t="s">
        <v>1082</v>
      </c>
      <c r="C853" s="715">
        <v>240352.17</v>
      </c>
      <c r="D853" s="161"/>
      <c r="E853" s="536"/>
      <c r="F853" s="161"/>
      <c r="G853" s="161"/>
    </row>
    <row r="854" spans="1:7" ht="12" customHeight="1">
      <c r="B854" s="714" t="s">
        <v>992</v>
      </c>
      <c r="C854" s="799">
        <v>7080705.5899999999</v>
      </c>
      <c r="D854" s="161"/>
      <c r="E854" s="536"/>
      <c r="F854" s="161"/>
      <c r="G854" s="161"/>
    </row>
    <row r="855" spans="1:7" ht="12" customHeight="1">
      <c r="B855" s="714" t="s">
        <v>1083</v>
      </c>
      <c r="C855" s="715">
        <v>90236.28</v>
      </c>
      <c r="D855" s="161"/>
      <c r="E855" s="536"/>
      <c r="F855" s="161"/>
      <c r="G855" s="161"/>
    </row>
    <row r="856" spans="1:7" ht="12" customHeight="1">
      <c r="B856" s="714" t="s">
        <v>1063</v>
      </c>
      <c r="C856" s="715">
        <v>11141552.859999999</v>
      </c>
      <c r="D856" s="161"/>
      <c r="E856" s="536"/>
      <c r="F856" s="161"/>
      <c r="G856" s="161"/>
    </row>
    <row r="857" spans="1:7" ht="12" customHeight="1">
      <c r="B857" s="714" t="s">
        <v>992</v>
      </c>
      <c r="C857" s="715">
        <v>773500</v>
      </c>
      <c r="D857" s="161"/>
      <c r="E857" s="536"/>
      <c r="F857" s="161"/>
      <c r="G857" s="161"/>
    </row>
    <row r="858" spans="1:7" ht="12" customHeight="1">
      <c r="B858" s="714" t="s">
        <v>993</v>
      </c>
      <c r="C858" s="715">
        <v>13834026.439999999</v>
      </c>
      <c r="D858" s="161"/>
      <c r="E858" s="536"/>
      <c r="F858" s="161"/>
      <c r="G858" s="161"/>
    </row>
    <row r="859" spans="1:7" ht="12" customHeight="1">
      <c r="B859" s="714" t="s">
        <v>993</v>
      </c>
      <c r="C859" s="715">
        <v>516886.55</v>
      </c>
      <c r="D859" s="161"/>
      <c r="E859" s="536"/>
      <c r="F859" s="161"/>
      <c r="G859" s="161"/>
    </row>
    <row r="860" spans="1:7" ht="12" customHeight="1">
      <c r="B860" s="714" t="s">
        <v>994</v>
      </c>
      <c r="C860" s="715">
        <v>4328902.47</v>
      </c>
      <c r="D860" s="161"/>
      <c r="E860" s="536"/>
      <c r="F860" s="161"/>
      <c r="G860" s="161"/>
    </row>
    <row r="861" spans="1:7" ht="12" customHeight="1">
      <c r="B861" s="714" t="s">
        <v>993</v>
      </c>
      <c r="C861" s="715">
        <v>107463265.78</v>
      </c>
      <c r="D861" s="161"/>
      <c r="E861" s="536"/>
      <c r="F861" s="161"/>
      <c r="G861" s="161"/>
    </row>
    <row r="862" spans="1:7" ht="12" customHeight="1">
      <c r="B862" s="714" t="s">
        <v>5872</v>
      </c>
      <c r="C862" s="715">
        <v>13961088.09</v>
      </c>
      <c r="D862" s="161"/>
      <c r="E862" s="536"/>
      <c r="F862" s="161"/>
      <c r="G862" s="161"/>
    </row>
    <row r="863" spans="1:7" ht="12" customHeight="1">
      <c r="B863" s="713" t="s">
        <v>135</v>
      </c>
      <c r="C863" s="716">
        <f>SUM(C853:C862)</f>
        <v>159430516.22999999</v>
      </c>
      <c r="D863" s="161"/>
      <c r="E863" s="536"/>
      <c r="F863" s="161"/>
      <c r="G863" s="161"/>
    </row>
    <row r="864" spans="1:7" ht="12" customHeight="1">
      <c r="B864" s="600"/>
      <c r="C864" s="600"/>
      <c r="D864" s="161"/>
      <c r="E864" s="536"/>
      <c r="F864" s="161"/>
      <c r="G864" s="161"/>
    </row>
    <row r="865" spans="1:7" ht="12" customHeight="1">
      <c r="B865" s="713" t="s">
        <v>808</v>
      </c>
      <c r="C865" s="713" t="s">
        <v>5870</v>
      </c>
      <c r="D865" s="161"/>
      <c r="E865" s="536"/>
      <c r="F865" s="161"/>
      <c r="G865" s="161"/>
    </row>
    <row r="866" spans="1:7" ht="12" customHeight="1">
      <c r="B866" s="714" t="s">
        <v>5873</v>
      </c>
      <c r="C866" s="715">
        <v>185760.42</v>
      </c>
      <c r="D866" s="161"/>
      <c r="E866" s="536"/>
      <c r="F866" s="161"/>
      <c r="G866" s="161"/>
    </row>
    <row r="867" spans="1:7" ht="12" customHeight="1">
      <c r="B867" s="714" t="s">
        <v>5875</v>
      </c>
      <c r="C867" s="715">
        <v>1089047.49</v>
      </c>
      <c r="D867" s="161"/>
      <c r="E867" s="536"/>
      <c r="F867" s="161"/>
      <c r="G867" s="161"/>
    </row>
    <row r="868" spans="1:7" ht="12" customHeight="1">
      <c r="B868" s="714" t="s">
        <v>5877</v>
      </c>
      <c r="C868" s="715">
        <v>16659708.98</v>
      </c>
      <c r="D868" s="161"/>
      <c r="E868" s="536"/>
      <c r="F868" s="161"/>
      <c r="G868" s="161"/>
    </row>
    <row r="869" spans="1:7" ht="12" customHeight="1">
      <c r="B869" s="714" t="s">
        <v>5877</v>
      </c>
      <c r="C869" s="715">
        <v>1511851.66</v>
      </c>
      <c r="D869" s="161"/>
      <c r="E869" s="536"/>
      <c r="F869" s="161"/>
      <c r="G869" s="161"/>
    </row>
    <row r="870" spans="1:7" ht="12" customHeight="1">
      <c r="B870" s="714" t="s">
        <v>5881</v>
      </c>
      <c r="C870" s="715">
        <v>1695830.63</v>
      </c>
      <c r="D870" s="161"/>
      <c r="E870" s="536"/>
      <c r="F870" s="161"/>
      <c r="G870" s="161"/>
    </row>
    <row r="871" spans="1:7" ht="12" customHeight="1">
      <c r="B871" s="714" t="s">
        <v>5882</v>
      </c>
      <c r="C871" s="715">
        <v>6269824.7999999998</v>
      </c>
      <c r="D871" s="161"/>
      <c r="E871" s="536"/>
      <c r="F871" s="161"/>
      <c r="G871" s="161"/>
    </row>
    <row r="872" spans="1:7" ht="12" customHeight="1">
      <c r="B872" s="714" t="s">
        <v>5883</v>
      </c>
      <c r="C872" s="715">
        <v>8557406.6999999993</v>
      </c>
      <c r="D872" s="161"/>
      <c r="E872" s="536"/>
      <c r="F872" s="161"/>
      <c r="G872" s="161"/>
    </row>
    <row r="873" spans="1:7" ht="12" customHeight="1">
      <c r="B873" s="714" t="s">
        <v>5884</v>
      </c>
      <c r="C873" s="717">
        <v>262.83999999999997</v>
      </c>
      <c r="D873" s="161"/>
      <c r="E873" s="536"/>
      <c r="F873" s="161"/>
      <c r="G873" s="161"/>
    </row>
    <row r="874" spans="1:7" ht="12" customHeight="1">
      <c r="B874" s="714" t="s">
        <v>5885</v>
      </c>
      <c r="C874" s="715">
        <v>1811010.27</v>
      </c>
      <c r="D874" s="161"/>
      <c r="E874" s="536"/>
      <c r="F874" s="161"/>
      <c r="G874" s="161"/>
    </row>
    <row r="875" spans="1:7" ht="12" customHeight="1">
      <c r="B875" s="714" t="s">
        <v>5877</v>
      </c>
      <c r="C875" s="715">
        <v>15625000</v>
      </c>
      <c r="D875" s="161"/>
      <c r="E875" s="536"/>
      <c r="F875" s="161"/>
      <c r="G875" s="161"/>
    </row>
    <row r="876" spans="1:7" ht="12" customHeight="1">
      <c r="B876" s="714" t="s">
        <v>5886</v>
      </c>
      <c r="C876" s="715">
        <v>4350000</v>
      </c>
      <c r="D876" s="161"/>
      <c r="E876" s="536"/>
      <c r="F876" s="161"/>
      <c r="G876" s="161"/>
    </row>
    <row r="877" spans="1:7" ht="12" customHeight="1">
      <c r="B877" s="714" t="s">
        <v>5887</v>
      </c>
      <c r="C877" s="715">
        <v>8760172.1999999993</v>
      </c>
      <c r="D877" s="161"/>
      <c r="E877" s="536"/>
      <c r="F877" s="161"/>
      <c r="G877" s="161"/>
    </row>
    <row r="878" spans="1:7" ht="12" customHeight="1">
      <c r="B878" s="714" t="s">
        <v>5888</v>
      </c>
      <c r="C878" s="715">
        <v>16316781.619999999</v>
      </c>
      <c r="D878" s="161"/>
      <c r="E878" s="536"/>
      <c r="F878" s="161"/>
      <c r="G878" s="161"/>
    </row>
    <row r="879" spans="1:7" ht="12" customHeight="1">
      <c r="A879" s="547"/>
      <c r="B879" s="713" t="s">
        <v>135</v>
      </c>
      <c r="C879" s="716">
        <f>SUM(C866:C878)</f>
        <v>82832657.610000014</v>
      </c>
      <c r="D879" s="161"/>
      <c r="E879" s="536"/>
      <c r="F879" s="161"/>
      <c r="G879" s="161"/>
    </row>
    <row r="880" spans="1:7" ht="12" customHeight="1">
      <c r="A880" s="547"/>
      <c r="B880" s="600"/>
      <c r="C880" s="718"/>
      <c r="D880" s="161"/>
      <c r="E880" s="536"/>
      <c r="F880" s="161"/>
      <c r="G880" s="161"/>
    </row>
    <row r="881" spans="1:7" ht="12" customHeight="1">
      <c r="A881" s="547"/>
      <c r="B881" s="713" t="s">
        <v>809</v>
      </c>
      <c r="C881" s="713" t="s">
        <v>5870</v>
      </c>
      <c r="D881" s="641"/>
      <c r="E881" s="536"/>
      <c r="F881" s="161"/>
      <c r="G881" s="161"/>
    </row>
    <row r="882" spans="1:7" ht="12" customHeight="1">
      <c r="A882" s="547"/>
      <c r="B882" s="714" t="s">
        <v>1091</v>
      </c>
      <c r="C882" s="715">
        <v>3639984.05</v>
      </c>
      <c r="D882" s="161"/>
      <c r="E882" s="536"/>
      <c r="F882" s="161"/>
      <c r="G882" s="161"/>
    </row>
    <row r="883" spans="1:7" ht="12" customHeight="1">
      <c r="A883" s="547"/>
      <c r="B883" s="714" t="s">
        <v>1092</v>
      </c>
      <c r="C883" s="715">
        <v>56950.080000000002</v>
      </c>
      <c r="D883" s="161"/>
      <c r="E883" s="536"/>
      <c r="F883" s="161"/>
      <c r="G883" s="161"/>
    </row>
    <row r="884" spans="1:7" ht="12" customHeight="1">
      <c r="A884" s="547"/>
      <c r="B884" s="714" t="s">
        <v>1093</v>
      </c>
      <c r="C884" s="715">
        <v>308675</v>
      </c>
      <c r="D884" s="161"/>
      <c r="E884" s="536"/>
      <c r="F884" s="161"/>
      <c r="G884" s="161"/>
    </row>
    <row r="885" spans="1:7" ht="12" customHeight="1">
      <c r="A885" s="547"/>
      <c r="B885" s="714" t="s">
        <v>1094</v>
      </c>
      <c r="C885" s="715">
        <v>11154260.91</v>
      </c>
      <c r="D885" s="161"/>
      <c r="E885" s="536"/>
      <c r="F885" s="161"/>
      <c r="G885" s="161"/>
    </row>
    <row r="886" spans="1:7" ht="12" customHeight="1">
      <c r="A886" s="547"/>
      <c r="B886" s="714" t="s">
        <v>1096</v>
      </c>
      <c r="C886" s="715">
        <v>32450</v>
      </c>
      <c r="D886" s="161"/>
      <c r="E886" s="536"/>
      <c r="F886" s="161"/>
      <c r="G886" s="161"/>
    </row>
    <row r="887" spans="1:7" ht="12" customHeight="1">
      <c r="A887" s="547"/>
      <c r="B887" s="714" t="s">
        <v>1097</v>
      </c>
      <c r="C887" s="717">
        <v>45.8</v>
      </c>
      <c r="D887" s="161"/>
      <c r="E887" s="536"/>
      <c r="F887" s="161"/>
      <c r="G887" s="161"/>
    </row>
    <row r="888" spans="1:7" ht="12" customHeight="1">
      <c r="A888" s="547"/>
      <c r="B888" s="714" t="s">
        <v>1099</v>
      </c>
      <c r="C888" s="715">
        <v>114655.49</v>
      </c>
      <c r="D888" s="161"/>
      <c r="E888" s="536"/>
      <c r="F888" s="161"/>
      <c r="G888" s="161"/>
    </row>
    <row r="889" spans="1:7" ht="12" customHeight="1">
      <c r="A889" s="547"/>
      <c r="B889" s="714" t="s">
        <v>1100</v>
      </c>
      <c r="C889" s="715">
        <v>532128.06999999995</v>
      </c>
      <c r="D889" s="161"/>
      <c r="E889" s="536"/>
      <c r="F889" s="161"/>
      <c r="G889" s="161"/>
    </row>
    <row r="890" spans="1:7" ht="12" customHeight="1">
      <c r="A890" s="547"/>
      <c r="B890" s="714" t="s">
        <v>5889</v>
      </c>
      <c r="C890" s="715">
        <v>85021.27</v>
      </c>
      <c r="D890" s="161"/>
      <c r="E890" s="536"/>
      <c r="F890" s="161"/>
      <c r="G890" s="161"/>
    </row>
    <row r="891" spans="1:7" ht="12" customHeight="1">
      <c r="A891" s="547"/>
      <c r="B891" s="714" t="s">
        <v>1101</v>
      </c>
      <c r="C891" s="715">
        <v>170399.01</v>
      </c>
      <c r="D891" s="161"/>
      <c r="E891" s="536"/>
      <c r="F891" s="161"/>
      <c r="G891" s="161"/>
    </row>
    <row r="892" spans="1:7" ht="12" customHeight="1">
      <c r="A892" s="547"/>
      <c r="B892" s="714" t="s">
        <v>1102</v>
      </c>
      <c r="C892" s="715">
        <v>342187.5</v>
      </c>
      <c r="D892" s="161"/>
      <c r="E892" s="536"/>
      <c r="F892" s="161"/>
      <c r="G892" s="161"/>
    </row>
    <row r="893" spans="1:7" ht="12" customHeight="1">
      <c r="A893" s="547"/>
      <c r="B893" s="714" t="s">
        <v>1103</v>
      </c>
      <c r="C893" s="717">
        <v>575.04999999999995</v>
      </c>
      <c r="D893" s="161"/>
      <c r="E893" s="536"/>
      <c r="F893" s="161"/>
      <c r="G893" s="161"/>
    </row>
    <row r="894" spans="1:7" ht="12" customHeight="1">
      <c r="A894" s="547"/>
      <c r="B894" s="713" t="s">
        <v>135</v>
      </c>
      <c r="C894" s="716">
        <f>SUM(C882:C893)</f>
        <v>16437332.23</v>
      </c>
      <c r="D894" s="161"/>
      <c r="E894" s="536"/>
      <c r="F894" s="161"/>
      <c r="G894" s="161"/>
    </row>
    <row r="895" spans="1:7" ht="12" customHeight="1">
      <c r="A895" s="547"/>
      <c r="B895" s="661"/>
      <c r="C895" s="662"/>
      <c r="D895" s="161"/>
      <c r="E895" s="536"/>
      <c r="F895" s="161"/>
      <c r="G895" s="161"/>
    </row>
    <row r="896" spans="1:7" ht="12" customHeight="1">
      <c r="A896" s="549" t="s">
        <v>810</v>
      </c>
      <c r="B896" s="547"/>
      <c r="C896" s="161"/>
      <c r="D896" s="161"/>
      <c r="E896" s="536"/>
      <c r="F896" s="161"/>
      <c r="G896" s="161"/>
    </row>
    <row r="897" spans="1:7" ht="12" customHeight="1">
      <c r="A897" s="549"/>
      <c r="B897" s="713" t="s">
        <v>807</v>
      </c>
      <c r="C897" s="719" t="s">
        <v>1065</v>
      </c>
      <c r="D897" s="161"/>
      <c r="E897" s="536"/>
      <c r="F897" s="161"/>
      <c r="G897" s="161"/>
    </row>
    <row r="898" spans="1:7" ht="12" customHeight="1">
      <c r="A898" s="549"/>
      <c r="B898" s="714" t="s">
        <v>1082</v>
      </c>
      <c r="C898" s="720"/>
      <c r="D898" s="161"/>
      <c r="E898" s="536"/>
      <c r="F898" s="161"/>
      <c r="G898" s="161"/>
    </row>
    <row r="899" spans="1:7" ht="12" customHeight="1">
      <c r="A899" s="549"/>
      <c r="B899" s="714" t="s">
        <v>992</v>
      </c>
      <c r="C899" s="721">
        <v>3857.36</v>
      </c>
      <c r="D899" s="161"/>
      <c r="E899" s="536"/>
      <c r="F899" s="161"/>
      <c r="G899" s="161"/>
    </row>
    <row r="900" spans="1:7" ht="12" customHeight="1">
      <c r="A900" s="549"/>
      <c r="B900" s="714" t="s">
        <v>1063</v>
      </c>
      <c r="C900" s="721">
        <v>6160702</v>
      </c>
      <c r="D900" s="161"/>
      <c r="E900" s="536"/>
      <c r="F900" s="161"/>
      <c r="G900" s="161"/>
    </row>
    <row r="901" spans="1:7" ht="12" customHeight="1">
      <c r="A901" s="549"/>
      <c r="B901" s="714" t="s">
        <v>992</v>
      </c>
      <c r="C901" s="721">
        <v>736500</v>
      </c>
      <c r="D901" s="161"/>
      <c r="E901" s="536"/>
      <c r="F901" s="161"/>
      <c r="G901" s="161"/>
    </row>
    <row r="902" spans="1:7" ht="12" customHeight="1">
      <c r="A902" s="549"/>
      <c r="B902" s="714" t="s">
        <v>1064</v>
      </c>
      <c r="C902" s="721">
        <v>6576902.4400000004</v>
      </c>
      <c r="D902" s="161"/>
      <c r="E902" s="536"/>
      <c r="F902" s="161"/>
      <c r="G902" s="161"/>
    </row>
    <row r="903" spans="1:7" ht="12" customHeight="1">
      <c r="A903" s="549"/>
      <c r="B903" s="714" t="s">
        <v>5871</v>
      </c>
      <c r="C903" s="721">
        <v>4000000</v>
      </c>
      <c r="D903" s="161"/>
      <c r="E903" s="536"/>
      <c r="F903" s="161"/>
      <c r="G903" s="161"/>
    </row>
    <row r="904" spans="1:7" ht="12" customHeight="1">
      <c r="A904" s="549"/>
      <c r="B904" s="714" t="s">
        <v>993</v>
      </c>
      <c r="C904" s="721">
        <v>26507474.52</v>
      </c>
      <c r="D904" s="161"/>
      <c r="E904" s="536"/>
      <c r="F904" s="161"/>
      <c r="G904" s="161"/>
    </row>
    <row r="905" spans="1:7" ht="12" customHeight="1">
      <c r="A905" s="549"/>
      <c r="B905" s="714" t="s">
        <v>993</v>
      </c>
      <c r="C905" s="721">
        <v>82327249.019999996</v>
      </c>
      <c r="D905" s="161"/>
      <c r="E905" s="536"/>
      <c r="F905" s="161"/>
      <c r="G905" s="161"/>
    </row>
    <row r="906" spans="1:7" ht="12" customHeight="1">
      <c r="A906" s="549"/>
      <c r="B906" s="714" t="s">
        <v>5872</v>
      </c>
      <c r="C906" s="721">
        <v>16688911.91</v>
      </c>
      <c r="D906" s="161"/>
      <c r="E906" s="536"/>
      <c r="F906" s="161"/>
      <c r="G906" s="161"/>
    </row>
    <row r="907" spans="1:7" ht="12" customHeight="1">
      <c r="A907" s="549"/>
      <c r="B907" s="713" t="s">
        <v>135</v>
      </c>
      <c r="C907" s="716">
        <f>SUM(C898:C906)</f>
        <v>143001597.25</v>
      </c>
      <c r="D907" s="161"/>
      <c r="E907" s="536"/>
      <c r="F907" s="161"/>
      <c r="G907" s="161"/>
    </row>
    <row r="908" spans="1:7" ht="12" customHeight="1">
      <c r="A908" s="549"/>
      <c r="B908" s="600"/>
      <c r="C908" s="600"/>
      <c r="D908" s="161"/>
      <c r="E908" s="536"/>
      <c r="F908" s="161"/>
      <c r="G908" s="161"/>
    </row>
    <row r="909" spans="1:7" ht="12" customHeight="1">
      <c r="A909" s="549"/>
      <c r="B909" s="713" t="s">
        <v>808</v>
      </c>
      <c r="C909" s="719" t="s">
        <v>1065</v>
      </c>
      <c r="D909" s="161"/>
      <c r="E909" s="536"/>
      <c r="F909" s="161"/>
      <c r="G909" s="161"/>
    </row>
    <row r="910" spans="1:7" ht="12" customHeight="1">
      <c r="A910" s="549"/>
      <c r="B910" s="714" t="s">
        <v>5873</v>
      </c>
      <c r="C910" s="721">
        <v>126333.14</v>
      </c>
      <c r="D910" s="161"/>
      <c r="E910" s="536"/>
      <c r="F910" s="161"/>
      <c r="G910" s="161"/>
    </row>
    <row r="911" spans="1:7" ht="12" customHeight="1">
      <c r="A911" s="549"/>
      <c r="B911" s="714" t="s">
        <v>5874</v>
      </c>
      <c r="C911" s="721">
        <v>212800.23</v>
      </c>
      <c r="D911" s="161"/>
      <c r="E911" s="536"/>
      <c r="F911" s="161"/>
      <c r="G911" s="161"/>
    </row>
    <row r="912" spans="1:7" ht="12" customHeight="1">
      <c r="A912" s="549"/>
      <c r="B912" s="714" t="s">
        <v>5875</v>
      </c>
      <c r="C912" s="721">
        <v>4130520.06</v>
      </c>
      <c r="D912" s="161"/>
      <c r="E912" s="536"/>
      <c r="F912" s="161"/>
      <c r="G912" s="161"/>
    </row>
    <row r="913" spans="1:7" ht="12" customHeight="1">
      <c r="A913" s="549"/>
      <c r="B913" s="714" t="s">
        <v>5876</v>
      </c>
      <c r="C913" s="721">
        <v>93939.58</v>
      </c>
      <c r="D913" s="161"/>
      <c r="E913" s="536"/>
      <c r="F913" s="161"/>
      <c r="G913" s="161"/>
    </row>
    <row r="914" spans="1:7" ht="12" customHeight="1">
      <c r="A914" s="549"/>
      <c r="B914" s="714" t="s">
        <v>5877</v>
      </c>
      <c r="C914" s="721">
        <v>142435.62</v>
      </c>
      <c r="D914" s="161"/>
      <c r="E914" s="536"/>
      <c r="F914" s="161"/>
      <c r="G914" s="161"/>
    </row>
    <row r="915" spans="1:7" ht="12" customHeight="1">
      <c r="A915" s="549"/>
      <c r="B915" s="714" t="s">
        <v>5878</v>
      </c>
      <c r="C915" s="721">
        <v>11736.81</v>
      </c>
      <c r="D915" s="161"/>
      <c r="E915" s="536"/>
      <c r="F915" s="161"/>
      <c r="G915" s="161"/>
    </row>
    <row r="916" spans="1:7" ht="12" customHeight="1">
      <c r="A916" s="549"/>
      <c r="B916" s="714" t="s">
        <v>5879</v>
      </c>
      <c r="C916" s="721">
        <v>345528.32000000001</v>
      </c>
      <c r="D916" s="161"/>
      <c r="E916" s="536"/>
      <c r="F916" s="161"/>
      <c r="G916" s="161"/>
    </row>
    <row r="917" spans="1:7" ht="12" customHeight="1">
      <c r="A917" s="549"/>
      <c r="B917" s="714" t="s">
        <v>5880</v>
      </c>
      <c r="C917" s="722">
        <v>290.43</v>
      </c>
      <c r="D917" s="161"/>
      <c r="E917" s="536"/>
      <c r="F917" s="161"/>
      <c r="G917" s="161"/>
    </row>
    <row r="918" spans="1:7" ht="12" customHeight="1">
      <c r="A918" s="549"/>
      <c r="B918" s="714" t="s">
        <v>5877</v>
      </c>
      <c r="C918" s="721">
        <v>288148.34000000003</v>
      </c>
      <c r="D918" s="161"/>
      <c r="E918" s="536"/>
      <c r="F918" s="161"/>
      <c r="G918" s="161"/>
    </row>
    <row r="919" spans="1:7" ht="12" customHeight="1">
      <c r="A919" s="549"/>
      <c r="B919" s="714" t="s">
        <v>5881</v>
      </c>
      <c r="C919" s="721">
        <v>901568.47</v>
      </c>
      <c r="D919" s="161"/>
      <c r="E919" s="536"/>
      <c r="F919" s="161"/>
      <c r="G919" s="161"/>
    </row>
    <row r="920" spans="1:7" ht="12" customHeight="1">
      <c r="A920" s="549"/>
      <c r="B920" s="714" t="s">
        <v>5882</v>
      </c>
      <c r="C920" s="721">
        <v>178903.41</v>
      </c>
      <c r="D920" s="161"/>
      <c r="E920" s="536"/>
      <c r="F920" s="161"/>
      <c r="G920" s="161"/>
    </row>
    <row r="921" spans="1:7" ht="12" customHeight="1">
      <c r="A921" s="549"/>
      <c r="B921" s="714" t="s">
        <v>5883</v>
      </c>
      <c r="C921" s="721">
        <v>3310589.33</v>
      </c>
      <c r="D921" s="161"/>
      <c r="E921" s="536"/>
      <c r="F921" s="161"/>
      <c r="G921" s="161"/>
    </row>
    <row r="922" spans="1:7" ht="12" customHeight="1">
      <c r="A922" s="549"/>
      <c r="B922" s="714" t="s">
        <v>5877</v>
      </c>
      <c r="C922" s="800">
        <v>21875000</v>
      </c>
      <c r="D922" s="161"/>
      <c r="E922" s="536"/>
      <c r="F922" s="161"/>
      <c r="G922" s="161"/>
    </row>
    <row r="923" spans="1:7" ht="12" customHeight="1">
      <c r="A923" s="549"/>
      <c r="B923" s="714" t="s">
        <v>5887</v>
      </c>
      <c r="C923" s="800">
        <v>8760172.1999999993</v>
      </c>
      <c r="D923" s="161"/>
      <c r="E923" s="536"/>
      <c r="F923" s="161"/>
      <c r="G923" s="161"/>
    </row>
    <row r="924" spans="1:7" ht="12" customHeight="1">
      <c r="A924" s="549"/>
      <c r="B924" s="714" t="s">
        <v>5888</v>
      </c>
      <c r="C924" s="800">
        <v>41536281.590000004</v>
      </c>
      <c r="D924" s="161"/>
      <c r="E924" s="536"/>
      <c r="F924" s="161"/>
      <c r="G924" s="161"/>
    </row>
    <row r="925" spans="1:7" ht="12" customHeight="1">
      <c r="A925" s="549"/>
      <c r="B925" s="713" t="s">
        <v>135</v>
      </c>
      <c r="C925" s="716">
        <f>SUM(C910:C924)</f>
        <v>81914247.530000001</v>
      </c>
      <c r="D925" s="161"/>
      <c r="E925" s="536"/>
      <c r="F925" s="161"/>
      <c r="G925" s="161"/>
    </row>
    <row r="926" spans="1:7" ht="12" customHeight="1">
      <c r="A926" s="549"/>
      <c r="B926" s="600"/>
      <c r="C926" s="600"/>
      <c r="D926" s="161"/>
      <c r="E926" s="536"/>
      <c r="F926" s="161"/>
      <c r="G926" s="161"/>
    </row>
    <row r="927" spans="1:7" ht="12" customHeight="1">
      <c r="A927" s="549"/>
      <c r="B927" s="713" t="s">
        <v>809</v>
      </c>
      <c r="C927" s="719" t="s">
        <v>1065</v>
      </c>
      <c r="D927" s="161"/>
      <c r="E927" s="536"/>
      <c r="F927" s="161"/>
      <c r="G927" s="161"/>
    </row>
    <row r="928" spans="1:7" ht="12" customHeight="1">
      <c r="A928" s="549"/>
      <c r="B928" s="714" t="s">
        <v>1091</v>
      </c>
      <c r="C928" s="721">
        <v>2860015.95</v>
      </c>
      <c r="D928" s="161"/>
      <c r="E928" s="536"/>
      <c r="F928" s="161"/>
      <c r="G928" s="161"/>
    </row>
    <row r="929" spans="1:7" ht="12" customHeight="1">
      <c r="A929" s="549"/>
      <c r="B929" s="714" t="s">
        <v>1092</v>
      </c>
      <c r="C929" s="721">
        <v>93049.919999999998</v>
      </c>
      <c r="D929" s="161"/>
      <c r="E929" s="536"/>
      <c r="F929" s="161"/>
      <c r="G929" s="161"/>
    </row>
    <row r="930" spans="1:7" ht="12" customHeight="1">
      <c r="A930" s="549"/>
      <c r="B930" s="714" t="s">
        <v>1093</v>
      </c>
      <c r="C930" s="721">
        <v>1841325</v>
      </c>
      <c r="D930" s="161"/>
      <c r="E930" s="536"/>
      <c r="F930" s="161"/>
      <c r="G930" s="161"/>
    </row>
    <row r="931" spans="1:7" ht="12" customHeight="1">
      <c r="A931" s="549"/>
      <c r="B931" s="714" t="s">
        <v>1094</v>
      </c>
      <c r="C931" s="721">
        <v>2645739.09</v>
      </c>
      <c r="D931" s="161"/>
      <c r="E931" s="536"/>
      <c r="F931" s="161"/>
      <c r="G931" s="161"/>
    </row>
    <row r="932" spans="1:7" ht="12" customHeight="1">
      <c r="A932" s="549"/>
      <c r="B932" s="714" t="s">
        <v>1095</v>
      </c>
      <c r="C932" s="721">
        <v>200000</v>
      </c>
      <c r="D932" s="161"/>
      <c r="E932" s="536"/>
      <c r="F932" s="161"/>
      <c r="G932" s="161"/>
    </row>
    <row r="933" spans="1:7" ht="12" customHeight="1">
      <c r="A933" s="549"/>
      <c r="B933" s="714" t="s">
        <v>1096</v>
      </c>
      <c r="C933" s="721">
        <v>17550</v>
      </c>
      <c r="D933" s="161"/>
      <c r="E933" s="536"/>
      <c r="F933" s="161"/>
      <c r="G933" s="161"/>
    </row>
    <row r="934" spans="1:7" ht="12" customHeight="1">
      <c r="A934" s="538"/>
      <c r="B934" s="714" t="s">
        <v>1097</v>
      </c>
      <c r="C934" s="721">
        <v>199954.2</v>
      </c>
      <c r="D934" s="161"/>
      <c r="E934" s="536"/>
      <c r="F934" s="161"/>
      <c r="G934" s="161"/>
    </row>
    <row r="935" spans="1:7" ht="12" customHeight="1">
      <c r="A935" s="538"/>
      <c r="B935" s="714" t="s">
        <v>1098</v>
      </c>
      <c r="C935" s="721">
        <v>30000</v>
      </c>
      <c r="D935" s="161"/>
      <c r="E935" s="536"/>
      <c r="F935" s="161"/>
      <c r="G935" s="161"/>
    </row>
    <row r="936" spans="1:7" ht="12" customHeight="1">
      <c r="A936" s="538"/>
      <c r="B936" s="714" t="s">
        <v>1099</v>
      </c>
      <c r="C936" s="722">
        <v>344.51</v>
      </c>
      <c r="D936" s="161"/>
      <c r="E936" s="536"/>
      <c r="F936" s="161"/>
      <c r="G936" s="161"/>
    </row>
    <row r="937" spans="1:7" ht="12" customHeight="1">
      <c r="A937" s="538"/>
      <c r="B937" s="714" t="s">
        <v>1100</v>
      </c>
      <c r="C937" s="721">
        <v>17871.93</v>
      </c>
      <c r="D937" s="161"/>
      <c r="E937" s="536"/>
      <c r="F937" s="161"/>
      <c r="G937" s="161"/>
    </row>
    <row r="938" spans="1:7" ht="12" customHeight="1">
      <c r="A938" s="538"/>
      <c r="B938" s="714" t="s">
        <v>5889</v>
      </c>
      <c r="C938" s="721">
        <v>44978.73</v>
      </c>
      <c r="D938" s="161"/>
      <c r="E938" s="536"/>
      <c r="F938" s="161"/>
      <c r="G938" s="161"/>
    </row>
    <row r="939" spans="1:7" ht="12" customHeight="1">
      <c r="A939" s="538"/>
      <c r="B939" s="714" t="s">
        <v>1101</v>
      </c>
      <c r="C939" s="721">
        <v>29600.99</v>
      </c>
      <c r="D939" s="161"/>
      <c r="E939" s="536"/>
      <c r="F939" s="161"/>
      <c r="G939" s="161"/>
    </row>
    <row r="940" spans="1:7" ht="12" customHeight="1">
      <c r="A940" s="538"/>
      <c r="B940" s="714" t="s">
        <v>1102</v>
      </c>
      <c r="C940" s="721">
        <v>307812.5</v>
      </c>
      <c r="D940" s="161"/>
      <c r="E940" s="536"/>
      <c r="F940" s="161"/>
      <c r="G940" s="161"/>
    </row>
    <row r="941" spans="1:7" ht="12" customHeight="1">
      <c r="A941" s="538"/>
      <c r="B941" s="714" t="s">
        <v>1103</v>
      </c>
      <c r="C941" s="721">
        <v>4224.95</v>
      </c>
      <c r="D941" s="161"/>
      <c r="E941" s="536"/>
      <c r="F941" s="161"/>
      <c r="G941" s="161"/>
    </row>
    <row r="942" spans="1:7" ht="12" customHeight="1">
      <c r="A942" s="538"/>
      <c r="B942" s="713" t="s">
        <v>135</v>
      </c>
      <c r="C942" s="716">
        <f>SUM(C928:C941)</f>
        <v>8292467.7700000005</v>
      </c>
      <c r="D942" s="161"/>
      <c r="E942" s="536"/>
      <c r="F942" s="161"/>
      <c r="G942" s="161"/>
    </row>
    <row r="943" spans="1:7" ht="12" customHeight="1">
      <c r="A943" s="538"/>
      <c r="B943" s="539"/>
      <c r="C943" s="161"/>
      <c r="D943" s="161"/>
      <c r="E943" s="536"/>
      <c r="F943" s="161"/>
      <c r="G943" s="161"/>
    </row>
    <row r="944" spans="1:7" ht="12" customHeight="1">
      <c r="A944" s="538"/>
      <c r="B944" s="539"/>
      <c r="C944" s="161"/>
      <c r="D944" s="161"/>
      <c r="E944" s="536"/>
      <c r="F944" s="161"/>
      <c r="G944" s="161"/>
    </row>
    <row r="945" spans="1:7" ht="12" customHeight="1">
      <c r="A945" s="549" t="s">
        <v>811</v>
      </c>
      <c r="B945" s="547"/>
      <c r="C945" s="161"/>
      <c r="D945" s="161"/>
      <c r="E945" s="536"/>
      <c r="F945" s="161"/>
      <c r="G945" s="161"/>
    </row>
    <row r="946" spans="1:7" ht="12" customHeight="1">
      <c r="A946" s="547"/>
      <c r="B946" s="547"/>
      <c r="C946" s="161"/>
      <c r="D946" s="161"/>
      <c r="E946" s="536"/>
      <c r="F946" s="161"/>
      <c r="G946" s="161"/>
    </row>
    <row r="947" spans="1:7" ht="12" customHeight="1">
      <c r="A947" s="547" t="s">
        <v>812</v>
      </c>
      <c r="B947" s="547"/>
      <c r="C947" s="161"/>
      <c r="D947" s="161"/>
      <c r="E947" s="536"/>
      <c r="F947" s="161"/>
      <c r="G947" s="161"/>
    </row>
    <row r="948" spans="1:7" ht="12" customHeight="1">
      <c r="A948" s="547"/>
      <c r="B948" s="547"/>
      <c r="C948" s="161"/>
      <c r="D948" s="161"/>
      <c r="E948" s="536"/>
      <c r="F948" s="161"/>
      <c r="G948" s="161"/>
    </row>
    <row r="949" spans="1:7" ht="12" customHeight="1">
      <c r="A949" s="549" t="s">
        <v>813</v>
      </c>
      <c r="B949" s="549"/>
      <c r="C949" s="549"/>
      <c r="D949" s="549"/>
      <c r="E949" s="549"/>
      <c r="F949" s="549"/>
      <c r="G949" s="549"/>
    </row>
    <row r="950" spans="1:7" ht="12" customHeight="1">
      <c r="A950" s="547"/>
      <c r="B950" s="547"/>
      <c r="C950" s="161"/>
      <c r="D950" s="161"/>
      <c r="E950" s="536"/>
      <c r="F950" s="161"/>
      <c r="G950" s="161"/>
    </row>
    <row r="951" spans="1:7" ht="12" customHeight="1">
      <c r="A951" s="639" t="s">
        <v>728</v>
      </c>
      <c r="B951" s="547"/>
      <c r="C951" s="161"/>
      <c r="D951" s="161"/>
      <c r="E951" s="536"/>
      <c r="F951" s="161"/>
      <c r="G951" s="161"/>
    </row>
    <row r="952" spans="1:7" ht="12" customHeight="1">
      <c r="A952" s="547"/>
      <c r="B952" s="547"/>
      <c r="C952" s="161"/>
      <c r="D952" s="161"/>
      <c r="E952" s="536"/>
      <c r="F952" s="161"/>
      <c r="G952" s="161"/>
    </row>
    <row r="953" spans="1:7" ht="12" customHeight="1">
      <c r="A953" s="931" t="s">
        <v>814</v>
      </c>
      <c r="B953" s="931"/>
      <c r="C953" s="931"/>
      <c r="D953" s="931"/>
      <c r="E953" s="931"/>
      <c r="F953" s="638"/>
      <c r="G953" s="638"/>
    </row>
    <row r="954" spans="1:7" ht="12" customHeight="1">
      <c r="A954" s="547" t="s">
        <v>815</v>
      </c>
      <c r="B954" s="547"/>
      <c r="C954" s="161"/>
      <c r="D954" s="161"/>
      <c r="E954" s="536"/>
      <c r="F954" s="161"/>
      <c r="G954" s="161"/>
    </row>
    <row r="955" spans="1:7" ht="26.25" customHeight="1">
      <c r="A955" s="639" t="s">
        <v>728</v>
      </c>
      <c r="B955" s="547"/>
      <c r="C955" s="161"/>
      <c r="D955" s="161"/>
      <c r="E955" s="536"/>
      <c r="F955" s="161"/>
      <c r="G955" s="161"/>
    </row>
    <row r="956" spans="1:7" ht="12" customHeight="1">
      <c r="A956" s="547"/>
      <c r="B956" s="547"/>
      <c r="C956" s="161"/>
      <c r="D956" s="161"/>
      <c r="E956" s="536"/>
      <c r="F956" s="161"/>
      <c r="G956" s="161"/>
    </row>
    <row r="957" spans="1:7" ht="12" customHeight="1">
      <c r="A957" s="547"/>
      <c r="B957" s="547"/>
      <c r="C957" s="161"/>
      <c r="D957" s="161"/>
      <c r="E957" s="536"/>
      <c r="F957" s="161"/>
      <c r="G957" s="161"/>
    </row>
    <row r="958" spans="1:7" ht="12" customHeight="1">
      <c r="A958" s="549" t="s">
        <v>816</v>
      </c>
      <c r="B958" s="547"/>
      <c r="C958" s="161"/>
      <c r="D958" s="161"/>
      <c r="E958" s="536"/>
      <c r="F958" s="161"/>
      <c r="G958" s="161"/>
    </row>
    <row r="959" spans="1:7" ht="12" customHeight="1">
      <c r="A959" s="547"/>
      <c r="B959" s="547"/>
      <c r="C959" s="161"/>
      <c r="D959" s="161"/>
      <c r="E959" s="536"/>
      <c r="F959" s="161"/>
      <c r="G959" s="161"/>
    </row>
    <row r="960" spans="1:7" ht="12" customHeight="1">
      <c r="A960" s="547" t="s">
        <v>817</v>
      </c>
      <c r="B960" s="547"/>
      <c r="C960" s="161"/>
      <c r="D960" s="161"/>
      <c r="E960" s="536"/>
      <c r="F960" s="161"/>
      <c r="G960" s="161"/>
    </row>
    <row r="961" spans="1:8" ht="12" customHeight="1">
      <c r="A961" s="547"/>
      <c r="B961" s="547"/>
      <c r="C961" s="161"/>
      <c r="D961" s="161"/>
      <c r="E961" s="536"/>
      <c r="F961" s="161"/>
      <c r="G961" s="161"/>
    </row>
    <row r="962" spans="1:8" ht="12" customHeight="1">
      <c r="A962" s="639" t="s">
        <v>728</v>
      </c>
      <c r="B962" s="547"/>
      <c r="C962" s="161"/>
      <c r="D962" s="161"/>
      <c r="E962" s="536"/>
      <c r="F962" s="161"/>
      <c r="G962" s="161"/>
    </row>
    <row r="963" spans="1:8" ht="12" customHeight="1">
      <c r="A963" s="547"/>
      <c r="B963" s="547"/>
      <c r="C963" s="161"/>
      <c r="D963" s="161"/>
      <c r="E963" s="536"/>
      <c r="F963" s="161"/>
      <c r="G963" s="161"/>
    </row>
    <row r="964" spans="1:8" ht="12" customHeight="1">
      <c r="A964" s="549" t="s">
        <v>818</v>
      </c>
      <c r="B964" s="547"/>
      <c r="C964" s="161"/>
      <c r="D964" s="161"/>
      <c r="E964" s="536"/>
      <c r="F964" s="161"/>
      <c r="G964" s="161"/>
    </row>
    <row r="965" spans="1:8" ht="12" customHeight="1">
      <c r="A965" s="547"/>
      <c r="B965" s="547"/>
      <c r="C965" s="161"/>
      <c r="D965" s="161"/>
      <c r="E965" s="536"/>
      <c r="F965" s="161"/>
      <c r="G965" s="161"/>
    </row>
    <row r="966" spans="1:8" ht="12" customHeight="1">
      <c r="A966" s="547" t="s">
        <v>819</v>
      </c>
      <c r="B966" s="547"/>
      <c r="C966" s="161"/>
      <c r="D966" s="161"/>
      <c r="E966" s="536"/>
      <c r="F966" s="161"/>
      <c r="G966" s="161"/>
    </row>
    <row r="967" spans="1:8" ht="12" customHeight="1">
      <c r="A967" s="547"/>
      <c r="B967" s="547"/>
      <c r="C967" s="161"/>
      <c r="D967" s="161"/>
      <c r="E967" s="536"/>
      <c r="F967" s="161"/>
      <c r="G967" s="161"/>
    </row>
    <row r="968" spans="1:8" ht="12" customHeight="1">
      <c r="A968" s="549" t="s">
        <v>820</v>
      </c>
      <c r="B968" s="547"/>
      <c r="C968" s="161"/>
      <c r="D968" s="161"/>
      <c r="E968" s="536"/>
      <c r="F968" s="161"/>
      <c r="G968" s="161"/>
    </row>
    <row r="969" spans="1:8" ht="12" customHeight="1">
      <c r="A969" s="547"/>
      <c r="B969" s="547"/>
      <c r="C969" s="161"/>
      <c r="D969" s="161"/>
      <c r="E969" s="536"/>
      <c r="F969" s="161"/>
      <c r="G969" s="161"/>
    </row>
    <row r="970" spans="1:8" ht="12" customHeight="1">
      <c r="A970" s="898" t="s">
        <v>821</v>
      </c>
      <c r="B970" s="898"/>
      <c r="C970" s="898"/>
      <c r="D970" s="898"/>
      <c r="E970" s="898"/>
      <c r="F970" s="898"/>
      <c r="G970" s="898"/>
      <c r="H970" s="898"/>
    </row>
    <row r="971" spans="1:8" ht="12" customHeight="1">
      <c r="A971" s="898" t="s">
        <v>822</v>
      </c>
      <c r="B971" s="898"/>
      <c r="C971" s="898"/>
      <c r="D971" s="898"/>
      <c r="E971" s="898"/>
      <c r="F971" s="898"/>
      <c r="G971" s="898"/>
      <c r="H971" s="898"/>
    </row>
    <row r="972" spans="1:8" ht="12" customHeight="1">
      <c r="A972" s="637"/>
      <c r="B972" s="637"/>
      <c r="C972" s="637"/>
      <c r="D972" s="637"/>
      <c r="E972" s="637"/>
      <c r="F972" s="637"/>
      <c r="G972" s="637"/>
    </row>
    <row r="973" spans="1:8" ht="24.75" customHeight="1">
      <c r="A973" s="549" t="s">
        <v>823</v>
      </c>
      <c r="B973" s="547"/>
      <c r="C973" s="161"/>
      <c r="D973" s="161"/>
      <c r="E973" s="536"/>
      <c r="F973" s="161"/>
      <c r="G973" s="161"/>
    </row>
    <row r="974" spans="1:8" ht="20.25" customHeight="1">
      <c r="A974" s="898" t="s">
        <v>824</v>
      </c>
      <c r="B974" s="898"/>
      <c r="C974" s="898"/>
      <c r="D974" s="898"/>
      <c r="E974" s="898"/>
      <c r="F974" s="898"/>
      <c r="G974" s="898"/>
      <c r="H974" s="898"/>
    </row>
    <row r="975" spans="1:8" ht="20.25" customHeight="1">
      <c r="A975" s="898" t="s">
        <v>825</v>
      </c>
      <c r="B975" s="898"/>
      <c r="C975" s="898"/>
      <c r="D975" s="898"/>
      <c r="E975" s="898"/>
      <c r="F975" s="898"/>
      <c r="G975" s="898"/>
      <c r="H975" s="898"/>
    </row>
    <row r="976" spans="1:8" ht="12" customHeight="1">
      <c r="A976" s="547"/>
      <c r="B976" s="547"/>
      <c r="C976" s="161"/>
      <c r="D976" s="161"/>
      <c r="E976" s="536"/>
      <c r="F976" s="161"/>
      <c r="G976" s="161"/>
    </row>
    <row r="977" spans="1:8" ht="21.75" customHeight="1">
      <c r="A977" s="549" t="s">
        <v>826</v>
      </c>
      <c r="B977" s="547"/>
      <c r="C977" s="161"/>
      <c r="D977" s="161"/>
      <c r="E977" s="536"/>
      <c r="F977" s="161"/>
      <c r="G977" s="161"/>
    </row>
    <row r="978" spans="1:8" ht="12" customHeight="1">
      <c r="A978" s="933" t="s">
        <v>827</v>
      </c>
      <c r="B978" s="933"/>
      <c r="C978" s="933"/>
      <c r="D978" s="933"/>
      <c r="E978" s="933"/>
      <c r="F978" s="933"/>
      <c r="G978" s="933"/>
      <c r="H978" s="933"/>
    </row>
    <row r="979" spans="1:8" ht="12" customHeight="1">
      <c r="A979" s="547"/>
      <c r="B979" s="547"/>
      <c r="C979" s="161"/>
      <c r="D979" s="161"/>
      <c r="E979" s="536"/>
      <c r="F979" s="161"/>
      <c r="G979" s="161"/>
    </row>
    <row r="980" spans="1:8" ht="12" customHeight="1">
      <c r="A980" s="933" t="s">
        <v>828</v>
      </c>
      <c r="B980" s="933"/>
      <c r="C980" s="933"/>
      <c r="D980" s="933"/>
      <c r="E980" s="933"/>
      <c r="F980" s="933"/>
      <c r="G980" s="933"/>
      <c r="H980" s="933"/>
    </row>
    <row r="981" spans="1:8" ht="10.5" customHeight="1">
      <c r="A981" s="547"/>
      <c r="B981" s="547"/>
      <c r="C981" s="161"/>
      <c r="D981" s="161"/>
      <c r="E981" s="536"/>
      <c r="F981" s="161"/>
      <c r="G981" s="161"/>
    </row>
    <row r="982" spans="1:8" ht="12" customHeight="1">
      <c r="A982" s="639" t="s">
        <v>728</v>
      </c>
      <c r="B982" s="547"/>
      <c r="C982" s="161"/>
      <c r="D982" s="161"/>
      <c r="E982" s="536"/>
      <c r="F982" s="161"/>
      <c r="G982" s="161"/>
    </row>
    <row r="983" spans="1:8" ht="16.5" customHeight="1">
      <c r="A983" s="547"/>
      <c r="B983" s="547"/>
      <c r="C983" s="161"/>
      <c r="D983" s="161"/>
      <c r="E983" s="536"/>
      <c r="F983" s="161"/>
      <c r="G983" s="161"/>
    </row>
    <row r="984" spans="1:8" ht="12" customHeight="1">
      <c r="A984" s="549" t="s">
        <v>829</v>
      </c>
      <c r="B984" s="547"/>
      <c r="C984" s="161"/>
      <c r="D984" s="161"/>
      <c r="E984" s="536"/>
      <c r="F984" s="161"/>
      <c r="G984" s="161"/>
    </row>
    <row r="985" spans="1:8" ht="12" customHeight="1">
      <c r="A985" s="547"/>
      <c r="B985" s="547"/>
      <c r="C985" s="161"/>
      <c r="D985" s="161"/>
      <c r="E985" s="536"/>
      <c r="F985" s="161"/>
      <c r="G985" s="161"/>
    </row>
    <row r="986" spans="1:8" ht="12" customHeight="1">
      <c r="A986" s="547" t="s">
        <v>830</v>
      </c>
      <c r="B986" s="547"/>
      <c r="C986" s="161"/>
      <c r="D986" s="161"/>
      <c r="E986" s="536"/>
      <c r="F986" s="161"/>
      <c r="G986" s="161"/>
    </row>
    <row r="987" spans="1:8" ht="12" customHeight="1">
      <c r="A987" s="639" t="s">
        <v>728</v>
      </c>
      <c r="B987" s="547"/>
      <c r="C987" s="161"/>
      <c r="D987" s="161"/>
      <c r="E987" s="536"/>
      <c r="F987" s="161"/>
      <c r="G987" s="161"/>
    </row>
    <row r="988" spans="1:8" ht="12" customHeight="1">
      <c r="A988" s="547"/>
      <c r="B988" s="547"/>
      <c r="C988" s="161"/>
      <c r="D988" s="161"/>
      <c r="E988" s="536"/>
      <c r="F988" s="161"/>
      <c r="G988" s="161"/>
    </row>
    <row r="989" spans="1:8" ht="12" customHeight="1">
      <c r="A989" s="547"/>
      <c r="B989" s="547"/>
      <c r="C989" s="161"/>
      <c r="D989" s="161"/>
      <c r="E989" s="536"/>
      <c r="F989" s="161"/>
      <c r="G989" s="161"/>
    </row>
    <row r="990" spans="1:8" ht="12" customHeight="1">
      <c r="A990" s="549" t="s">
        <v>831</v>
      </c>
      <c r="B990" s="547"/>
      <c r="C990" s="161"/>
      <c r="D990" s="161"/>
      <c r="E990" s="536"/>
      <c r="F990" s="161"/>
      <c r="G990" s="161"/>
    </row>
    <row r="991" spans="1:8" ht="12" customHeight="1">
      <c r="A991" s="547"/>
      <c r="B991" s="547"/>
      <c r="C991" s="161"/>
      <c r="D991" s="161"/>
      <c r="E991" s="536"/>
      <c r="F991" s="161"/>
      <c r="G991" s="161"/>
    </row>
    <row r="992" spans="1:8" ht="12" customHeight="1">
      <c r="A992" s="933" t="s">
        <v>832</v>
      </c>
      <c r="B992" s="933"/>
      <c r="C992" s="933"/>
      <c r="D992" s="933"/>
      <c r="E992" s="933"/>
      <c r="F992" s="933"/>
      <c r="G992" s="933"/>
      <c r="H992" s="933"/>
    </row>
    <row r="993" spans="1:8" ht="12" customHeight="1">
      <c r="A993" s="547"/>
      <c r="B993" s="547"/>
      <c r="C993" s="161"/>
      <c r="D993" s="161"/>
      <c r="E993" s="536"/>
      <c r="F993" s="161"/>
      <c r="G993" s="161"/>
    </row>
    <row r="994" spans="1:8" ht="12" customHeight="1">
      <c r="A994" s="639" t="s">
        <v>833</v>
      </c>
      <c r="B994" s="639"/>
      <c r="C994" s="639"/>
      <c r="D994" s="639"/>
      <c r="E994" s="639"/>
      <c r="F994" s="639"/>
      <c r="G994" s="639"/>
    </row>
    <row r="995" spans="1:8" ht="7.5" customHeight="1">
      <c r="A995" s="547"/>
      <c r="B995" s="547"/>
      <c r="C995" s="161"/>
      <c r="D995" s="161"/>
      <c r="E995" s="536"/>
      <c r="F995" s="161"/>
      <c r="G995" s="161"/>
    </row>
    <row r="996" spans="1:8" ht="15.75" customHeight="1">
      <c r="A996" s="549" t="s">
        <v>834</v>
      </c>
      <c r="B996" s="547"/>
      <c r="C996" s="161"/>
      <c r="D996" s="161"/>
      <c r="E996" s="536"/>
      <c r="F996" s="161"/>
      <c r="G996" s="161"/>
    </row>
    <row r="997" spans="1:8" ht="12" customHeight="1">
      <c r="A997" s="547"/>
      <c r="B997" s="547"/>
      <c r="C997" s="161"/>
      <c r="D997" s="161"/>
      <c r="E997" s="161"/>
      <c r="F997" s="161"/>
      <c r="G997" s="161"/>
    </row>
    <row r="998" spans="1:8" ht="12" customHeight="1">
      <c r="A998" s="933" t="s">
        <v>835</v>
      </c>
      <c r="B998" s="933"/>
      <c r="C998" s="933"/>
      <c r="D998" s="933"/>
      <c r="E998" s="933"/>
      <c r="F998" s="933"/>
      <c r="G998" s="933"/>
      <c r="H998" s="933"/>
    </row>
    <row r="999" spans="1:8" ht="12" customHeight="1">
      <c r="F999" s="636"/>
      <c r="G999" s="636"/>
    </row>
    <row r="1000" spans="1:8" ht="12" customHeight="1">
      <c r="F1000" s="636"/>
      <c r="G1000" s="636"/>
    </row>
    <row r="1001" spans="1:8">
      <c r="B1001" s="16" t="s">
        <v>76</v>
      </c>
      <c r="F1001" s="636"/>
      <c r="G1001" s="636"/>
    </row>
    <row r="1002" spans="1:8" ht="29.25" customHeight="1">
      <c r="F1002" s="636"/>
      <c r="G1002" s="636"/>
    </row>
    <row r="1003" spans="1:8">
      <c r="C1003" s="275"/>
      <c r="D1003" s="275"/>
      <c r="E1003" s="275"/>
    </row>
    <row r="1004" spans="1:8">
      <c r="C1004" s="275"/>
      <c r="D1004" s="275"/>
      <c r="E1004" s="275"/>
    </row>
    <row r="1005" spans="1:8">
      <c r="C1005" s="275"/>
      <c r="D1005" s="275"/>
      <c r="E1005" s="275"/>
    </row>
    <row r="1006" spans="1:8" ht="12" customHeight="1">
      <c r="G1006" s="636"/>
    </row>
    <row r="1007" spans="1:8">
      <c r="B1007" s="282"/>
      <c r="C1007" s="275"/>
      <c r="D1007" s="282"/>
      <c r="E1007" s="282"/>
      <c r="F1007" s="280"/>
      <c r="G1007" s="280"/>
    </row>
    <row r="1008" spans="1:8">
      <c r="B1008" s="635" t="s">
        <v>532</v>
      </c>
      <c r="C1008" s="275"/>
      <c r="D1008" s="932" t="s">
        <v>534</v>
      </c>
      <c r="E1008" s="932"/>
      <c r="F1008" s="636"/>
      <c r="G1008" s="368"/>
    </row>
    <row r="1009" spans="2:7">
      <c r="B1009" s="634" t="s">
        <v>533</v>
      </c>
      <c r="C1009" s="275"/>
      <c r="D1009" s="860" t="s">
        <v>535</v>
      </c>
      <c r="E1009" s="860"/>
      <c r="F1009" s="369"/>
      <c r="G1009" s="369"/>
    </row>
    <row r="1010" spans="2:7">
      <c r="G1010" s="33"/>
    </row>
    <row r="1011" spans="2:7">
      <c r="B1011" s="275"/>
      <c r="C1011" s="275"/>
      <c r="D1011" s="275"/>
      <c r="E1011" s="275"/>
      <c r="F1011" s="275"/>
      <c r="G1011" s="275"/>
    </row>
    <row r="1015" spans="2:7" ht="12.75" customHeight="1"/>
    <row r="1018" spans="2:7" ht="12.75" customHeight="1"/>
  </sheetData>
  <mergeCells count="92">
    <mergeCell ref="A559:G559"/>
    <mergeCell ref="D1008:E1008"/>
    <mergeCell ref="D1009:E1009"/>
    <mergeCell ref="A978:H978"/>
    <mergeCell ref="A974:H974"/>
    <mergeCell ref="A980:H980"/>
    <mergeCell ref="A992:H992"/>
    <mergeCell ref="A998:H998"/>
    <mergeCell ref="A851:B851"/>
    <mergeCell ref="A953:E953"/>
    <mergeCell ref="A970:H970"/>
    <mergeCell ref="A971:H971"/>
    <mergeCell ref="A975:H975"/>
    <mergeCell ref="A681:I681"/>
    <mergeCell ref="A719:H719"/>
    <mergeCell ref="A730:H730"/>
    <mergeCell ref="A775:B775"/>
    <mergeCell ref="A780:B780"/>
    <mergeCell ref="B500:C500"/>
    <mergeCell ref="A591:J591"/>
    <mergeCell ref="A597:J597"/>
    <mergeCell ref="A675:I675"/>
    <mergeCell ref="A679:H679"/>
    <mergeCell ref="B515:C515"/>
    <mergeCell ref="B514:C514"/>
    <mergeCell ref="B523:C523"/>
    <mergeCell ref="B518:C518"/>
    <mergeCell ref="B511:C511"/>
    <mergeCell ref="B519:C519"/>
    <mergeCell ref="B520:C520"/>
    <mergeCell ref="B521:C521"/>
    <mergeCell ref="B522:C522"/>
    <mergeCell ref="B513:C513"/>
    <mergeCell ref="B517:C517"/>
    <mergeCell ref="B480:C480"/>
    <mergeCell ref="A2:L2"/>
    <mergeCell ref="A3:L3"/>
    <mergeCell ref="A4:L4"/>
    <mergeCell ref="A9:L9"/>
    <mergeCell ref="B462:E462"/>
    <mergeCell ref="D204:E204"/>
    <mergeCell ref="D211:E211"/>
    <mergeCell ref="D243:E243"/>
    <mergeCell ref="D254:E254"/>
    <mergeCell ref="D79:E79"/>
    <mergeCell ref="D190:E190"/>
    <mergeCell ref="D197:E197"/>
    <mergeCell ref="B470:C470"/>
    <mergeCell ref="B471:C471"/>
    <mergeCell ref="B472:C472"/>
    <mergeCell ref="B475:C475"/>
    <mergeCell ref="B476:C476"/>
    <mergeCell ref="B473:C473"/>
    <mergeCell ref="B474:C474"/>
    <mergeCell ref="B464:E464"/>
    <mergeCell ref="B465:E465"/>
    <mergeCell ref="B467:C467"/>
    <mergeCell ref="B468:C468"/>
    <mergeCell ref="B469:C469"/>
    <mergeCell ref="B466:E466"/>
    <mergeCell ref="B477:C477"/>
    <mergeCell ref="B505:C505"/>
    <mergeCell ref="B506:C506"/>
    <mergeCell ref="B512:C512"/>
    <mergeCell ref="B478:C478"/>
    <mergeCell ref="B504:C504"/>
    <mergeCell ref="B482:C482"/>
    <mergeCell ref="B495:E495"/>
    <mergeCell ref="B481:C481"/>
    <mergeCell ref="B497:C497"/>
    <mergeCell ref="B507:C507"/>
    <mergeCell ref="B493:E493"/>
    <mergeCell ref="B494:E494"/>
    <mergeCell ref="B496:C496"/>
    <mergeCell ref="B498:C498"/>
    <mergeCell ref="B479:C479"/>
    <mergeCell ref="A590:J590"/>
    <mergeCell ref="B499:C499"/>
    <mergeCell ref="A586:J586"/>
    <mergeCell ref="A587:J587"/>
    <mergeCell ref="A588:J588"/>
    <mergeCell ref="A589:J589"/>
    <mergeCell ref="B516:C516"/>
    <mergeCell ref="B508:C508"/>
    <mergeCell ref="B509:C509"/>
    <mergeCell ref="B510:C510"/>
    <mergeCell ref="B501:C501"/>
    <mergeCell ref="B502:C502"/>
    <mergeCell ref="B503:C503"/>
    <mergeCell ref="B539:F539"/>
    <mergeCell ref="B525:C525"/>
    <mergeCell ref="B524:C524"/>
  </mergeCells>
  <dataValidations disablePrompts="1" count="4">
    <dataValidation allowBlank="1" showInputMessage="1" showErrorMessage="1" prompt="Saldo final del periodo que corresponde la cuenta pública presentada (mensual:  enero, febrero, marzo, etc.; trimestral: 1er, 2do, 3ro. o 4to.)." sqref="C186 C159 C200 C193"/>
    <dataValidation allowBlank="1" showInputMessage="1" showErrorMessage="1" prompt="Características cualitativas significativas que les impacten financieramente." sqref="E186 D159 E200 E193"/>
    <dataValidation allowBlank="1" showInputMessage="1" showErrorMessage="1" prompt="Especificar origen de dicho recurso: Federal, Estatal, Municipal, Particulares." sqref="D186 D200 D193"/>
    <dataValidation allowBlank="1" showInputMessage="1" showErrorMessage="1" prompt="Corresponde al número de la cuenta de acuerdo al Plan de Cuentas emitido por el CONAC (DOF 22/11/2010)." sqref="B159"/>
  </dataValidations>
  <pageMargins left="0.46" right="0.70866141732283472" top="0.38" bottom="0.74803149606299213" header="0.31496062992125984" footer="0.31496062992125984"/>
  <pageSetup scale="49" fitToHeight="0"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65"/>
  <sheetViews>
    <sheetView showGridLines="0" topLeftCell="A7" zoomScale="90" zoomScaleNormal="90" workbookViewId="0">
      <selection activeCell="F21" sqref="F21"/>
    </sheetView>
  </sheetViews>
  <sheetFormatPr baseColWidth="10" defaultRowHeight="12.75"/>
  <cols>
    <col min="1" max="1" width="1.140625" style="26" customWidth="1"/>
    <col min="2" max="3" width="3.7109375" style="275" customWidth="1"/>
    <col min="4" max="4" width="46.42578125" style="275" customWidth="1"/>
    <col min="5" max="10" width="15.7109375" style="275" customWidth="1"/>
    <col min="11" max="11" width="2" style="26" customWidth="1"/>
    <col min="12" max="12" width="15" style="275" customWidth="1"/>
    <col min="13" max="13" width="16" style="275" customWidth="1"/>
    <col min="14" max="16384" width="11.42578125" style="275"/>
  </cols>
  <sheetData>
    <row r="1" spans="1:10" ht="18.75" customHeight="1">
      <c r="B1" s="842" t="s">
        <v>450</v>
      </c>
      <c r="C1" s="842"/>
      <c r="D1" s="842"/>
      <c r="E1" s="842"/>
      <c r="F1" s="842"/>
      <c r="G1" s="842"/>
      <c r="H1" s="842"/>
      <c r="I1" s="842"/>
      <c r="J1" s="842"/>
    </row>
    <row r="2" spans="1:10" ht="15" customHeight="1">
      <c r="B2" s="655"/>
      <c r="C2" s="655"/>
      <c r="D2" s="842" t="s">
        <v>995</v>
      </c>
      <c r="E2" s="842"/>
      <c r="F2" s="842"/>
      <c r="G2" s="842"/>
      <c r="H2" s="842"/>
      <c r="I2" s="842"/>
      <c r="J2" s="842"/>
    </row>
    <row r="3" spans="1:10" ht="15" customHeight="1">
      <c r="B3" s="842" t="s">
        <v>5891</v>
      </c>
      <c r="C3" s="842"/>
      <c r="D3" s="842"/>
      <c r="E3" s="842"/>
      <c r="F3" s="842"/>
      <c r="G3" s="842"/>
      <c r="H3" s="842"/>
      <c r="I3" s="842"/>
      <c r="J3" s="842"/>
    </row>
    <row r="4" spans="1:10" s="26" customFormat="1" ht="8.25" customHeight="1">
      <c r="A4" s="370"/>
      <c r="B4" s="371"/>
      <c r="C4" s="371"/>
      <c r="D4" s="371"/>
      <c r="E4" s="656"/>
      <c r="F4" s="372"/>
      <c r="G4" s="372"/>
      <c r="H4" s="372"/>
      <c r="I4" s="372"/>
      <c r="J4" s="372"/>
    </row>
    <row r="5" spans="1:10" s="26" customFormat="1" ht="13.5" customHeight="1">
      <c r="A5" s="370"/>
      <c r="B5" s="140"/>
      <c r="D5" s="31" t="s">
        <v>361</v>
      </c>
      <c r="E5" s="73" t="s">
        <v>531</v>
      </c>
      <c r="F5" s="289"/>
      <c r="G5" s="373"/>
      <c r="H5" s="373"/>
      <c r="I5" s="373"/>
      <c r="J5" s="374"/>
    </row>
    <row r="6" spans="1:10" s="26" customFormat="1" ht="11.25" customHeight="1">
      <c r="A6" s="370"/>
      <c r="B6" s="370"/>
      <c r="C6" s="370"/>
      <c r="D6" s="370"/>
      <c r="F6" s="374"/>
      <c r="G6" s="374"/>
      <c r="H6" s="374"/>
      <c r="I6" s="374"/>
      <c r="J6" s="374"/>
    </row>
    <row r="7" spans="1:10" ht="12" customHeight="1">
      <c r="A7" s="375"/>
      <c r="B7" s="936" t="s">
        <v>199</v>
      </c>
      <c r="C7" s="936"/>
      <c r="D7" s="936"/>
      <c r="E7" s="936" t="s">
        <v>200</v>
      </c>
      <c r="F7" s="936"/>
      <c r="G7" s="936"/>
      <c r="H7" s="936"/>
      <c r="I7" s="936"/>
      <c r="J7" s="937" t="s">
        <v>201</v>
      </c>
    </row>
    <row r="8" spans="1:10" ht="25.5">
      <c r="A8" s="370"/>
      <c r="B8" s="936"/>
      <c r="C8" s="936"/>
      <c r="D8" s="936"/>
      <c r="E8" s="657" t="s">
        <v>202</v>
      </c>
      <c r="F8" s="376" t="s">
        <v>203</v>
      </c>
      <c r="G8" s="657" t="s">
        <v>204</v>
      </c>
      <c r="H8" s="657" t="s">
        <v>205</v>
      </c>
      <c r="I8" s="657" t="s">
        <v>206</v>
      </c>
      <c r="J8" s="937"/>
    </row>
    <row r="9" spans="1:10" ht="12" customHeight="1">
      <c r="A9" s="370"/>
      <c r="B9" s="936"/>
      <c r="C9" s="936"/>
      <c r="D9" s="936"/>
      <c r="E9" s="657" t="s">
        <v>207</v>
      </c>
      <c r="F9" s="657" t="s">
        <v>208</v>
      </c>
      <c r="G9" s="657" t="s">
        <v>209</v>
      </c>
      <c r="H9" s="657" t="s">
        <v>210</v>
      </c>
      <c r="I9" s="657" t="s">
        <v>211</v>
      </c>
      <c r="J9" s="657" t="s">
        <v>222</v>
      </c>
    </row>
    <row r="10" spans="1:10" ht="12" customHeight="1">
      <c r="A10" s="377"/>
      <c r="B10" s="378"/>
      <c r="C10" s="379"/>
      <c r="D10" s="380"/>
      <c r="E10" s="381"/>
      <c r="F10" s="382"/>
      <c r="G10" s="382"/>
      <c r="H10" s="663"/>
      <c r="I10" s="382"/>
      <c r="J10" s="382"/>
    </row>
    <row r="11" spans="1:10" ht="12" customHeight="1">
      <c r="A11" s="377"/>
      <c r="B11" s="938" t="s">
        <v>83</v>
      </c>
      <c r="C11" s="939"/>
      <c r="D11" s="940"/>
      <c r="E11" s="383">
        <v>0</v>
      </c>
      <c r="F11" s="383">
        <v>0</v>
      </c>
      <c r="G11" s="383">
        <v>0</v>
      </c>
      <c r="H11" s="664">
        <v>0</v>
      </c>
      <c r="I11" s="383">
        <v>0</v>
      </c>
      <c r="J11" s="383">
        <v>0</v>
      </c>
    </row>
    <row r="12" spans="1:10" ht="12" customHeight="1">
      <c r="A12" s="377"/>
      <c r="B12" s="938" t="s">
        <v>193</v>
      </c>
      <c r="C12" s="939"/>
      <c r="D12" s="940"/>
      <c r="E12" s="383">
        <v>0</v>
      </c>
      <c r="F12" s="383">
        <v>0</v>
      </c>
      <c r="G12" s="383">
        <v>0</v>
      </c>
      <c r="H12" s="664">
        <v>0</v>
      </c>
      <c r="I12" s="383">
        <v>0</v>
      </c>
      <c r="J12" s="383">
        <v>0</v>
      </c>
    </row>
    <row r="13" spans="1:10" ht="12" customHeight="1">
      <c r="A13" s="377"/>
      <c r="B13" s="938" t="s">
        <v>87</v>
      </c>
      <c r="C13" s="939"/>
      <c r="D13" s="940"/>
      <c r="E13" s="383">
        <v>0</v>
      </c>
      <c r="F13" s="383">
        <v>0</v>
      </c>
      <c r="G13" s="383">
        <v>0</v>
      </c>
      <c r="H13" s="664">
        <v>0</v>
      </c>
      <c r="I13" s="383">
        <v>0</v>
      </c>
      <c r="J13" s="383">
        <v>0</v>
      </c>
    </row>
    <row r="14" spans="1:10" ht="12" customHeight="1">
      <c r="A14" s="377"/>
      <c r="B14" s="938" t="s">
        <v>89</v>
      </c>
      <c r="C14" s="939"/>
      <c r="D14" s="940"/>
      <c r="E14" s="383">
        <v>0</v>
      </c>
      <c r="F14" s="383">
        <v>0</v>
      </c>
      <c r="G14" s="383">
        <v>0</v>
      </c>
      <c r="H14" s="664">
        <v>0</v>
      </c>
      <c r="I14" s="383">
        <v>0</v>
      </c>
      <c r="J14" s="383">
        <v>0</v>
      </c>
    </row>
    <row r="15" spans="1:10" ht="12" customHeight="1">
      <c r="A15" s="377"/>
      <c r="B15" s="938" t="s">
        <v>212</v>
      </c>
      <c r="C15" s="939"/>
      <c r="D15" s="940"/>
      <c r="E15" s="383">
        <v>23250000</v>
      </c>
      <c r="F15" s="383">
        <v>-200000</v>
      </c>
      <c r="G15" s="383">
        <v>23050000</v>
      </c>
      <c r="H15" s="664">
        <v>15192365.84</v>
      </c>
      <c r="I15" s="383">
        <v>15192365.84</v>
      </c>
      <c r="J15" s="383">
        <v>-8057634.1600000001</v>
      </c>
    </row>
    <row r="16" spans="1:10" ht="12" customHeight="1">
      <c r="A16" s="377"/>
      <c r="B16" s="384"/>
      <c r="C16" s="939" t="s">
        <v>213</v>
      </c>
      <c r="D16" s="940"/>
      <c r="E16" s="383">
        <v>23250000</v>
      </c>
      <c r="F16" s="383">
        <v>-200000</v>
      </c>
      <c r="G16" s="383">
        <v>23050000</v>
      </c>
      <c r="H16" s="664">
        <v>15192365.84</v>
      </c>
      <c r="I16" s="383">
        <v>15192365.84</v>
      </c>
      <c r="J16" s="383">
        <v>-8057634.1600000001</v>
      </c>
    </row>
    <row r="17" spans="1:12" ht="12" customHeight="1">
      <c r="A17" s="377"/>
      <c r="B17" s="384"/>
      <c r="C17" s="939" t="s">
        <v>214</v>
      </c>
      <c r="D17" s="940"/>
      <c r="E17" s="383">
        <v>0</v>
      </c>
      <c r="F17" s="383">
        <v>0</v>
      </c>
      <c r="G17" s="383">
        <v>0</v>
      </c>
      <c r="H17" s="664">
        <v>0</v>
      </c>
      <c r="I17" s="383">
        <v>0</v>
      </c>
      <c r="J17" s="383">
        <v>0</v>
      </c>
    </row>
    <row r="18" spans="1:12" ht="12" customHeight="1">
      <c r="A18" s="377"/>
      <c r="B18" s="938" t="s">
        <v>215</v>
      </c>
      <c r="C18" s="939"/>
      <c r="D18" s="940"/>
      <c r="E18" s="383">
        <v>825000</v>
      </c>
      <c r="F18" s="383">
        <v>200000</v>
      </c>
      <c r="G18" s="383">
        <v>1025000</v>
      </c>
      <c r="H18" s="664">
        <v>902203.84</v>
      </c>
      <c r="I18" s="383">
        <v>902203.84</v>
      </c>
      <c r="J18" s="383">
        <v>77203.839999999967</v>
      </c>
    </row>
    <row r="19" spans="1:12" ht="12" customHeight="1">
      <c r="A19" s="377"/>
      <c r="B19" s="384"/>
      <c r="C19" s="939" t="s">
        <v>213</v>
      </c>
      <c r="D19" s="940"/>
      <c r="E19" s="383">
        <v>825000</v>
      </c>
      <c r="F19" s="383">
        <v>200000</v>
      </c>
      <c r="G19" s="383">
        <v>1025000</v>
      </c>
      <c r="H19" s="664">
        <v>902203.84</v>
      </c>
      <c r="I19" s="383">
        <v>902203.84</v>
      </c>
      <c r="J19" s="383">
        <v>77203.839999999967</v>
      </c>
    </row>
    <row r="20" spans="1:12" ht="12" customHeight="1">
      <c r="A20" s="377"/>
      <c r="B20" s="384"/>
      <c r="C20" s="939" t="s">
        <v>214</v>
      </c>
      <c r="D20" s="940"/>
      <c r="E20" s="383">
        <v>0</v>
      </c>
      <c r="F20" s="383">
        <v>0</v>
      </c>
      <c r="G20" s="383">
        <v>0</v>
      </c>
      <c r="H20" s="664">
        <v>0</v>
      </c>
      <c r="I20" s="383">
        <v>0</v>
      </c>
      <c r="J20" s="383">
        <v>0</v>
      </c>
    </row>
    <row r="21" spans="1:12" ht="39.75" customHeight="1">
      <c r="A21" s="377"/>
      <c r="B21" s="941" t="s">
        <v>5890</v>
      </c>
      <c r="C21" s="942"/>
      <c r="D21" s="943"/>
      <c r="E21" s="383">
        <v>0</v>
      </c>
      <c r="F21" s="383">
        <v>0</v>
      </c>
      <c r="G21" s="383">
        <v>0</v>
      </c>
      <c r="H21" s="664">
        <v>0</v>
      </c>
      <c r="I21" s="383">
        <v>0</v>
      </c>
      <c r="J21" s="383">
        <v>0</v>
      </c>
    </row>
    <row r="22" spans="1:12" ht="12" customHeight="1">
      <c r="A22" s="377"/>
      <c r="B22" s="938" t="s">
        <v>216</v>
      </c>
      <c r="C22" s="939"/>
      <c r="D22" s="940"/>
      <c r="E22" s="383">
        <v>654800</v>
      </c>
      <c r="F22" s="383">
        <v>0</v>
      </c>
      <c r="G22" s="383">
        <v>654800</v>
      </c>
      <c r="H22" s="383">
        <v>342762.55</v>
      </c>
      <c r="I22" s="383">
        <v>342762.55</v>
      </c>
      <c r="J22" s="383">
        <v>-312037.45</v>
      </c>
      <c r="L22" s="553"/>
    </row>
    <row r="23" spans="1:12" ht="12" customHeight="1">
      <c r="A23" s="377"/>
      <c r="B23" s="938" t="s">
        <v>100</v>
      </c>
      <c r="C23" s="939"/>
      <c r="D23" s="940"/>
      <c r="E23" s="383">
        <v>0</v>
      </c>
      <c r="F23" s="383">
        <v>164746905.13999999</v>
      </c>
      <c r="G23" s="383">
        <v>164746905.13999999</v>
      </c>
      <c r="H23" s="383">
        <v>82832657.609999999</v>
      </c>
      <c r="I23" s="383">
        <v>82832657.609999999</v>
      </c>
      <c r="J23" s="383">
        <v>82832657.609999999</v>
      </c>
    </row>
    <row r="24" spans="1:12" ht="12" customHeight="1">
      <c r="A24" s="385"/>
      <c r="B24" s="938" t="s">
        <v>217</v>
      </c>
      <c r="C24" s="939"/>
      <c r="D24" s="940"/>
      <c r="E24" s="383">
        <v>229998282.31999999</v>
      </c>
      <c r="F24" s="383">
        <v>72433831.159999996</v>
      </c>
      <c r="G24" s="383">
        <v>302432113.48000002</v>
      </c>
      <c r="H24" s="383">
        <v>159430516.22999999</v>
      </c>
      <c r="I24" s="383">
        <v>159430516.22999999</v>
      </c>
      <c r="J24" s="383">
        <v>-70567766.090000004</v>
      </c>
      <c r="L24" s="553"/>
    </row>
    <row r="25" spans="1:12" ht="12" customHeight="1">
      <c r="A25" s="377"/>
      <c r="B25" s="938" t="s">
        <v>218</v>
      </c>
      <c r="C25" s="939"/>
      <c r="D25" s="940"/>
      <c r="E25" s="383">
        <v>0</v>
      </c>
      <c r="F25" s="383">
        <v>0</v>
      </c>
      <c r="G25" s="383">
        <v>0</v>
      </c>
      <c r="H25" s="664">
        <v>0</v>
      </c>
      <c r="I25" s="383">
        <v>0</v>
      </c>
      <c r="J25" s="383">
        <v>0</v>
      </c>
      <c r="L25" s="553"/>
    </row>
    <row r="26" spans="1:12" ht="12" customHeight="1">
      <c r="A26" s="377"/>
      <c r="B26" s="386"/>
      <c r="C26" s="387"/>
      <c r="D26" s="388"/>
      <c r="E26" s="389"/>
      <c r="F26" s="390"/>
      <c r="G26" s="390"/>
      <c r="H26" s="665"/>
      <c r="I26" s="390"/>
      <c r="J26" s="390"/>
    </row>
    <row r="27" spans="1:12" ht="12" customHeight="1">
      <c r="A27" s="370"/>
      <c r="B27" s="391"/>
      <c r="C27" s="392"/>
      <c r="D27" s="393" t="s">
        <v>219</v>
      </c>
      <c r="E27" s="383">
        <f>SUM(E11+E12+E13+E14+E15+E18+E22+E23+E24+E25)</f>
        <v>254728082.31999999</v>
      </c>
      <c r="F27" s="383">
        <f>SUM(F11+F12+F13+F14+F15+F18+F22+F23+F24+F25)</f>
        <v>237180736.29999998</v>
      </c>
      <c r="G27" s="383">
        <f>SUM(G11+G12+G13+G14+G15+G18+G22+G23+G24+G25)</f>
        <v>491908818.62</v>
      </c>
      <c r="H27" s="383">
        <f>SUM(H11+H12+H13+H14+H15+H18+H22+H23+H24+H25)</f>
        <v>258700506.06999999</v>
      </c>
      <c r="I27" s="383">
        <f>SUM(I11+I12+I13+I14+I15+I18+I22+I23+I24+I25)</f>
        <v>258700506.06999999</v>
      </c>
      <c r="J27" s="944">
        <f>+J24+J23+J22+J19+J16</f>
        <v>3972423.7499999963</v>
      </c>
    </row>
    <row r="28" spans="1:12" ht="12" customHeight="1">
      <c r="A28" s="377"/>
      <c r="B28" s="394"/>
      <c r="C28" s="394"/>
      <c r="D28" s="394"/>
      <c r="E28" s="395"/>
      <c r="F28" s="395"/>
      <c r="G28" s="395"/>
      <c r="H28" s="946" t="s">
        <v>298</v>
      </c>
      <c r="I28" s="947"/>
      <c r="J28" s="945"/>
    </row>
    <row r="29" spans="1:12" ht="12" customHeight="1">
      <c r="A29" s="370"/>
      <c r="B29" s="370"/>
      <c r="C29" s="370"/>
      <c r="D29" s="370"/>
      <c r="E29" s="374"/>
      <c r="F29" s="374"/>
      <c r="G29" s="374"/>
      <c r="H29" s="374"/>
      <c r="I29" s="374"/>
      <c r="J29" s="374"/>
    </row>
    <row r="30" spans="1:12" ht="12" customHeight="1">
      <c r="A30" s="370"/>
      <c r="B30" s="937" t="s">
        <v>220</v>
      </c>
      <c r="C30" s="937"/>
      <c r="D30" s="937"/>
      <c r="E30" s="936" t="s">
        <v>200</v>
      </c>
      <c r="F30" s="936"/>
      <c r="G30" s="936"/>
      <c r="H30" s="936"/>
      <c r="I30" s="936"/>
      <c r="J30" s="937" t="s">
        <v>201</v>
      </c>
    </row>
    <row r="31" spans="1:12" ht="25.5">
      <c r="A31" s="370"/>
      <c r="B31" s="937"/>
      <c r="C31" s="937"/>
      <c r="D31" s="937"/>
      <c r="E31" s="657" t="s">
        <v>202</v>
      </c>
      <c r="F31" s="376" t="s">
        <v>203</v>
      </c>
      <c r="G31" s="657" t="s">
        <v>204</v>
      </c>
      <c r="H31" s="657" t="s">
        <v>205</v>
      </c>
      <c r="I31" s="657" t="s">
        <v>206</v>
      </c>
      <c r="J31" s="937"/>
    </row>
    <row r="32" spans="1:12" ht="12" customHeight="1">
      <c r="A32" s="370"/>
      <c r="B32" s="937"/>
      <c r="C32" s="937"/>
      <c r="D32" s="937"/>
      <c r="E32" s="666" t="s">
        <v>207</v>
      </c>
      <c r="F32" s="666" t="s">
        <v>208</v>
      </c>
      <c r="G32" s="666" t="s">
        <v>209</v>
      </c>
      <c r="H32" s="666" t="s">
        <v>210</v>
      </c>
      <c r="I32" s="666" t="s">
        <v>211</v>
      </c>
      <c r="J32" s="666" t="s">
        <v>222</v>
      </c>
    </row>
    <row r="33" spans="1:13" ht="12" customHeight="1">
      <c r="A33" s="377"/>
      <c r="B33" s="378"/>
      <c r="C33" s="379"/>
      <c r="D33" s="380"/>
      <c r="E33" s="382"/>
      <c r="F33" s="382"/>
      <c r="G33" s="382"/>
      <c r="H33" s="382"/>
      <c r="I33" s="382"/>
      <c r="J33" s="382"/>
    </row>
    <row r="34" spans="1:13" ht="12" customHeight="1">
      <c r="A34" s="377"/>
      <c r="B34" s="396" t="s">
        <v>996</v>
      </c>
      <c r="C34" s="667"/>
      <c r="D34" s="281"/>
      <c r="E34" s="397">
        <f>+E35+E36+E37+E38+E41+E45+E46</f>
        <v>24075000</v>
      </c>
      <c r="F34" s="397">
        <f>+F35+F36+F37+F38+F41+F45+F46</f>
        <v>164746905.13999999</v>
      </c>
      <c r="G34" s="397">
        <f>+G35+G36+G37+G38+G41+G45+G46</f>
        <v>188821905.13999999</v>
      </c>
      <c r="H34" s="397">
        <f>+H35+H36+H37+H38+H41+H45+H46</f>
        <v>98927227.289999992</v>
      </c>
      <c r="I34" s="397">
        <f>+I35+I36+I37+I38+I41+I45+I46</f>
        <v>98927227.289999992</v>
      </c>
      <c r="J34" s="397">
        <f>I34-E34</f>
        <v>74852227.289999992</v>
      </c>
      <c r="L34" s="553"/>
    </row>
    <row r="35" spans="1:13" ht="12" customHeight="1">
      <c r="A35" s="377"/>
      <c r="B35" s="384"/>
      <c r="C35" s="939" t="s">
        <v>83</v>
      </c>
      <c r="D35" s="940"/>
      <c r="E35" s="383">
        <v>0</v>
      </c>
      <c r="F35" s="383">
        <v>0</v>
      </c>
      <c r="G35" s="383">
        <v>0</v>
      </c>
      <c r="H35" s="383">
        <v>0</v>
      </c>
      <c r="I35" s="383">
        <v>0</v>
      </c>
      <c r="J35" s="383">
        <v>0</v>
      </c>
      <c r="L35" s="553"/>
    </row>
    <row r="36" spans="1:13" ht="12" customHeight="1">
      <c r="A36" s="377"/>
      <c r="B36" s="384"/>
      <c r="C36" s="939" t="s">
        <v>87</v>
      </c>
      <c r="D36" s="940"/>
      <c r="E36" s="383">
        <v>0</v>
      </c>
      <c r="F36" s="383">
        <v>0</v>
      </c>
      <c r="G36" s="383">
        <v>0</v>
      </c>
      <c r="H36" s="383">
        <v>0</v>
      </c>
      <c r="I36" s="383">
        <v>0</v>
      </c>
      <c r="J36" s="383">
        <v>0</v>
      </c>
      <c r="L36" s="553"/>
    </row>
    <row r="37" spans="1:13" ht="12" customHeight="1">
      <c r="A37" s="377"/>
      <c r="B37" s="384"/>
      <c r="C37" s="939" t="s">
        <v>89</v>
      </c>
      <c r="D37" s="940"/>
      <c r="E37" s="383">
        <v>0</v>
      </c>
      <c r="F37" s="383">
        <v>0</v>
      </c>
      <c r="G37" s="383">
        <v>0</v>
      </c>
      <c r="H37" s="383">
        <v>0</v>
      </c>
      <c r="I37" s="383">
        <v>0</v>
      </c>
      <c r="J37" s="383">
        <v>0</v>
      </c>
      <c r="L37" s="553"/>
    </row>
    <row r="38" spans="1:13" ht="12" customHeight="1">
      <c r="A38" s="377"/>
      <c r="B38" s="384"/>
      <c r="C38" s="939" t="s">
        <v>212</v>
      </c>
      <c r="D38" s="940"/>
      <c r="E38" s="383">
        <v>23250000</v>
      </c>
      <c r="F38" s="383">
        <v>-200000</v>
      </c>
      <c r="G38" s="383">
        <v>23050000</v>
      </c>
      <c r="H38" s="383">
        <v>15192365.84</v>
      </c>
      <c r="I38" s="383">
        <v>15192365.84</v>
      </c>
      <c r="J38" s="383">
        <v>-8057634.1600000001</v>
      </c>
      <c r="L38" s="553"/>
    </row>
    <row r="39" spans="1:13" ht="12" customHeight="1">
      <c r="A39" s="377"/>
      <c r="B39" s="384"/>
      <c r="C39" s="280"/>
      <c r="D39" s="668" t="s">
        <v>213</v>
      </c>
      <c r="E39" s="383">
        <v>23250000</v>
      </c>
      <c r="F39" s="383">
        <v>-200000</v>
      </c>
      <c r="G39" s="383">
        <v>23050000</v>
      </c>
      <c r="H39" s="664">
        <v>15192365.84</v>
      </c>
      <c r="I39" s="383">
        <v>15192365.84</v>
      </c>
      <c r="J39" s="383">
        <v>-8057634.1600000001</v>
      </c>
      <c r="L39" s="553"/>
      <c r="M39" s="553"/>
    </row>
    <row r="40" spans="1:13" ht="12" customHeight="1">
      <c r="A40" s="377"/>
      <c r="B40" s="384"/>
      <c r="C40" s="280"/>
      <c r="D40" s="668" t="s">
        <v>214</v>
      </c>
      <c r="E40" s="383">
        <v>0</v>
      </c>
      <c r="F40" s="383">
        <v>0</v>
      </c>
      <c r="G40" s="383">
        <v>0</v>
      </c>
      <c r="H40" s="383">
        <v>0</v>
      </c>
      <c r="I40" s="383">
        <v>0</v>
      </c>
      <c r="J40" s="383">
        <v>0</v>
      </c>
      <c r="L40" s="553"/>
    </row>
    <row r="41" spans="1:13" ht="12" customHeight="1">
      <c r="A41" s="377"/>
      <c r="B41" s="384"/>
      <c r="C41" s="939" t="s">
        <v>215</v>
      </c>
      <c r="D41" s="940"/>
      <c r="E41" s="383">
        <v>825000</v>
      </c>
      <c r="F41" s="383">
        <v>200000</v>
      </c>
      <c r="G41" s="383">
        <v>1025000</v>
      </c>
      <c r="H41" s="383">
        <v>902203.84</v>
      </c>
      <c r="I41" s="383">
        <v>902203.84</v>
      </c>
      <c r="J41" s="383">
        <v>77203.839999999967</v>
      </c>
      <c r="L41" s="553"/>
    </row>
    <row r="42" spans="1:13" ht="12" customHeight="1">
      <c r="A42" s="377"/>
      <c r="B42" s="384"/>
      <c r="C42" s="280"/>
      <c r="D42" s="668" t="s">
        <v>213</v>
      </c>
      <c r="E42" s="383">
        <v>825000</v>
      </c>
      <c r="F42" s="383">
        <v>200000</v>
      </c>
      <c r="G42" s="383">
        <v>1025000</v>
      </c>
      <c r="H42" s="664">
        <v>902203.84</v>
      </c>
      <c r="I42" s="383">
        <v>902203.84</v>
      </c>
      <c r="J42" s="383">
        <v>77203.839999999967</v>
      </c>
      <c r="L42" s="553"/>
    </row>
    <row r="43" spans="1:13" ht="12" customHeight="1">
      <c r="A43" s="377"/>
      <c r="B43" s="384"/>
      <c r="C43" s="280"/>
      <c r="D43" s="668" t="s">
        <v>214</v>
      </c>
      <c r="E43" s="383">
        <v>0</v>
      </c>
      <c r="F43" s="383">
        <v>0</v>
      </c>
      <c r="G43" s="383">
        <v>0</v>
      </c>
      <c r="H43" s="383">
        <v>0</v>
      </c>
      <c r="I43" s="383">
        <v>0</v>
      </c>
      <c r="J43" s="383">
        <v>0</v>
      </c>
      <c r="L43" s="553"/>
    </row>
    <row r="44" spans="1:13" ht="12" customHeight="1">
      <c r="A44" s="377"/>
      <c r="B44" s="384"/>
      <c r="C44" s="280"/>
      <c r="D44" s="669" t="s">
        <v>1104</v>
      </c>
      <c r="E44" s="383"/>
      <c r="F44" s="383"/>
      <c r="G44" s="383"/>
      <c r="H44" s="383"/>
      <c r="I44" s="383"/>
      <c r="J44" s="383"/>
      <c r="L44" s="553"/>
    </row>
    <row r="45" spans="1:13" ht="12" customHeight="1">
      <c r="A45" s="377"/>
      <c r="B45" s="384"/>
      <c r="C45" s="939" t="s">
        <v>100</v>
      </c>
      <c r="D45" s="940"/>
      <c r="E45" s="383">
        <v>0</v>
      </c>
      <c r="F45" s="383">
        <v>164746905.13999999</v>
      </c>
      <c r="G45" s="383">
        <v>164746905.13999999</v>
      </c>
      <c r="H45" s="383">
        <v>82832657.609999999</v>
      </c>
      <c r="I45" s="383">
        <v>82832657.609999999</v>
      </c>
      <c r="J45" s="383">
        <v>82832657.609999999</v>
      </c>
      <c r="L45" s="553"/>
    </row>
    <row r="46" spans="1:13" ht="12" customHeight="1">
      <c r="A46" s="377"/>
      <c r="B46" s="384"/>
      <c r="C46" s="939" t="s">
        <v>217</v>
      </c>
      <c r="D46" s="940"/>
      <c r="E46" s="383">
        <v>0</v>
      </c>
      <c r="F46" s="383">
        <v>0</v>
      </c>
      <c r="G46" s="383">
        <v>0</v>
      </c>
      <c r="H46" s="383">
        <v>0</v>
      </c>
      <c r="I46" s="383">
        <v>0</v>
      </c>
      <c r="J46" s="383">
        <v>0</v>
      </c>
      <c r="L46" s="553"/>
    </row>
    <row r="47" spans="1:13" ht="12" customHeight="1">
      <c r="A47" s="377"/>
      <c r="B47" s="384"/>
      <c r="C47" s="280"/>
      <c r="D47" s="668"/>
      <c r="E47" s="383"/>
      <c r="F47" s="383"/>
      <c r="G47" s="398"/>
      <c r="H47" s="383"/>
      <c r="I47" s="383"/>
      <c r="J47" s="398">
        <f t="shared" ref="J47:J54" si="0">I47-E47</f>
        <v>0</v>
      </c>
      <c r="L47" s="553"/>
    </row>
    <row r="48" spans="1:13" ht="12" customHeight="1">
      <c r="A48" s="377"/>
      <c r="B48" s="396" t="s">
        <v>997</v>
      </c>
      <c r="C48" s="667"/>
      <c r="D48" s="668"/>
      <c r="E48" s="397">
        <f>+E49+E50+E51</f>
        <v>230653082.31999999</v>
      </c>
      <c r="F48" s="397">
        <f>+F49+F50+F51</f>
        <v>72433831.159999996</v>
      </c>
      <c r="G48" s="397">
        <f>+G49+G50+G51</f>
        <v>303086913.48000002</v>
      </c>
      <c r="H48" s="397">
        <f>+H49+H50+H51</f>
        <v>159773278.78</v>
      </c>
      <c r="I48" s="397">
        <f>+I49+I50+I51</f>
        <v>159773278.78</v>
      </c>
      <c r="J48" s="397">
        <f t="shared" si="0"/>
        <v>-70879803.539999992</v>
      </c>
      <c r="L48" s="553"/>
      <c r="M48" s="553"/>
    </row>
    <row r="49" spans="1:13" ht="12" customHeight="1">
      <c r="A49" s="377"/>
      <c r="B49" s="396"/>
      <c r="C49" s="939" t="s">
        <v>193</v>
      </c>
      <c r="D49" s="940"/>
      <c r="E49" s="383">
        <v>0</v>
      </c>
      <c r="F49" s="383">
        <v>0</v>
      </c>
      <c r="G49" s="383">
        <f t="shared" ref="G49" si="1">+E49+F49</f>
        <v>0</v>
      </c>
      <c r="H49" s="383">
        <v>0</v>
      </c>
      <c r="I49" s="383">
        <v>0</v>
      </c>
      <c r="J49" s="383">
        <f t="shared" si="0"/>
        <v>0</v>
      </c>
      <c r="L49" s="553"/>
      <c r="M49" s="553"/>
    </row>
    <row r="50" spans="1:13" s="401" customFormat="1" ht="12" customHeight="1">
      <c r="A50" s="370"/>
      <c r="B50" s="384"/>
      <c r="C50" s="939" t="s">
        <v>216</v>
      </c>
      <c r="D50" s="940"/>
      <c r="E50" s="383">
        <v>654800</v>
      </c>
      <c r="F50" s="383">
        <v>0</v>
      </c>
      <c r="G50" s="383">
        <v>654800</v>
      </c>
      <c r="H50" s="383">
        <v>342762.55</v>
      </c>
      <c r="I50" s="383">
        <v>342762.55</v>
      </c>
      <c r="J50" s="383">
        <v>-312037.45</v>
      </c>
      <c r="K50" s="306"/>
      <c r="L50" s="553"/>
      <c r="M50" s="670"/>
    </row>
    <row r="51" spans="1:13" ht="12" customHeight="1">
      <c r="A51" s="377"/>
      <c r="B51" s="384"/>
      <c r="C51" s="939" t="s">
        <v>217</v>
      </c>
      <c r="D51" s="940"/>
      <c r="E51" s="383">
        <v>229998282.31999999</v>
      </c>
      <c r="F51" s="383">
        <v>72433831.159999996</v>
      </c>
      <c r="G51" s="383">
        <v>302432113.48000002</v>
      </c>
      <c r="H51" s="383">
        <v>159430516.22999999</v>
      </c>
      <c r="I51" s="383">
        <v>159430516.22999999</v>
      </c>
      <c r="J51" s="383">
        <v>-70567766.090000004</v>
      </c>
      <c r="L51" s="553"/>
    </row>
    <row r="52" spans="1:13" ht="12" customHeight="1">
      <c r="A52" s="377"/>
      <c r="B52" s="399"/>
      <c r="C52" s="671"/>
      <c r="D52" s="672"/>
      <c r="E52" s="400"/>
      <c r="F52" s="400"/>
      <c r="G52" s="400"/>
      <c r="H52" s="400"/>
      <c r="I52" s="400"/>
      <c r="J52" s="400">
        <f t="shared" si="0"/>
        <v>0</v>
      </c>
      <c r="L52" s="553"/>
    </row>
    <row r="53" spans="1:13" ht="12" customHeight="1">
      <c r="A53" s="377"/>
      <c r="B53" s="396" t="s">
        <v>998</v>
      </c>
      <c r="C53" s="673"/>
      <c r="D53" s="668"/>
      <c r="E53" s="397">
        <f>+E54</f>
        <v>0</v>
      </c>
      <c r="F53" s="397">
        <f>+F54</f>
        <v>0</v>
      </c>
      <c r="G53" s="397">
        <f>+G54</f>
        <v>0</v>
      </c>
      <c r="H53" s="397">
        <f>+H54</f>
        <v>0</v>
      </c>
      <c r="I53" s="397">
        <f>+I54</f>
        <v>0</v>
      </c>
      <c r="J53" s="397">
        <f t="shared" si="0"/>
        <v>0</v>
      </c>
    </row>
    <row r="54" spans="1:13" ht="12" customHeight="1">
      <c r="A54" s="370"/>
      <c r="B54" s="384"/>
      <c r="C54" s="939" t="s">
        <v>218</v>
      </c>
      <c r="D54" s="940"/>
      <c r="E54" s="383">
        <v>0</v>
      </c>
      <c r="F54" s="383">
        <v>0</v>
      </c>
      <c r="G54" s="383">
        <f t="shared" ref="G54" si="2">+E54+F54</f>
        <v>0</v>
      </c>
      <c r="H54" s="383">
        <v>0</v>
      </c>
      <c r="I54" s="383">
        <v>0</v>
      </c>
      <c r="J54" s="383">
        <f t="shared" si="0"/>
        <v>0</v>
      </c>
      <c r="L54" s="553"/>
    </row>
    <row r="55" spans="1:13" ht="12.75" customHeight="1">
      <c r="A55" s="377"/>
      <c r="B55" s="386"/>
      <c r="C55" s="387"/>
      <c r="D55" s="388"/>
      <c r="E55" s="390"/>
      <c r="F55" s="390"/>
      <c r="G55" s="390"/>
      <c r="H55" s="390"/>
      <c r="I55" s="390"/>
      <c r="J55" s="390"/>
      <c r="L55" s="553"/>
    </row>
    <row r="56" spans="1:13">
      <c r="A56" s="377"/>
      <c r="B56" s="674"/>
      <c r="C56" s="675"/>
      <c r="D56" s="676" t="s">
        <v>219</v>
      </c>
      <c r="E56" s="801">
        <f>+E35+E36+E37+E38+E41+E45+E46+E48+E53</f>
        <v>254728082.31999999</v>
      </c>
      <c r="F56" s="383">
        <f>+F35+F36+F37+F38+F41+F45+F46+F48+F53</f>
        <v>237180736.29999998</v>
      </c>
      <c r="G56" s="383">
        <f>+G35+G36+G37+G38+G41+G45+G46+G48+G53</f>
        <v>491908818.62</v>
      </c>
      <c r="H56" s="383">
        <f>+H35+H36+H37+H38+H41+H45+H46+H48+H53</f>
        <v>258700506.06999999</v>
      </c>
      <c r="I56" s="383">
        <f>+I35+I36+I37+I38+I41+I45+I46+I48+I53</f>
        <v>258700506.06999999</v>
      </c>
      <c r="J56" s="948">
        <f>IF(H56&gt;E56,I56-E56,0)</f>
        <v>3972423.75</v>
      </c>
    </row>
    <row r="57" spans="1:13">
      <c r="B57" s="16" t="s">
        <v>76</v>
      </c>
      <c r="C57" s="677"/>
      <c r="D57" s="677"/>
      <c r="E57" s="677"/>
      <c r="F57" s="678"/>
      <c r="G57" s="678"/>
      <c r="H57" s="946" t="s">
        <v>298</v>
      </c>
      <c r="I57" s="947"/>
      <c r="J57" s="949"/>
    </row>
    <row r="58" spans="1:13">
      <c r="B58" s="950"/>
      <c r="C58" s="950"/>
      <c r="D58" s="950"/>
      <c r="E58" s="950"/>
      <c r="F58" s="950"/>
      <c r="G58" s="950"/>
      <c r="H58" s="950"/>
      <c r="I58" s="950"/>
      <c r="J58" s="950"/>
    </row>
    <row r="59" spans="1:13">
      <c r="B59" s="16" t="s">
        <v>221</v>
      </c>
      <c r="C59" s="679"/>
      <c r="D59" s="679"/>
      <c r="E59" s="679"/>
      <c r="F59" s="679"/>
      <c r="G59" s="679"/>
      <c r="H59" s="679"/>
      <c r="I59" s="679"/>
      <c r="J59" s="679"/>
    </row>
    <row r="63" spans="1:13">
      <c r="D63" s="282"/>
    </row>
    <row r="64" spans="1:13" ht="15" customHeight="1">
      <c r="D64" s="830" t="s">
        <v>532</v>
      </c>
      <c r="E64" s="830"/>
      <c r="F64" s="219"/>
      <c r="G64" s="219"/>
      <c r="H64" s="830" t="s">
        <v>534</v>
      </c>
      <c r="I64" s="830"/>
      <c r="J64" s="830"/>
      <c r="K64" s="830"/>
    </row>
    <row r="65" spans="4:11" ht="12" customHeight="1">
      <c r="D65" s="829" t="s">
        <v>533</v>
      </c>
      <c r="E65" s="829"/>
      <c r="F65" s="223"/>
      <c r="G65" s="223"/>
      <c r="H65" s="829" t="s">
        <v>535</v>
      </c>
      <c r="I65" s="829"/>
      <c r="J65" s="829"/>
      <c r="K65" s="829"/>
    </row>
  </sheetData>
  <mergeCells count="44">
    <mergeCell ref="B58:J58"/>
    <mergeCell ref="D64:E64"/>
    <mergeCell ref="H64:K64"/>
    <mergeCell ref="D65:E65"/>
    <mergeCell ref="H65:K65"/>
    <mergeCell ref="J56:J57"/>
    <mergeCell ref="H57:I57"/>
    <mergeCell ref="C35:D35"/>
    <mergeCell ref="C36:D36"/>
    <mergeCell ref="C37:D37"/>
    <mergeCell ref="C38:D38"/>
    <mergeCell ref="C41:D41"/>
    <mergeCell ref="C45:D45"/>
    <mergeCell ref="C46:D46"/>
    <mergeCell ref="C49:D49"/>
    <mergeCell ref="C50:D50"/>
    <mergeCell ref="C51:D51"/>
    <mergeCell ref="C54:D54"/>
    <mergeCell ref="B24:D24"/>
    <mergeCell ref="B25:D25"/>
    <mergeCell ref="J27:J28"/>
    <mergeCell ref="H28:I28"/>
    <mergeCell ref="B30:D32"/>
    <mergeCell ref="E30:I30"/>
    <mergeCell ref="J30:J31"/>
    <mergeCell ref="B23:D23"/>
    <mergeCell ref="B11:D11"/>
    <mergeCell ref="B12:D12"/>
    <mergeCell ref="B13:D13"/>
    <mergeCell ref="B14:D14"/>
    <mergeCell ref="B15:D15"/>
    <mergeCell ref="C16:D16"/>
    <mergeCell ref="C17:D17"/>
    <mergeCell ref="B18:D18"/>
    <mergeCell ref="C19:D19"/>
    <mergeCell ref="C20:D20"/>
    <mergeCell ref="B22:D22"/>
    <mergeCell ref="B21:D21"/>
    <mergeCell ref="B1:J1"/>
    <mergeCell ref="D2:J2"/>
    <mergeCell ref="B3:J3"/>
    <mergeCell ref="B7:D9"/>
    <mergeCell ref="E7:I7"/>
    <mergeCell ref="J7:J8"/>
  </mergeCells>
  <pageMargins left="0.7" right="0.7" top="0.37" bottom="0.75" header="0.3" footer="0.3"/>
  <pageSetup scale="64"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N29"/>
  <sheetViews>
    <sheetView showGridLines="0" zoomScale="85" zoomScaleNormal="85" workbookViewId="0">
      <selection activeCell="F18" sqref="F18"/>
    </sheetView>
  </sheetViews>
  <sheetFormatPr baseColWidth="10" defaultColWidth="11.42578125" defaultRowHeight="12.75"/>
  <cols>
    <col min="1" max="1" width="2.28515625" style="26" customWidth="1"/>
    <col min="2" max="2" width="3.28515625" style="275" customWidth="1"/>
    <col min="3" max="3" width="52.5703125" style="275" customWidth="1"/>
    <col min="4" max="4" width="14.7109375" style="275" customWidth="1"/>
    <col min="5" max="6" width="14.85546875" style="275" customWidth="1"/>
    <col min="7" max="7" width="15" style="275" customWidth="1"/>
    <col min="8" max="8" width="15.140625" style="275" customWidth="1"/>
    <col min="9" max="9" width="15" style="275" customWidth="1"/>
    <col min="10" max="10" width="15.85546875" style="275" customWidth="1"/>
    <col min="11" max="11" width="15" style="275" customWidth="1"/>
    <col min="12" max="12" width="2.7109375" style="26" customWidth="1"/>
    <col min="13" max="16384" width="11.42578125" style="275"/>
  </cols>
  <sheetData>
    <row r="1" spans="2:11" ht="7.5" customHeight="1">
      <c r="B1" s="842"/>
      <c r="C1" s="842"/>
      <c r="D1" s="842"/>
      <c r="E1" s="842"/>
      <c r="F1" s="842"/>
      <c r="G1" s="842"/>
      <c r="H1" s="842"/>
      <c r="I1" s="842"/>
      <c r="J1" s="842"/>
      <c r="K1" s="842"/>
    </row>
    <row r="2" spans="2:11" ht="19.5" customHeight="1">
      <c r="B2" s="842" t="s">
        <v>451</v>
      </c>
      <c r="C2" s="842"/>
      <c r="D2" s="842"/>
      <c r="E2" s="842"/>
      <c r="F2" s="842"/>
      <c r="G2" s="842"/>
      <c r="H2" s="842"/>
      <c r="I2" s="842"/>
      <c r="J2" s="842"/>
      <c r="K2" s="842"/>
    </row>
    <row r="3" spans="2:11" ht="19.5" customHeight="1">
      <c r="B3" s="842" t="s">
        <v>452</v>
      </c>
      <c r="C3" s="842"/>
      <c r="D3" s="842"/>
      <c r="E3" s="842"/>
      <c r="F3" s="842"/>
      <c r="G3" s="842"/>
      <c r="H3" s="842"/>
      <c r="I3" s="842"/>
      <c r="J3" s="842"/>
      <c r="K3" s="842"/>
    </row>
    <row r="4" spans="2:11" ht="19.5" customHeight="1">
      <c r="B4" s="842" t="s">
        <v>5892</v>
      </c>
      <c r="C4" s="842"/>
      <c r="D4" s="842"/>
      <c r="E4" s="842"/>
      <c r="F4" s="842"/>
      <c r="G4" s="842"/>
      <c r="H4" s="842"/>
      <c r="I4" s="842"/>
      <c r="J4" s="842"/>
      <c r="K4" s="842"/>
    </row>
    <row r="5" spans="2:11" s="26" customFormat="1"/>
    <row r="6" spans="2:11" s="26" customFormat="1">
      <c r="C6" s="31" t="s">
        <v>3</v>
      </c>
      <c r="D6" s="289" t="s">
        <v>531</v>
      </c>
      <c r="E6" s="289"/>
      <c r="F6" s="289"/>
      <c r="G6" s="289"/>
      <c r="H6" s="73"/>
      <c r="I6" s="73"/>
      <c r="J6" s="73"/>
    </row>
    <row r="7" spans="2:11" s="26" customFormat="1"/>
    <row r="8" spans="2:11">
      <c r="B8" s="951" t="s">
        <v>74</v>
      </c>
      <c r="C8" s="951"/>
      <c r="D8" s="952" t="s">
        <v>223</v>
      </c>
      <c r="E8" s="952"/>
      <c r="F8" s="952"/>
      <c r="G8" s="952"/>
      <c r="H8" s="952"/>
      <c r="I8" s="952"/>
      <c r="J8" s="952"/>
      <c r="K8" s="952" t="s">
        <v>224</v>
      </c>
    </row>
    <row r="9" spans="2:11" ht="25.5">
      <c r="B9" s="951"/>
      <c r="C9" s="951"/>
      <c r="D9" s="658" t="s">
        <v>225</v>
      </c>
      <c r="E9" s="658" t="s">
        <v>226</v>
      </c>
      <c r="F9" s="658" t="s">
        <v>204</v>
      </c>
      <c r="G9" s="658" t="s">
        <v>403</v>
      </c>
      <c r="H9" s="658" t="s">
        <v>205</v>
      </c>
      <c r="I9" s="658" t="s">
        <v>404</v>
      </c>
      <c r="J9" s="658" t="s">
        <v>227</v>
      </c>
      <c r="K9" s="952"/>
    </row>
    <row r="10" spans="2:11">
      <c r="B10" s="951"/>
      <c r="C10" s="951"/>
      <c r="D10" s="658">
        <v>1</v>
      </c>
      <c r="E10" s="658">
        <v>2</v>
      </c>
      <c r="F10" s="658" t="s">
        <v>228</v>
      </c>
      <c r="G10" s="658">
        <v>4</v>
      </c>
      <c r="H10" s="658">
        <v>5</v>
      </c>
      <c r="I10" s="658">
        <v>6</v>
      </c>
      <c r="J10" s="658">
        <v>7</v>
      </c>
      <c r="K10" s="658" t="s">
        <v>465</v>
      </c>
    </row>
    <row r="11" spans="2:11">
      <c r="B11" s="403"/>
      <c r="C11" s="659"/>
      <c r="D11" s="405"/>
      <c r="E11" s="405"/>
      <c r="F11" s="405"/>
      <c r="G11" s="405"/>
      <c r="H11" s="405"/>
      <c r="I11" s="405"/>
      <c r="J11" s="405"/>
      <c r="K11" s="405"/>
    </row>
    <row r="12" spans="2:11">
      <c r="B12" s="406"/>
      <c r="C12" s="659" t="s">
        <v>674</v>
      </c>
      <c r="D12" s="407">
        <v>254728082.31999999</v>
      </c>
      <c r="E12" s="407">
        <v>237180736.30000001</v>
      </c>
      <c r="F12" s="407">
        <v>491908818.62</v>
      </c>
      <c r="G12" s="407">
        <v>194071993.88999999</v>
      </c>
      <c r="H12" s="407">
        <v>179200950.88</v>
      </c>
      <c r="I12" s="407">
        <v>179200950.88</v>
      </c>
      <c r="J12" s="407">
        <v>179200950.88</v>
      </c>
      <c r="K12" s="407">
        <v>312707867.74000001</v>
      </c>
    </row>
    <row r="13" spans="2:11">
      <c r="B13" s="406"/>
      <c r="C13" s="408"/>
      <c r="D13" s="407">
        <v>0</v>
      </c>
      <c r="E13" s="407">
        <v>0</v>
      </c>
      <c r="F13" s="407">
        <f t="shared" ref="F13:F19" si="0">+D13+E13</f>
        <v>0</v>
      </c>
      <c r="G13" s="407">
        <v>0</v>
      </c>
      <c r="H13" s="407">
        <v>0</v>
      </c>
      <c r="I13" s="407">
        <v>0</v>
      </c>
      <c r="J13" s="407">
        <v>0</v>
      </c>
      <c r="K13" s="407">
        <f t="shared" ref="K13:K20" si="1">+F13-H13</f>
        <v>0</v>
      </c>
    </row>
    <row r="14" spans="2:11">
      <c r="B14" s="406"/>
      <c r="C14" s="408"/>
      <c r="D14" s="407">
        <v>0</v>
      </c>
      <c r="E14" s="407">
        <v>0</v>
      </c>
      <c r="F14" s="407">
        <f t="shared" si="0"/>
        <v>0</v>
      </c>
      <c r="G14" s="407">
        <v>0</v>
      </c>
      <c r="H14" s="407">
        <v>0</v>
      </c>
      <c r="I14" s="407">
        <v>0</v>
      </c>
      <c r="J14" s="407">
        <v>0</v>
      </c>
      <c r="K14" s="407">
        <f t="shared" si="1"/>
        <v>0</v>
      </c>
    </row>
    <row r="15" spans="2:11">
      <c r="B15" s="406"/>
      <c r="C15" s="408"/>
      <c r="D15" s="407">
        <v>0</v>
      </c>
      <c r="E15" s="407">
        <v>0</v>
      </c>
      <c r="F15" s="407">
        <f t="shared" si="0"/>
        <v>0</v>
      </c>
      <c r="G15" s="407">
        <v>0</v>
      </c>
      <c r="H15" s="407">
        <v>0</v>
      </c>
      <c r="I15" s="407">
        <v>0</v>
      </c>
      <c r="J15" s="407">
        <v>0</v>
      </c>
      <c r="K15" s="407">
        <f t="shared" si="1"/>
        <v>0</v>
      </c>
    </row>
    <row r="16" spans="2:11">
      <c r="B16" s="406"/>
      <c r="C16" s="408"/>
      <c r="D16" s="407">
        <v>0</v>
      </c>
      <c r="E16" s="407">
        <v>0</v>
      </c>
      <c r="F16" s="407">
        <f t="shared" si="0"/>
        <v>0</v>
      </c>
      <c r="G16" s="407">
        <v>0</v>
      </c>
      <c r="H16" s="407">
        <v>0</v>
      </c>
      <c r="I16" s="407">
        <v>0</v>
      </c>
      <c r="J16" s="407">
        <v>0</v>
      </c>
      <c r="K16" s="407">
        <f t="shared" si="1"/>
        <v>0</v>
      </c>
    </row>
    <row r="17" spans="1:14">
      <c r="B17" s="406"/>
      <c r="C17" s="408"/>
      <c r="D17" s="407">
        <v>0</v>
      </c>
      <c r="E17" s="407">
        <v>0</v>
      </c>
      <c r="F17" s="407">
        <f t="shared" si="0"/>
        <v>0</v>
      </c>
      <c r="G17" s="407">
        <v>0</v>
      </c>
      <c r="H17" s="407">
        <v>0</v>
      </c>
      <c r="I17" s="407">
        <v>0</v>
      </c>
      <c r="J17" s="407">
        <v>0</v>
      </c>
      <c r="K17" s="407">
        <f t="shared" si="1"/>
        <v>0</v>
      </c>
    </row>
    <row r="18" spans="1:14">
      <c r="B18" s="406"/>
      <c r="C18" s="408"/>
      <c r="D18" s="407">
        <v>0</v>
      </c>
      <c r="E18" s="407">
        <v>0</v>
      </c>
      <c r="F18" s="407">
        <f t="shared" si="0"/>
        <v>0</v>
      </c>
      <c r="G18" s="407">
        <v>0</v>
      </c>
      <c r="H18" s="407">
        <v>0</v>
      </c>
      <c r="I18" s="407">
        <v>0</v>
      </c>
      <c r="J18" s="407">
        <v>0</v>
      </c>
      <c r="K18" s="407">
        <f t="shared" si="1"/>
        <v>0</v>
      </c>
    </row>
    <row r="19" spans="1:14">
      <c r="B19" s="406"/>
      <c r="C19" s="408"/>
      <c r="D19" s="407">
        <v>0</v>
      </c>
      <c r="E19" s="407">
        <v>0</v>
      </c>
      <c r="F19" s="407">
        <f t="shared" si="0"/>
        <v>0</v>
      </c>
      <c r="G19" s="407">
        <v>0</v>
      </c>
      <c r="H19" s="407">
        <v>0</v>
      </c>
      <c r="I19" s="407">
        <v>0</v>
      </c>
      <c r="J19" s="407">
        <v>0</v>
      </c>
      <c r="K19" s="407">
        <f t="shared" si="1"/>
        <v>0</v>
      </c>
    </row>
    <row r="20" spans="1:14">
      <c r="B20" s="406"/>
      <c r="C20" s="408"/>
      <c r="D20" s="407">
        <v>0</v>
      </c>
      <c r="E20" s="407">
        <v>0</v>
      </c>
      <c r="F20" s="407">
        <v>0</v>
      </c>
      <c r="G20" s="407">
        <v>0</v>
      </c>
      <c r="H20" s="407">
        <v>0</v>
      </c>
      <c r="I20" s="407">
        <v>0</v>
      </c>
      <c r="J20" s="407">
        <v>0</v>
      </c>
      <c r="K20" s="407">
        <f t="shared" si="1"/>
        <v>0</v>
      </c>
    </row>
    <row r="21" spans="1:14">
      <c r="B21" s="409"/>
      <c r="C21" s="410"/>
      <c r="D21" s="411"/>
      <c r="E21" s="411"/>
      <c r="F21" s="411"/>
      <c r="G21" s="411"/>
      <c r="H21" s="411"/>
      <c r="I21" s="411"/>
      <c r="J21" s="411"/>
      <c r="K21" s="411"/>
    </row>
    <row r="22" spans="1:14" s="401" customFormat="1">
      <c r="A22" s="306"/>
      <c r="B22" s="412"/>
      <c r="C22" s="413" t="s">
        <v>229</v>
      </c>
      <c r="D22" s="414">
        <f>SUM(D12:D20)</f>
        <v>254728082.31999999</v>
      </c>
      <c r="E22" s="414">
        <f t="shared" ref="E22:K22" si="2">SUM(E12:E20)</f>
        <v>237180736.30000001</v>
      </c>
      <c r="F22" s="414">
        <f t="shared" si="2"/>
        <v>491908818.62</v>
      </c>
      <c r="G22" s="414">
        <f t="shared" si="2"/>
        <v>194071993.88999999</v>
      </c>
      <c r="H22" s="414">
        <f t="shared" si="2"/>
        <v>179200950.88</v>
      </c>
      <c r="I22" s="414">
        <f t="shared" si="2"/>
        <v>179200950.88</v>
      </c>
      <c r="J22" s="414">
        <f t="shared" si="2"/>
        <v>179200950.88</v>
      </c>
      <c r="K22" s="414">
        <f t="shared" si="2"/>
        <v>312707867.74000001</v>
      </c>
      <c r="L22" s="306"/>
      <c r="M22" s="711"/>
      <c r="N22" s="670"/>
    </row>
    <row r="23" spans="1:14">
      <c r="B23" s="26"/>
      <c r="C23" s="26"/>
      <c r="D23" s="26"/>
      <c r="E23" s="26"/>
      <c r="F23" s="26"/>
      <c r="G23" s="26"/>
      <c r="H23" s="26"/>
      <c r="I23" s="26"/>
      <c r="J23" s="26"/>
      <c r="K23" s="26"/>
    </row>
    <row r="24" spans="1:14">
      <c r="B24" s="16" t="s">
        <v>76</v>
      </c>
      <c r="F24" s="26"/>
      <c r="G24" s="26"/>
      <c r="H24" s="26"/>
      <c r="I24" s="26"/>
      <c r="J24" s="26"/>
      <c r="K24" s="26"/>
    </row>
    <row r="25" spans="1:14">
      <c r="B25" s="26"/>
      <c r="C25" s="26"/>
      <c r="D25" s="26"/>
      <c r="E25" s="26"/>
      <c r="F25" s="26"/>
      <c r="G25" s="26"/>
      <c r="H25" s="26"/>
      <c r="I25" s="26"/>
      <c r="J25" s="26"/>
      <c r="K25" s="26"/>
    </row>
    <row r="26" spans="1:14">
      <c r="B26" s="26"/>
      <c r="C26" s="26"/>
      <c r="D26" s="26"/>
      <c r="E26" s="26"/>
      <c r="F26" s="26"/>
      <c r="G26" s="26"/>
      <c r="H26" s="26"/>
      <c r="I26" s="26"/>
      <c r="J26" s="26"/>
      <c r="K26" s="26"/>
    </row>
    <row r="27" spans="1:14">
      <c r="B27" s="26"/>
      <c r="C27" s="73"/>
      <c r="D27" s="26"/>
      <c r="E27" s="26"/>
      <c r="F27" s="73"/>
      <c r="G27" s="73"/>
      <c r="H27" s="73"/>
      <c r="I27" s="73"/>
      <c r="J27" s="73"/>
      <c r="K27" s="73"/>
    </row>
    <row r="28" spans="1:14">
      <c r="C28" s="830" t="s">
        <v>532</v>
      </c>
      <c r="D28" s="830"/>
      <c r="F28" s="859"/>
      <c r="G28" s="932"/>
      <c r="H28" s="932" t="s">
        <v>534</v>
      </c>
      <c r="I28" s="932"/>
      <c r="J28" s="932"/>
      <c r="K28" s="859"/>
    </row>
    <row r="29" spans="1:14">
      <c r="C29" s="829" t="s">
        <v>533</v>
      </c>
      <c r="D29" s="829"/>
      <c r="F29" s="860" t="s">
        <v>535</v>
      </c>
      <c r="G29" s="860"/>
      <c r="H29" s="860"/>
      <c r="I29" s="860"/>
      <c r="J29" s="860"/>
      <c r="K29" s="860"/>
    </row>
  </sheetData>
  <mergeCells count="13">
    <mergeCell ref="C28:D28"/>
    <mergeCell ref="F28:G28"/>
    <mergeCell ref="H28:I28"/>
    <mergeCell ref="J28:K28"/>
    <mergeCell ref="C29:D29"/>
    <mergeCell ref="F29:K29"/>
    <mergeCell ref="B1:K1"/>
    <mergeCell ref="B2:K2"/>
    <mergeCell ref="B3:K3"/>
    <mergeCell ref="B4:K4"/>
    <mergeCell ref="B8:C10"/>
    <mergeCell ref="D8:J8"/>
    <mergeCell ref="K8:K9"/>
  </mergeCells>
  <pageMargins left="0.7" right="0.7" top="0.41" bottom="0.75" header="0.3" footer="0.3"/>
  <pageSetup scale="67"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L56"/>
  <sheetViews>
    <sheetView showGridLines="0" zoomScale="80" zoomScaleNormal="80" workbookViewId="0">
      <selection activeCell="G41" sqref="G41"/>
    </sheetView>
  </sheetViews>
  <sheetFormatPr baseColWidth="10" defaultColWidth="11.42578125" defaultRowHeight="12.75"/>
  <cols>
    <col min="1" max="1" width="2.42578125" style="26" customWidth="1"/>
    <col min="2" max="2" width="4.5703125" style="275" customWidth="1"/>
    <col min="3" max="3" width="57.28515625" style="275" customWidth="1"/>
    <col min="4" max="11" width="15.7109375" style="275" customWidth="1"/>
    <col min="12" max="12" width="3.7109375" style="26" customWidth="1"/>
    <col min="13" max="16384" width="11.42578125" style="275"/>
  </cols>
  <sheetData>
    <row r="1" spans="1:12" ht="14.25" customHeight="1">
      <c r="B1" s="842" t="s">
        <v>451</v>
      </c>
      <c r="C1" s="842"/>
      <c r="D1" s="842"/>
      <c r="E1" s="842"/>
      <c r="F1" s="842"/>
      <c r="G1" s="842"/>
      <c r="H1" s="842"/>
      <c r="I1" s="842"/>
      <c r="J1" s="842"/>
      <c r="K1" s="842"/>
    </row>
    <row r="2" spans="1:12" ht="14.25" customHeight="1">
      <c r="B2" s="842" t="s">
        <v>454</v>
      </c>
      <c r="C2" s="842"/>
      <c r="D2" s="842"/>
      <c r="E2" s="842"/>
      <c r="F2" s="842"/>
      <c r="G2" s="842"/>
      <c r="H2" s="842"/>
      <c r="I2" s="842"/>
      <c r="J2" s="842"/>
      <c r="K2" s="842"/>
    </row>
    <row r="3" spans="1:12" ht="14.25" customHeight="1">
      <c r="B3" s="842" t="s">
        <v>5891</v>
      </c>
      <c r="C3" s="842"/>
      <c r="D3" s="842"/>
      <c r="E3" s="842"/>
      <c r="F3" s="842"/>
      <c r="G3" s="842"/>
      <c r="H3" s="842"/>
      <c r="I3" s="842"/>
      <c r="J3" s="842"/>
      <c r="K3" s="842"/>
    </row>
    <row r="4" spans="1:12" s="26" customFormat="1" ht="18" customHeight="1">
      <c r="C4" s="31" t="s">
        <v>3</v>
      </c>
      <c r="D4" s="289" t="s">
        <v>531</v>
      </c>
      <c r="E4" s="289"/>
      <c r="F4" s="289"/>
      <c r="G4" s="289"/>
      <c r="H4" s="73"/>
      <c r="I4" s="73"/>
      <c r="J4" s="73"/>
    </row>
    <row r="5" spans="1:12" s="26" customFormat="1" ht="6.75" customHeight="1"/>
    <row r="6" spans="1:12">
      <c r="B6" s="951" t="s">
        <v>74</v>
      </c>
      <c r="C6" s="951"/>
      <c r="D6" s="952" t="s">
        <v>223</v>
      </c>
      <c r="E6" s="952"/>
      <c r="F6" s="952"/>
      <c r="G6" s="952"/>
      <c r="H6" s="952"/>
      <c r="I6" s="952"/>
      <c r="J6" s="952"/>
      <c r="K6" s="952" t="s">
        <v>224</v>
      </c>
    </row>
    <row r="7" spans="1:12" ht="25.5">
      <c r="B7" s="951"/>
      <c r="C7" s="951"/>
      <c r="D7" s="658" t="s">
        <v>225</v>
      </c>
      <c r="E7" s="658" t="s">
        <v>226</v>
      </c>
      <c r="F7" s="658" t="s">
        <v>204</v>
      </c>
      <c r="G7" s="658" t="s">
        <v>403</v>
      </c>
      <c r="H7" s="658" t="s">
        <v>205</v>
      </c>
      <c r="I7" s="658" t="s">
        <v>404</v>
      </c>
      <c r="J7" s="658" t="s">
        <v>227</v>
      </c>
      <c r="K7" s="952"/>
    </row>
    <row r="8" spans="1:12" ht="11.25" customHeight="1">
      <c r="B8" s="951"/>
      <c r="C8" s="951"/>
      <c r="D8" s="658">
        <v>1</v>
      </c>
      <c r="E8" s="658">
        <v>2</v>
      </c>
      <c r="F8" s="658" t="s">
        <v>228</v>
      </c>
      <c r="G8" s="658">
        <v>4</v>
      </c>
      <c r="H8" s="658">
        <v>5</v>
      </c>
      <c r="I8" s="658">
        <v>6</v>
      </c>
      <c r="J8" s="658">
        <v>7</v>
      </c>
      <c r="K8" s="658" t="s">
        <v>465</v>
      </c>
    </row>
    <row r="9" spans="1:12" ht="12.75" customHeight="1">
      <c r="B9" s="533"/>
      <c r="C9" s="603" t="s">
        <v>675</v>
      </c>
      <c r="D9" s="419">
        <v>11927988</v>
      </c>
      <c r="E9" s="419">
        <v>54476.44</v>
      </c>
      <c r="F9" s="419">
        <v>11982464.439999999</v>
      </c>
      <c r="G9" s="419">
        <v>5884986.5899999999</v>
      </c>
      <c r="H9" s="419">
        <v>5788415.8700000001</v>
      </c>
      <c r="I9" s="419">
        <v>5788415.8700000001</v>
      </c>
      <c r="J9" s="419">
        <v>5788415.8700000001</v>
      </c>
      <c r="K9" s="419">
        <v>6194048.5700000003</v>
      </c>
    </row>
    <row r="10" spans="1:12" ht="15">
      <c r="B10" s="427"/>
      <c r="C10" s="603" t="s">
        <v>676</v>
      </c>
      <c r="D10" s="419">
        <v>15610145.82</v>
      </c>
      <c r="E10" s="419">
        <v>18202300.079999998</v>
      </c>
      <c r="F10" s="419">
        <v>33812445.899999999</v>
      </c>
      <c r="G10" s="419">
        <v>15636189.359999999</v>
      </c>
      <c r="H10" s="419">
        <v>15636187.550000001</v>
      </c>
      <c r="I10" s="419">
        <v>15636187.550000001</v>
      </c>
      <c r="J10" s="419">
        <v>15636187.550000001</v>
      </c>
      <c r="K10" s="419">
        <v>18176258.350000001</v>
      </c>
    </row>
    <row r="11" spans="1:12" ht="12.75" customHeight="1">
      <c r="B11" s="534"/>
      <c r="C11" s="603" t="s">
        <v>677</v>
      </c>
      <c r="D11" s="419">
        <v>14721550</v>
      </c>
      <c r="E11" s="419">
        <v>224111.15</v>
      </c>
      <c r="F11" s="419">
        <v>14945661.15</v>
      </c>
      <c r="G11" s="419">
        <v>5219506.22</v>
      </c>
      <c r="H11" s="419">
        <v>5109993.38</v>
      </c>
      <c r="I11" s="419">
        <v>5109993.38</v>
      </c>
      <c r="J11" s="419">
        <v>5109993.38</v>
      </c>
      <c r="K11" s="419">
        <v>9835667.7699999996</v>
      </c>
    </row>
    <row r="12" spans="1:12" ht="15">
      <c r="B12" s="427"/>
      <c r="C12" s="603" t="s">
        <v>678</v>
      </c>
      <c r="D12" s="419">
        <v>3904394</v>
      </c>
      <c r="E12" s="419">
        <v>151569.28</v>
      </c>
      <c r="F12" s="419">
        <v>4055963.28</v>
      </c>
      <c r="G12" s="419">
        <v>1943657.74</v>
      </c>
      <c r="H12" s="419">
        <v>1909262.19</v>
      </c>
      <c r="I12" s="419">
        <v>1909262.19</v>
      </c>
      <c r="J12" s="419">
        <v>1909262.19</v>
      </c>
      <c r="K12" s="419">
        <v>2146701.09</v>
      </c>
    </row>
    <row r="13" spans="1:12" ht="15">
      <c r="B13" s="427"/>
      <c r="C13" s="603" t="s">
        <v>679</v>
      </c>
      <c r="D13" s="419">
        <v>11922179.439999999</v>
      </c>
      <c r="E13" s="419">
        <v>830802.09</v>
      </c>
      <c r="F13" s="419">
        <v>12752981.529999999</v>
      </c>
      <c r="G13" s="419">
        <v>6213153.8600000003</v>
      </c>
      <c r="H13" s="419">
        <v>6125602.3600000003</v>
      </c>
      <c r="I13" s="419">
        <v>6125602.3600000003</v>
      </c>
      <c r="J13" s="419">
        <v>6125602.3600000003</v>
      </c>
      <c r="K13" s="419">
        <v>6627379.1699999999</v>
      </c>
    </row>
    <row r="14" spans="1:12" ht="15">
      <c r="B14" s="427"/>
      <c r="C14" s="603" t="s">
        <v>680</v>
      </c>
      <c r="D14" s="419">
        <v>221678</v>
      </c>
      <c r="E14" s="419">
        <v>2994.75</v>
      </c>
      <c r="F14" s="419">
        <v>224672.75</v>
      </c>
      <c r="G14" s="419">
        <v>49517.95</v>
      </c>
      <c r="H14" s="419">
        <v>49048.2</v>
      </c>
      <c r="I14" s="419">
        <v>49048.2</v>
      </c>
      <c r="J14" s="419">
        <v>49048.2</v>
      </c>
      <c r="K14" s="419">
        <v>175624.55</v>
      </c>
    </row>
    <row r="15" spans="1:12" s="401" customFormat="1" ht="12.75" customHeight="1">
      <c r="A15" s="306"/>
      <c r="B15" s="953" t="s">
        <v>681</v>
      </c>
      <c r="C15" s="954"/>
      <c r="D15" s="426">
        <f>SUM(D9:D14)</f>
        <v>58307935.259999998</v>
      </c>
      <c r="E15" s="426">
        <f t="shared" ref="E15:K15" si="0">SUM(E9:E14)</f>
        <v>19466253.789999999</v>
      </c>
      <c r="F15" s="426">
        <f t="shared" si="0"/>
        <v>77774189.049999997</v>
      </c>
      <c r="G15" s="426">
        <f t="shared" si="0"/>
        <v>34947011.719999999</v>
      </c>
      <c r="H15" s="426">
        <f t="shared" si="0"/>
        <v>34618509.550000004</v>
      </c>
      <c r="I15" s="426">
        <f t="shared" si="0"/>
        <v>34618509.550000004</v>
      </c>
      <c r="J15" s="426">
        <f t="shared" si="0"/>
        <v>34618509.550000004</v>
      </c>
      <c r="K15" s="426">
        <f t="shared" si="0"/>
        <v>43155679.5</v>
      </c>
      <c r="L15" s="306"/>
    </row>
    <row r="16" spans="1:12" ht="15">
      <c r="B16" s="427"/>
      <c r="C16" s="603" t="s">
        <v>682</v>
      </c>
      <c r="D16" s="419">
        <v>2414340</v>
      </c>
      <c r="E16" s="419">
        <v>44800</v>
      </c>
      <c r="F16" s="419">
        <v>2459140</v>
      </c>
      <c r="G16" s="419">
        <v>845539.78</v>
      </c>
      <c r="H16" s="419">
        <v>455783.03</v>
      </c>
      <c r="I16" s="419">
        <v>455783.03</v>
      </c>
      <c r="J16" s="419">
        <v>455783.03</v>
      </c>
      <c r="K16" s="419">
        <v>2003356.97</v>
      </c>
    </row>
    <row r="17" spans="1:12" ht="15">
      <c r="B17" s="427"/>
      <c r="C17" s="603" t="s">
        <v>683</v>
      </c>
      <c r="D17" s="419">
        <v>259618.21</v>
      </c>
      <c r="E17" s="419">
        <v>-20824</v>
      </c>
      <c r="F17" s="419">
        <v>238794.21</v>
      </c>
      <c r="G17" s="419">
        <v>23147.03</v>
      </c>
      <c r="H17" s="419">
        <v>16484.349999999999</v>
      </c>
      <c r="I17" s="419">
        <v>16484.349999999999</v>
      </c>
      <c r="J17" s="419">
        <v>16484.349999999999</v>
      </c>
      <c r="K17" s="419">
        <v>222309.86</v>
      </c>
    </row>
    <row r="18" spans="1:12" ht="15">
      <c r="B18" s="427"/>
      <c r="C18" s="603" t="s">
        <v>684</v>
      </c>
      <c r="D18" s="419">
        <v>363000</v>
      </c>
      <c r="E18" s="419">
        <v>-12516.11</v>
      </c>
      <c r="F18" s="419">
        <v>350483.89</v>
      </c>
      <c r="G18" s="419">
        <v>245227.04</v>
      </c>
      <c r="H18" s="419">
        <v>245227.04</v>
      </c>
      <c r="I18" s="419">
        <v>245227.04</v>
      </c>
      <c r="J18" s="419">
        <v>245227.04</v>
      </c>
      <c r="K18" s="419">
        <v>105256.85</v>
      </c>
    </row>
    <row r="19" spans="1:12" ht="15">
      <c r="B19" s="427"/>
      <c r="C19" s="603" t="s">
        <v>685</v>
      </c>
      <c r="D19" s="419">
        <v>469500</v>
      </c>
      <c r="E19" s="419">
        <v>410582.41</v>
      </c>
      <c r="F19" s="419">
        <v>880082.41</v>
      </c>
      <c r="G19" s="419">
        <v>544507.12</v>
      </c>
      <c r="H19" s="419">
        <v>539903.5</v>
      </c>
      <c r="I19" s="419">
        <v>539903.5</v>
      </c>
      <c r="J19" s="419">
        <v>539903.5</v>
      </c>
      <c r="K19" s="419">
        <v>340178.91</v>
      </c>
    </row>
    <row r="20" spans="1:12" ht="15">
      <c r="B20" s="427"/>
      <c r="C20" s="603" t="s">
        <v>686</v>
      </c>
      <c r="D20" s="419">
        <v>828666.23</v>
      </c>
      <c r="E20" s="419">
        <v>-127692</v>
      </c>
      <c r="F20" s="419">
        <v>700974.23</v>
      </c>
      <c r="G20" s="419">
        <v>326014.71999999997</v>
      </c>
      <c r="H20" s="419">
        <v>293003.96000000002</v>
      </c>
      <c r="I20" s="419">
        <v>293003.96000000002</v>
      </c>
      <c r="J20" s="419">
        <v>293003.96000000002</v>
      </c>
      <c r="K20" s="419">
        <v>407970.27</v>
      </c>
    </row>
    <row r="21" spans="1:12" ht="15">
      <c r="B21" s="427"/>
      <c r="C21" s="603" t="s">
        <v>687</v>
      </c>
      <c r="D21" s="419">
        <v>4336000</v>
      </c>
      <c r="E21" s="419">
        <v>-320000</v>
      </c>
      <c r="F21" s="419">
        <v>4016000</v>
      </c>
      <c r="G21" s="419">
        <v>1747096.25</v>
      </c>
      <c r="H21" s="419">
        <v>1745559.55</v>
      </c>
      <c r="I21" s="419">
        <v>1745559.55</v>
      </c>
      <c r="J21" s="419">
        <v>1745559.55</v>
      </c>
      <c r="K21" s="419">
        <v>2270440.4500000002</v>
      </c>
    </row>
    <row r="22" spans="1:12" ht="15">
      <c r="B22" s="427"/>
      <c r="C22" s="603" t="s">
        <v>688</v>
      </c>
      <c r="D22" s="419">
        <v>15114602.859999999</v>
      </c>
      <c r="E22" s="419">
        <v>1523941.01</v>
      </c>
      <c r="F22" s="419">
        <v>16638543.869999999</v>
      </c>
      <c r="G22" s="419">
        <v>9072343.6899999995</v>
      </c>
      <c r="H22" s="419">
        <v>6386719.1900000004</v>
      </c>
      <c r="I22" s="419">
        <v>6386719.1900000004</v>
      </c>
      <c r="J22" s="419">
        <v>6386719.1900000004</v>
      </c>
      <c r="K22" s="419">
        <v>10251824.68</v>
      </c>
    </row>
    <row r="23" spans="1:12" ht="15">
      <c r="B23" s="427"/>
      <c r="C23" s="603" t="s">
        <v>689</v>
      </c>
      <c r="D23" s="419">
        <v>310100</v>
      </c>
      <c r="E23" s="419">
        <v>41920</v>
      </c>
      <c r="F23" s="419">
        <v>352020</v>
      </c>
      <c r="G23" s="419">
        <v>139294.1</v>
      </c>
      <c r="H23" s="419">
        <v>139286.1</v>
      </c>
      <c r="I23" s="419">
        <v>139286.1</v>
      </c>
      <c r="J23" s="419">
        <v>139286.1</v>
      </c>
      <c r="K23" s="419">
        <v>212733.9</v>
      </c>
    </row>
    <row r="24" spans="1:12" s="401" customFormat="1" ht="15">
      <c r="A24" s="306"/>
      <c r="B24" s="953" t="s">
        <v>690</v>
      </c>
      <c r="C24" s="954"/>
      <c r="D24" s="426">
        <f>SUM(D16:D23)</f>
        <v>24095827.299999997</v>
      </c>
      <c r="E24" s="426">
        <f t="shared" ref="E24:K24" si="1">SUM(E16:E23)</f>
        <v>1540211.31</v>
      </c>
      <c r="F24" s="426">
        <f t="shared" si="1"/>
        <v>25636038.609999999</v>
      </c>
      <c r="G24" s="426">
        <f t="shared" si="1"/>
        <v>12943169.729999999</v>
      </c>
      <c r="H24" s="426">
        <f t="shared" si="1"/>
        <v>9821966.7200000007</v>
      </c>
      <c r="I24" s="426">
        <f t="shared" si="1"/>
        <v>9821966.7200000007</v>
      </c>
      <c r="J24" s="426">
        <f t="shared" si="1"/>
        <v>9821966.7200000007</v>
      </c>
      <c r="K24" s="426">
        <f t="shared" si="1"/>
        <v>15814071.890000001</v>
      </c>
      <c r="L24" s="306"/>
    </row>
    <row r="25" spans="1:12" ht="15">
      <c r="B25" s="427"/>
      <c r="C25" s="603" t="s">
        <v>691</v>
      </c>
      <c r="D25" s="419">
        <v>12375287.51</v>
      </c>
      <c r="E25" s="419">
        <v>-4869131.93</v>
      </c>
      <c r="F25" s="419">
        <v>7506155.5800000001</v>
      </c>
      <c r="G25" s="419">
        <v>5367005.91</v>
      </c>
      <c r="H25" s="419">
        <v>5367003.22</v>
      </c>
      <c r="I25" s="419">
        <v>5367003.22</v>
      </c>
      <c r="J25" s="419">
        <v>5367003.22</v>
      </c>
      <c r="K25" s="419">
        <v>2139152.36</v>
      </c>
    </row>
    <row r="26" spans="1:12" ht="15">
      <c r="B26" s="427"/>
      <c r="C26" s="603" t="s">
        <v>692</v>
      </c>
      <c r="D26" s="419">
        <v>7522616.5599999996</v>
      </c>
      <c r="E26" s="419">
        <v>-411552</v>
      </c>
      <c r="F26" s="419">
        <v>7111064.5599999996</v>
      </c>
      <c r="G26" s="419">
        <v>3589691.93</v>
      </c>
      <c r="H26" s="419">
        <v>3541005.16</v>
      </c>
      <c r="I26" s="419">
        <v>3541005.16</v>
      </c>
      <c r="J26" s="419">
        <v>3541005.16</v>
      </c>
      <c r="K26" s="419">
        <v>3570059.4</v>
      </c>
    </row>
    <row r="27" spans="1:12" ht="15">
      <c r="B27" s="427"/>
      <c r="C27" s="603" t="s">
        <v>693</v>
      </c>
      <c r="D27" s="419">
        <v>6505830.25</v>
      </c>
      <c r="E27" s="419">
        <v>-940000</v>
      </c>
      <c r="F27" s="419">
        <v>5565830.25</v>
      </c>
      <c r="G27" s="419">
        <v>1141697.52</v>
      </c>
      <c r="H27" s="419">
        <v>1141697.52</v>
      </c>
      <c r="I27" s="419">
        <v>1141697.52</v>
      </c>
      <c r="J27" s="419">
        <v>1141697.52</v>
      </c>
      <c r="K27" s="419">
        <v>4424132.7300000004</v>
      </c>
    </row>
    <row r="28" spans="1:12" ht="15">
      <c r="B28" s="427"/>
      <c r="C28" s="603" t="s">
        <v>694</v>
      </c>
      <c r="D28" s="419">
        <v>493900</v>
      </c>
      <c r="E28" s="419">
        <v>408707</v>
      </c>
      <c r="F28" s="419">
        <v>902607</v>
      </c>
      <c r="G28" s="419">
        <v>505126.82</v>
      </c>
      <c r="H28" s="419">
        <v>192097.78</v>
      </c>
      <c r="I28" s="419">
        <v>192097.78</v>
      </c>
      <c r="J28" s="419">
        <v>192097.78</v>
      </c>
      <c r="K28" s="419">
        <v>710509.22</v>
      </c>
    </row>
    <row r="29" spans="1:12" ht="15">
      <c r="B29" s="427"/>
      <c r="C29" s="603" t="s">
        <v>695</v>
      </c>
      <c r="D29" s="419">
        <v>17015854</v>
      </c>
      <c r="E29" s="419">
        <v>182879.35999999999</v>
      </c>
      <c r="F29" s="419">
        <v>17198733.359999999</v>
      </c>
      <c r="G29" s="419">
        <v>7893258.8799999999</v>
      </c>
      <c r="H29" s="419">
        <v>6906730.6100000003</v>
      </c>
      <c r="I29" s="419">
        <v>6906730.6100000003</v>
      </c>
      <c r="J29" s="419">
        <v>6906730.6100000003</v>
      </c>
      <c r="K29" s="419">
        <v>10292002.75</v>
      </c>
    </row>
    <row r="30" spans="1:12" ht="15">
      <c r="B30" s="427"/>
      <c r="C30" s="603" t="s">
        <v>696</v>
      </c>
      <c r="D30" s="419">
        <v>6531000</v>
      </c>
      <c r="E30" s="419">
        <v>4723120</v>
      </c>
      <c r="F30" s="419">
        <v>11254120</v>
      </c>
      <c r="G30" s="419">
        <v>6277927.3099999996</v>
      </c>
      <c r="H30" s="419">
        <v>6105087.3099999996</v>
      </c>
      <c r="I30" s="419">
        <v>6105087.3099999996</v>
      </c>
      <c r="J30" s="419">
        <v>6105087.3099999996</v>
      </c>
      <c r="K30" s="419">
        <v>5149032.6900000004</v>
      </c>
    </row>
    <row r="31" spans="1:12" ht="15">
      <c r="B31" s="427"/>
      <c r="C31" s="603" t="s">
        <v>697</v>
      </c>
      <c r="D31" s="419">
        <v>3522503.56</v>
      </c>
      <c r="E31" s="419">
        <v>-597989.41</v>
      </c>
      <c r="F31" s="419">
        <v>2924514.15</v>
      </c>
      <c r="G31" s="419">
        <v>1308111.98</v>
      </c>
      <c r="H31" s="419">
        <v>851129.32</v>
      </c>
      <c r="I31" s="419">
        <v>851129.32</v>
      </c>
      <c r="J31" s="419">
        <v>851129.32</v>
      </c>
      <c r="K31" s="419">
        <v>2073384.83</v>
      </c>
    </row>
    <row r="32" spans="1:12" ht="15">
      <c r="B32" s="427"/>
      <c r="C32" s="603" t="s">
        <v>698</v>
      </c>
      <c r="D32" s="419">
        <v>8854800</v>
      </c>
      <c r="E32" s="419">
        <v>1143561.8</v>
      </c>
      <c r="F32" s="419">
        <v>9998361.8000000007</v>
      </c>
      <c r="G32" s="419">
        <v>4771240.28</v>
      </c>
      <c r="H32" s="419">
        <v>4529557.51</v>
      </c>
      <c r="I32" s="419">
        <v>4529557.51</v>
      </c>
      <c r="J32" s="419">
        <v>4529557.51</v>
      </c>
      <c r="K32" s="419">
        <v>5468804.29</v>
      </c>
    </row>
    <row r="33" spans="1:12" ht="15">
      <c r="B33" s="427"/>
      <c r="C33" s="603" t="s">
        <v>699</v>
      </c>
      <c r="D33" s="419">
        <v>1548396.04</v>
      </c>
      <c r="E33" s="419">
        <v>600446.54</v>
      </c>
      <c r="F33" s="419">
        <v>2148842.58</v>
      </c>
      <c r="G33" s="419">
        <v>752580.63</v>
      </c>
      <c r="H33" s="419">
        <v>746642.01</v>
      </c>
      <c r="I33" s="419">
        <v>746642.01</v>
      </c>
      <c r="J33" s="419">
        <v>746642.01</v>
      </c>
      <c r="K33" s="419">
        <v>1402200.57</v>
      </c>
    </row>
    <row r="34" spans="1:12" s="401" customFormat="1" ht="15">
      <c r="A34" s="306"/>
      <c r="B34" s="953" t="s">
        <v>700</v>
      </c>
      <c r="C34" s="954"/>
      <c r="D34" s="426">
        <f>SUM(D25:D33)</f>
        <v>64370187.920000002</v>
      </c>
      <c r="E34" s="426">
        <f t="shared" ref="E34:K34" si="2">SUM(E25:E33)</f>
        <v>240041.36000000057</v>
      </c>
      <c r="F34" s="426">
        <f t="shared" si="2"/>
        <v>64610229.280000001</v>
      </c>
      <c r="G34" s="426">
        <f t="shared" si="2"/>
        <v>31606641.259999998</v>
      </c>
      <c r="H34" s="426">
        <f t="shared" si="2"/>
        <v>29380950.440000001</v>
      </c>
      <c r="I34" s="426">
        <f t="shared" si="2"/>
        <v>29380950.440000001</v>
      </c>
      <c r="J34" s="426">
        <f t="shared" si="2"/>
        <v>29380950.440000001</v>
      </c>
      <c r="K34" s="426">
        <f t="shared" si="2"/>
        <v>35229278.840000004</v>
      </c>
      <c r="L34" s="306"/>
    </row>
    <row r="35" spans="1:12" ht="15">
      <c r="B35" s="427"/>
      <c r="C35" s="603" t="s">
        <v>701</v>
      </c>
      <c r="D35" s="419">
        <v>48076902.439999998</v>
      </c>
      <c r="E35" s="419">
        <v>65633160.479999997</v>
      </c>
      <c r="F35" s="419">
        <v>113710062.92</v>
      </c>
      <c r="G35" s="419">
        <v>33047859.199999999</v>
      </c>
      <c r="H35" s="419">
        <v>32920859.77</v>
      </c>
      <c r="I35" s="419">
        <v>32920859.77</v>
      </c>
      <c r="J35" s="419">
        <v>32920859.77</v>
      </c>
      <c r="K35" s="419">
        <v>80789203.150000006</v>
      </c>
    </row>
    <row r="36" spans="1:12" ht="15">
      <c r="B36" s="427"/>
      <c r="C36" s="603" t="s">
        <v>702</v>
      </c>
      <c r="D36" s="419">
        <v>54346629.399999999</v>
      </c>
      <c r="E36" s="419">
        <v>7955076</v>
      </c>
      <c r="F36" s="419">
        <v>62301705.399999999</v>
      </c>
      <c r="G36" s="419">
        <v>26652390.27</v>
      </c>
      <c r="H36" s="419">
        <v>23843353.780000001</v>
      </c>
      <c r="I36" s="419">
        <v>23843353.780000001</v>
      </c>
      <c r="J36" s="419">
        <v>23843353.780000001</v>
      </c>
      <c r="K36" s="419">
        <v>38458351.619999997</v>
      </c>
    </row>
    <row r="37" spans="1:12" ht="15">
      <c r="B37" s="427"/>
      <c r="C37" s="603" t="s">
        <v>317</v>
      </c>
      <c r="D37" s="419">
        <v>15300</v>
      </c>
      <c r="E37" s="419">
        <v>0</v>
      </c>
      <c r="F37" s="419">
        <v>15300</v>
      </c>
      <c r="G37" s="419">
        <v>6001.92</v>
      </c>
      <c r="H37" s="419">
        <v>6001.92</v>
      </c>
      <c r="I37" s="419">
        <v>6001.92</v>
      </c>
      <c r="J37" s="419">
        <v>6001.92</v>
      </c>
      <c r="K37" s="419">
        <v>9298.08</v>
      </c>
    </row>
    <row r="38" spans="1:12" s="401" customFormat="1" ht="15">
      <c r="A38" s="306"/>
      <c r="B38" s="953" t="s">
        <v>703</v>
      </c>
      <c r="C38" s="954"/>
      <c r="D38" s="426">
        <f>SUM(D35:D37)</f>
        <v>102438831.84</v>
      </c>
      <c r="E38" s="426">
        <f t="shared" ref="E38:K38" si="3">SUM(E35:E37)</f>
        <v>73588236.479999989</v>
      </c>
      <c r="F38" s="426">
        <f t="shared" si="3"/>
        <v>176027068.31999999</v>
      </c>
      <c r="G38" s="426">
        <f t="shared" si="3"/>
        <v>59706251.390000001</v>
      </c>
      <c r="H38" s="426">
        <f t="shared" si="3"/>
        <v>56770215.469999999</v>
      </c>
      <c r="I38" s="426">
        <f t="shared" si="3"/>
        <v>56770215.469999999</v>
      </c>
      <c r="J38" s="426">
        <f t="shared" si="3"/>
        <v>56770215.469999999</v>
      </c>
      <c r="K38" s="426">
        <f t="shared" si="3"/>
        <v>119256852.85000001</v>
      </c>
      <c r="L38" s="306"/>
    </row>
    <row r="39" spans="1:12" ht="15">
      <c r="B39" s="427"/>
      <c r="C39" s="603" t="s">
        <v>704</v>
      </c>
      <c r="D39" s="419">
        <v>1102500</v>
      </c>
      <c r="E39" s="419">
        <v>1104000</v>
      </c>
      <c r="F39" s="419">
        <v>2206500</v>
      </c>
      <c r="G39" s="419">
        <v>1109496.68</v>
      </c>
      <c r="H39" s="419">
        <v>210702.4</v>
      </c>
      <c r="I39" s="419">
        <v>210702.4</v>
      </c>
      <c r="J39" s="419">
        <v>210702.4</v>
      </c>
      <c r="K39" s="419">
        <v>1995797.6</v>
      </c>
    </row>
    <row r="40" spans="1:12" ht="15">
      <c r="B40" s="427"/>
      <c r="C40" s="603" t="s">
        <v>705</v>
      </c>
      <c r="D40" s="419">
        <v>697800</v>
      </c>
      <c r="E40" s="419">
        <v>124000</v>
      </c>
      <c r="F40" s="419">
        <v>821800</v>
      </c>
      <c r="G40" s="419">
        <v>739166.86</v>
      </c>
      <c r="H40" s="419">
        <v>79987.899999999994</v>
      </c>
      <c r="I40" s="419">
        <v>79987.899999999994</v>
      </c>
      <c r="J40" s="419">
        <v>79987.899999999994</v>
      </c>
      <c r="K40" s="419">
        <v>741812.1</v>
      </c>
    </row>
    <row r="41" spans="1:12" ht="15">
      <c r="B41" s="427"/>
      <c r="C41" s="603" t="s">
        <v>706</v>
      </c>
      <c r="D41" s="419">
        <v>400000</v>
      </c>
      <c r="E41" s="419">
        <v>0</v>
      </c>
      <c r="F41" s="419">
        <v>400000</v>
      </c>
      <c r="G41" s="419">
        <v>0</v>
      </c>
      <c r="H41" s="419">
        <v>0</v>
      </c>
      <c r="I41" s="419">
        <v>0</v>
      </c>
      <c r="J41" s="419">
        <v>0</v>
      </c>
      <c r="K41" s="419">
        <v>400000</v>
      </c>
    </row>
    <row r="42" spans="1:12" ht="15">
      <c r="B42" s="427"/>
      <c r="C42" s="603" t="s">
        <v>707</v>
      </c>
      <c r="D42" s="419">
        <v>315000</v>
      </c>
      <c r="E42" s="419">
        <v>0</v>
      </c>
      <c r="F42" s="419">
        <v>315000</v>
      </c>
      <c r="G42" s="419">
        <v>223591.53</v>
      </c>
      <c r="H42" s="419">
        <v>153591.53</v>
      </c>
      <c r="I42" s="419">
        <v>153591.53</v>
      </c>
      <c r="J42" s="419">
        <v>153591.53</v>
      </c>
      <c r="K42" s="419">
        <v>161408.47</v>
      </c>
    </row>
    <row r="43" spans="1:12" s="401" customFormat="1" ht="15">
      <c r="A43" s="306"/>
      <c r="B43" s="953" t="s">
        <v>708</v>
      </c>
      <c r="C43" s="954"/>
      <c r="D43" s="426">
        <f t="shared" ref="D43:K43" si="4">SUM(D39:D42)</f>
        <v>2515300</v>
      </c>
      <c r="E43" s="426">
        <f t="shared" si="4"/>
        <v>1228000</v>
      </c>
      <c r="F43" s="426">
        <f t="shared" si="4"/>
        <v>3743300</v>
      </c>
      <c r="G43" s="426">
        <f t="shared" si="4"/>
        <v>2072255.07</v>
      </c>
      <c r="H43" s="426">
        <f t="shared" si="4"/>
        <v>444281.82999999996</v>
      </c>
      <c r="I43" s="426">
        <f t="shared" si="4"/>
        <v>444281.82999999996</v>
      </c>
      <c r="J43" s="426">
        <f t="shared" si="4"/>
        <v>444281.82999999996</v>
      </c>
      <c r="K43" s="426">
        <f t="shared" si="4"/>
        <v>3299018.1700000004</v>
      </c>
      <c r="L43" s="306"/>
    </row>
    <row r="44" spans="1:12" ht="15">
      <c r="B44" s="427"/>
      <c r="C44" s="603" t="s">
        <v>709</v>
      </c>
      <c r="D44" s="419">
        <v>3000000</v>
      </c>
      <c r="E44" s="419">
        <v>141117993.36000001</v>
      </c>
      <c r="F44" s="419">
        <v>144117993.36000001</v>
      </c>
      <c r="G44" s="419">
        <v>52796664.719999999</v>
      </c>
      <c r="H44" s="419">
        <v>48165026.869999997</v>
      </c>
      <c r="I44" s="419">
        <v>48165026.869999997</v>
      </c>
      <c r="J44" s="419">
        <v>48165026.869999997</v>
      </c>
      <c r="K44" s="419">
        <v>95952966.489999995</v>
      </c>
    </row>
    <row r="45" spans="1:12" s="401" customFormat="1" ht="15">
      <c r="A45" s="306"/>
      <c r="B45" s="955" t="s">
        <v>710</v>
      </c>
      <c r="C45" s="956"/>
      <c r="D45" s="426">
        <f>SUM(D44)</f>
        <v>3000000</v>
      </c>
      <c r="E45" s="426">
        <f t="shared" ref="E45:K45" si="5">SUM(E44)</f>
        <v>141117993.36000001</v>
      </c>
      <c r="F45" s="426">
        <f t="shared" si="5"/>
        <v>144117993.36000001</v>
      </c>
      <c r="G45" s="426">
        <f t="shared" si="5"/>
        <v>52796664.719999999</v>
      </c>
      <c r="H45" s="426">
        <f t="shared" si="5"/>
        <v>48165026.869999997</v>
      </c>
      <c r="I45" s="426">
        <f t="shared" si="5"/>
        <v>48165026.869999997</v>
      </c>
      <c r="J45" s="426">
        <f t="shared" si="5"/>
        <v>48165026.869999997</v>
      </c>
      <c r="K45" s="426">
        <f t="shared" si="5"/>
        <v>95952966.489999995</v>
      </c>
      <c r="L45" s="306"/>
    </row>
    <row r="46" spans="1:12" s="401" customFormat="1">
      <c r="A46" s="306"/>
      <c r="B46" s="428"/>
      <c r="C46" s="429" t="s">
        <v>229</v>
      </c>
      <c r="D46" s="430">
        <f t="shared" ref="D46:K46" si="6">+D43+D38+D34+D24+D15+D45</f>
        <v>254728082.31999999</v>
      </c>
      <c r="E46" s="430">
        <f t="shared" si="6"/>
        <v>237180736.30000001</v>
      </c>
      <c r="F46" s="430">
        <f t="shared" si="6"/>
        <v>491908818.62</v>
      </c>
      <c r="G46" s="430">
        <f t="shared" si="6"/>
        <v>194071993.89000002</v>
      </c>
      <c r="H46" s="430">
        <f t="shared" si="6"/>
        <v>179200950.88</v>
      </c>
      <c r="I46" s="430">
        <f t="shared" si="6"/>
        <v>179200950.88</v>
      </c>
      <c r="J46" s="430">
        <f t="shared" si="6"/>
        <v>179200950.88</v>
      </c>
      <c r="K46" s="430">
        <f t="shared" si="6"/>
        <v>312707867.74000001</v>
      </c>
      <c r="L46" s="306"/>
    </row>
    <row r="48" spans="1:12">
      <c r="B48" s="16" t="s">
        <v>76</v>
      </c>
      <c r="F48" s="425"/>
      <c r="G48" s="425"/>
      <c r="H48" s="425"/>
      <c r="I48" s="425"/>
      <c r="J48" s="425"/>
      <c r="K48" s="425"/>
    </row>
    <row r="50" spans="3:11">
      <c r="D50" s="425" t="str">
        <f>IF(D47=[1]CAdmon!D37," ","ERROR")</f>
        <v xml:space="preserve"> </v>
      </c>
      <c r="E50" s="425" t="str">
        <f>IF(E47=[1]CAdmon!E37," ","ERROR")</f>
        <v xml:space="preserve"> </v>
      </c>
      <c r="F50" s="425" t="str">
        <f>IF(F47=[1]CAdmon!F37," ","ERROR")</f>
        <v xml:space="preserve"> </v>
      </c>
      <c r="G50" s="425"/>
      <c r="H50" s="425" t="str">
        <f>IF(H47=[1]CAdmon!H37," ","ERROR")</f>
        <v xml:space="preserve"> </v>
      </c>
      <c r="I50" s="425"/>
      <c r="J50" s="425" t="str">
        <f>IF(J47=[1]CAdmon!J37," ","ERROR")</f>
        <v xml:space="preserve"> </v>
      </c>
      <c r="K50" s="425" t="str">
        <f>IF(K47=[1]CAdmon!K37," ","ERROR")</f>
        <v xml:space="preserve"> </v>
      </c>
    </row>
    <row r="51" spans="3:11">
      <c r="C51" s="282"/>
    </row>
    <row r="52" spans="3:11">
      <c r="C52" s="830" t="s">
        <v>532</v>
      </c>
      <c r="D52" s="830"/>
      <c r="F52" s="932" t="s">
        <v>534</v>
      </c>
      <c r="G52" s="932"/>
      <c r="H52" s="932"/>
      <c r="I52" s="932"/>
      <c r="J52" s="932"/>
      <c r="K52" s="932"/>
    </row>
    <row r="53" spans="3:11">
      <c r="C53" s="829" t="s">
        <v>533</v>
      </c>
      <c r="D53" s="829"/>
      <c r="F53" s="860" t="s">
        <v>535</v>
      </c>
      <c r="G53" s="860"/>
      <c r="H53" s="860"/>
      <c r="I53" s="860"/>
      <c r="J53" s="860"/>
      <c r="K53" s="860"/>
    </row>
    <row r="56" spans="3:11">
      <c r="D56" s="553"/>
      <c r="E56" s="553"/>
      <c r="F56" s="553"/>
      <c r="G56" s="553"/>
      <c r="H56" s="553"/>
      <c r="I56" s="553"/>
      <c r="J56" s="553"/>
      <c r="K56" s="553"/>
    </row>
  </sheetData>
  <mergeCells count="16">
    <mergeCell ref="C52:D52"/>
    <mergeCell ref="F52:K52"/>
    <mergeCell ref="C53:D53"/>
    <mergeCell ref="F53:K53"/>
    <mergeCell ref="B15:C15"/>
    <mergeCell ref="B24:C24"/>
    <mergeCell ref="B34:C34"/>
    <mergeCell ref="B38:C38"/>
    <mergeCell ref="B43:C43"/>
    <mergeCell ref="B45:C45"/>
    <mergeCell ref="B1:K1"/>
    <mergeCell ref="B2:K2"/>
    <mergeCell ref="B3:K3"/>
    <mergeCell ref="B6:C8"/>
    <mergeCell ref="D6:J6"/>
    <mergeCell ref="K6:K7"/>
  </mergeCells>
  <pageMargins left="0.7" right="0.7" top="0.44" bottom="0.75" header="0.3" footer="0.3"/>
  <pageSetup scale="63" fitToHeight="0"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L30"/>
  <sheetViews>
    <sheetView showGridLines="0" zoomScale="85" zoomScaleNormal="85" workbookViewId="0">
      <selection activeCell="G15" sqref="G15"/>
    </sheetView>
  </sheetViews>
  <sheetFormatPr baseColWidth="10" defaultColWidth="11.42578125" defaultRowHeight="12.75"/>
  <cols>
    <col min="1" max="1" width="2.5703125" style="26" customWidth="1"/>
    <col min="2" max="2" width="2" style="275" customWidth="1"/>
    <col min="3" max="3" width="45.85546875" style="275" customWidth="1"/>
    <col min="4" max="4" width="15.140625" style="275" customWidth="1"/>
    <col min="5" max="5" width="15" style="275" customWidth="1"/>
    <col min="6" max="6" width="14.7109375" style="275" customWidth="1"/>
    <col min="7" max="8" width="15.42578125" style="275" customWidth="1"/>
    <col min="9" max="9" width="15.5703125" style="275" customWidth="1"/>
    <col min="10" max="10" width="15.85546875" style="275" customWidth="1"/>
    <col min="11" max="11" width="14.5703125" style="275" customWidth="1"/>
    <col min="12" max="12" width="4" style="26" customWidth="1"/>
    <col min="13" max="16384" width="11.42578125" style="275"/>
  </cols>
  <sheetData>
    <row r="1" spans="2:11" ht="16.5" customHeight="1">
      <c r="B1" s="842" t="s">
        <v>451</v>
      </c>
      <c r="C1" s="842"/>
      <c r="D1" s="842"/>
      <c r="E1" s="842"/>
      <c r="F1" s="842"/>
      <c r="G1" s="842"/>
      <c r="H1" s="842"/>
      <c r="I1" s="842"/>
      <c r="J1" s="842"/>
      <c r="K1" s="842"/>
    </row>
    <row r="2" spans="2:11" ht="16.5" customHeight="1">
      <c r="B2" s="842" t="s">
        <v>453</v>
      </c>
      <c r="C2" s="842"/>
      <c r="D2" s="842"/>
      <c r="E2" s="842"/>
      <c r="F2" s="842"/>
      <c r="G2" s="842"/>
      <c r="H2" s="842"/>
      <c r="I2" s="842"/>
      <c r="J2" s="842"/>
      <c r="K2" s="842"/>
    </row>
    <row r="3" spans="2:11" ht="16.5" customHeight="1">
      <c r="B3" s="842" t="s">
        <v>5891</v>
      </c>
      <c r="C3" s="842"/>
      <c r="D3" s="842"/>
      <c r="E3" s="842"/>
      <c r="F3" s="842"/>
      <c r="G3" s="842"/>
      <c r="H3" s="842"/>
      <c r="I3" s="842"/>
      <c r="J3" s="842"/>
      <c r="K3" s="842"/>
    </row>
    <row r="4" spans="2:11" s="26" customFormat="1"/>
    <row r="5" spans="2:11" s="26" customFormat="1">
      <c r="C5" s="31" t="s">
        <v>3</v>
      </c>
      <c r="D5" s="289" t="s">
        <v>531</v>
      </c>
      <c r="E5" s="289"/>
      <c r="F5" s="288"/>
      <c r="G5" s="288"/>
      <c r="H5" s="289"/>
      <c r="I5" s="289"/>
      <c r="J5" s="73"/>
    </row>
    <row r="6" spans="2:11" s="26" customFormat="1"/>
    <row r="7" spans="2:11">
      <c r="B7" s="957" t="s">
        <v>74</v>
      </c>
      <c r="C7" s="958"/>
      <c r="D7" s="952" t="s">
        <v>230</v>
      </c>
      <c r="E7" s="952"/>
      <c r="F7" s="952"/>
      <c r="G7" s="952"/>
      <c r="H7" s="952"/>
      <c r="I7" s="952"/>
      <c r="J7" s="952"/>
      <c r="K7" s="952" t="s">
        <v>224</v>
      </c>
    </row>
    <row r="8" spans="2:11" ht="25.5">
      <c r="B8" s="959"/>
      <c r="C8" s="960"/>
      <c r="D8" s="402" t="s">
        <v>225</v>
      </c>
      <c r="E8" s="402" t="s">
        <v>226</v>
      </c>
      <c r="F8" s="402" t="s">
        <v>204</v>
      </c>
      <c r="G8" s="402" t="s">
        <v>403</v>
      </c>
      <c r="H8" s="402" t="s">
        <v>205</v>
      </c>
      <c r="I8" s="402" t="s">
        <v>404</v>
      </c>
      <c r="J8" s="402" t="s">
        <v>227</v>
      </c>
      <c r="K8" s="952"/>
    </row>
    <row r="9" spans="2:11">
      <c r="B9" s="961"/>
      <c r="C9" s="962"/>
      <c r="D9" s="402">
        <v>1</v>
      </c>
      <c r="E9" s="402">
        <v>2</v>
      </c>
      <c r="F9" s="402" t="s">
        <v>228</v>
      </c>
      <c r="G9" s="402">
        <v>4</v>
      </c>
      <c r="H9" s="402">
        <v>5</v>
      </c>
      <c r="I9" s="402">
        <v>6</v>
      </c>
      <c r="J9" s="402">
        <v>7</v>
      </c>
      <c r="K9" s="402" t="s">
        <v>465</v>
      </c>
    </row>
    <row r="10" spans="2:11">
      <c r="B10" s="415"/>
      <c r="C10" s="416"/>
      <c r="D10" s="608"/>
      <c r="E10" s="417"/>
      <c r="F10" s="611"/>
      <c r="G10" s="417"/>
      <c r="H10" s="611"/>
      <c r="I10" s="417"/>
      <c r="J10" s="611"/>
      <c r="K10" s="417"/>
    </row>
    <row r="11" spans="2:11" ht="15">
      <c r="B11" s="403"/>
      <c r="C11" s="418" t="s">
        <v>231</v>
      </c>
      <c r="D11" s="552">
        <v>201135879.88</v>
      </c>
      <c r="E11" s="606">
        <v>29236845.300000001</v>
      </c>
      <c r="F11" s="552">
        <v>230372725.18000001</v>
      </c>
      <c r="G11" s="606">
        <v>106188127.73999999</v>
      </c>
      <c r="H11" s="552">
        <v>97703695.25</v>
      </c>
      <c r="I11" s="606">
        <v>97703695.25</v>
      </c>
      <c r="J11" s="552">
        <v>97703695.25</v>
      </c>
      <c r="K11" s="606">
        <v>132669029.93000001</v>
      </c>
    </row>
    <row r="12" spans="2:11">
      <c r="B12" s="403"/>
      <c r="C12" s="404"/>
      <c r="D12" s="609"/>
      <c r="E12" s="419"/>
      <c r="F12" s="612"/>
      <c r="G12" s="419"/>
      <c r="H12" s="612"/>
      <c r="I12" s="419"/>
      <c r="J12" s="612"/>
      <c r="K12" s="419"/>
    </row>
    <row r="13" spans="2:11" ht="15">
      <c r="B13" s="420"/>
      <c r="C13" s="418" t="s">
        <v>232</v>
      </c>
      <c r="D13" s="552">
        <v>53592202.439999998</v>
      </c>
      <c r="E13" s="606">
        <v>207943891</v>
      </c>
      <c r="F13" s="552">
        <v>261536093.44</v>
      </c>
      <c r="G13" s="606">
        <v>87883866.150000006</v>
      </c>
      <c r="H13" s="552">
        <v>81497255.629999995</v>
      </c>
      <c r="I13" s="606">
        <v>81497255.629999995</v>
      </c>
      <c r="J13" s="552">
        <v>81497255.629999995</v>
      </c>
      <c r="K13" s="606">
        <v>180038837.81</v>
      </c>
    </row>
    <row r="14" spans="2:11">
      <c r="B14" s="403"/>
      <c r="C14" s="404"/>
      <c r="D14" s="609"/>
      <c r="E14" s="419"/>
      <c r="F14" s="612"/>
      <c r="G14" s="419"/>
      <c r="H14" s="612"/>
      <c r="I14" s="419"/>
      <c r="J14" s="612"/>
      <c r="K14" s="419"/>
    </row>
    <row r="15" spans="2:11" ht="25.5">
      <c r="B15" s="420"/>
      <c r="C15" s="418" t="s">
        <v>233</v>
      </c>
      <c r="D15" s="609"/>
      <c r="E15" s="610"/>
      <c r="F15" s="612">
        <f>+D15+E15</f>
        <v>0</v>
      </c>
      <c r="G15" s="419"/>
      <c r="H15" s="612"/>
      <c r="I15" s="419"/>
      <c r="J15" s="612"/>
      <c r="K15" s="419">
        <f>+F15-H15</f>
        <v>0</v>
      </c>
    </row>
    <row r="16" spans="2:11">
      <c r="B16" s="421"/>
      <c r="C16" s="422"/>
      <c r="D16" s="423"/>
      <c r="E16" s="423"/>
      <c r="F16" s="613"/>
      <c r="G16" s="423"/>
      <c r="H16" s="614"/>
      <c r="I16" s="423"/>
      <c r="J16" s="614"/>
      <c r="K16" s="423"/>
    </row>
    <row r="17" spans="1:12" s="401" customFormat="1">
      <c r="A17" s="306"/>
      <c r="B17" s="421"/>
      <c r="C17" s="422" t="s">
        <v>229</v>
      </c>
      <c r="D17" s="424">
        <f>+D11+D13+D15</f>
        <v>254728082.31999999</v>
      </c>
      <c r="E17" s="424">
        <f t="shared" ref="E17:K17" si="0">+E11+E13+E15</f>
        <v>237180736.30000001</v>
      </c>
      <c r="F17" s="424">
        <f t="shared" si="0"/>
        <v>491908818.62</v>
      </c>
      <c r="G17" s="424">
        <f t="shared" si="0"/>
        <v>194071993.88999999</v>
      </c>
      <c r="H17" s="424">
        <f t="shared" si="0"/>
        <v>179200950.88</v>
      </c>
      <c r="I17" s="424">
        <f t="shared" si="0"/>
        <v>179200950.88</v>
      </c>
      <c r="J17" s="424">
        <f t="shared" si="0"/>
        <v>179200950.88</v>
      </c>
      <c r="K17" s="424">
        <f t="shared" si="0"/>
        <v>312707867.74000001</v>
      </c>
      <c r="L17" s="306"/>
    </row>
    <row r="18" spans="1:12" s="26" customFormat="1"/>
    <row r="19" spans="1:12">
      <c r="C19" s="16" t="s">
        <v>76</v>
      </c>
    </row>
    <row r="20" spans="1:12">
      <c r="C20" s="16"/>
    </row>
    <row r="21" spans="1:12">
      <c r="C21" s="16"/>
    </row>
    <row r="22" spans="1:12">
      <c r="D22" s="425"/>
      <c r="E22" s="425"/>
      <c r="F22" s="425"/>
      <c r="G22" s="425"/>
      <c r="H22" s="425"/>
      <c r="I22" s="425"/>
      <c r="J22" s="425"/>
      <c r="K22" s="425"/>
    </row>
    <row r="23" spans="1:12">
      <c r="C23" s="282"/>
      <c r="G23" s="282"/>
      <c r="H23" s="282"/>
      <c r="I23" s="282"/>
      <c r="J23" s="282"/>
    </row>
    <row r="24" spans="1:12">
      <c r="C24" s="830" t="s">
        <v>532</v>
      </c>
      <c r="D24" s="830"/>
      <c r="F24" s="850"/>
      <c r="G24" s="850"/>
      <c r="H24" s="850" t="s">
        <v>534</v>
      </c>
      <c r="I24" s="850"/>
      <c r="J24" s="850"/>
      <c r="K24" s="850"/>
    </row>
    <row r="25" spans="1:12" ht="12.75" customHeight="1">
      <c r="C25" s="829" t="s">
        <v>533</v>
      </c>
      <c r="D25" s="829"/>
      <c r="F25" s="829" t="s">
        <v>535</v>
      </c>
      <c r="G25" s="829"/>
      <c r="H25" s="829"/>
      <c r="I25" s="829"/>
      <c r="J25" s="829"/>
      <c r="K25" s="829"/>
    </row>
    <row r="26" spans="1:12" ht="15">
      <c r="D26" s="552"/>
      <c r="E26" s="552"/>
      <c r="F26" s="552"/>
      <c r="G26" s="552"/>
      <c r="H26" s="552"/>
      <c r="I26" s="552"/>
      <c r="J26" s="552"/>
      <c r="K26" s="552"/>
    </row>
    <row r="28" spans="1:12" ht="15">
      <c r="D28" s="552"/>
      <c r="E28" s="552"/>
      <c r="F28" s="552"/>
      <c r="G28" s="552"/>
      <c r="H28" s="552"/>
      <c r="I28" s="552"/>
      <c r="J28" s="552"/>
      <c r="K28" s="552"/>
    </row>
    <row r="30" spans="1:12">
      <c r="D30" s="553"/>
      <c r="E30" s="553"/>
      <c r="F30" s="553"/>
      <c r="G30" s="553"/>
      <c r="H30" s="553"/>
      <c r="I30" s="553"/>
      <c r="J30" s="553"/>
      <c r="K30" s="553"/>
    </row>
  </sheetData>
  <mergeCells count="12">
    <mergeCell ref="F25:K25"/>
    <mergeCell ref="B7:C9"/>
    <mergeCell ref="D7:J7"/>
    <mergeCell ref="K7:K8"/>
    <mergeCell ref="B1:K1"/>
    <mergeCell ref="B3:K3"/>
    <mergeCell ref="B2:K2"/>
    <mergeCell ref="C24:D24"/>
    <mergeCell ref="C25:D25"/>
    <mergeCell ref="F24:G24"/>
    <mergeCell ref="H24:I24"/>
    <mergeCell ref="J24:K24"/>
  </mergeCells>
  <pageMargins left="0.7" right="0.7" top="0.38" bottom="0.75" header="0.3" footer="0.3"/>
  <pageSetup scale="69"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L57"/>
  <sheetViews>
    <sheetView showGridLines="0" zoomScale="85" zoomScaleNormal="85" workbookViewId="0">
      <selection activeCell="G22" sqref="G22"/>
    </sheetView>
  </sheetViews>
  <sheetFormatPr baseColWidth="10" defaultColWidth="11.42578125" defaultRowHeight="12.75"/>
  <cols>
    <col min="1" max="1" width="1.5703125" style="26" customWidth="1"/>
    <col min="2" max="2" width="4.5703125" style="453" customWidth="1"/>
    <col min="3" max="3" width="60.28515625" style="275" customWidth="1"/>
    <col min="4" max="4" width="15.140625" style="275" bestFit="1" customWidth="1"/>
    <col min="5" max="5" width="16.140625" style="275" customWidth="1"/>
    <col min="6" max="6" width="15.42578125" style="275" customWidth="1"/>
    <col min="7" max="7" width="15.140625" style="275" customWidth="1"/>
    <col min="8" max="8" width="14.85546875" style="275" customWidth="1"/>
    <col min="9" max="9" width="15.85546875" style="275" customWidth="1"/>
    <col min="10" max="10" width="15.7109375" style="275" customWidth="1"/>
    <col min="11" max="11" width="14.85546875" style="275" customWidth="1"/>
    <col min="12" max="12" width="3.28515625" style="26" customWidth="1"/>
    <col min="13" max="16384" width="11.42578125" style="275"/>
  </cols>
  <sheetData>
    <row r="1" spans="1:12" ht="18.75" customHeight="1">
      <c r="B1" s="842" t="s">
        <v>451</v>
      </c>
      <c r="C1" s="842"/>
      <c r="D1" s="842"/>
      <c r="E1" s="842"/>
      <c r="F1" s="842"/>
      <c r="G1" s="842"/>
      <c r="H1" s="842"/>
      <c r="I1" s="842"/>
      <c r="J1" s="842"/>
      <c r="K1" s="842"/>
    </row>
    <row r="2" spans="1:12" ht="18.75" customHeight="1">
      <c r="B2" s="842" t="s">
        <v>455</v>
      </c>
      <c r="C2" s="842"/>
      <c r="D2" s="842"/>
      <c r="E2" s="842"/>
      <c r="F2" s="842"/>
      <c r="G2" s="842"/>
      <c r="H2" s="842"/>
      <c r="I2" s="842"/>
      <c r="J2" s="842"/>
      <c r="K2" s="842"/>
    </row>
    <row r="3" spans="1:12" ht="18.75" customHeight="1">
      <c r="B3" s="842" t="s">
        <v>5891</v>
      </c>
      <c r="C3" s="842"/>
      <c r="D3" s="842"/>
      <c r="E3" s="842"/>
      <c r="F3" s="842"/>
      <c r="G3" s="842"/>
      <c r="H3" s="842"/>
      <c r="I3" s="842"/>
      <c r="J3" s="842"/>
      <c r="K3" s="842"/>
    </row>
    <row r="4" spans="1:12" s="26" customFormat="1" ht="9" customHeight="1">
      <c r="B4" s="431"/>
      <c r="C4" s="431"/>
      <c r="D4" s="431"/>
      <c r="E4" s="431"/>
      <c r="F4" s="431"/>
      <c r="G4" s="431"/>
      <c r="H4" s="431"/>
      <c r="I4" s="431"/>
      <c r="J4" s="431"/>
      <c r="K4" s="431"/>
    </row>
    <row r="5" spans="1:12" s="26" customFormat="1" ht="21.75" customHeight="1">
      <c r="C5" s="31" t="s">
        <v>3</v>
      </c>
      <c r="D5" s="289" t="s">
        <v>531</v>
      </c>
      <c r="E5" s="289"/>
      <c r="F5" s="432"/>
      <c r="G5" s="432"/>
      <c r="H5" s="432"/>
      <c r="I5" s="432"/>
      <c r="J5" s="432"/>
      <c r="K5" s="433"/>
    </row>
    <row r="6" spans="1:12" s="26" customFormat="1" ht="9" customHeight="1">
      <c r="B6" s="433"/>
      <c r="C6" s="433"/>
      <c r="D6" s="433"/>
      <c r="E6" s="433"/>
      <c r="F6" s="433"/>
      <c r="G6" s="433"/>
      <c r="H6" s="433"/>
      <c r="I6" s="433"/>
      <c r="J6" s="433"/>
      <c r="K6" s="433"/>
    </row>
    <row r="7" spans="1:12">
      <c r="B7" s="951" t="s">
        <v>74</v>
      </c>
      <c r="C7" s="951"/>
      <c r="D7" s="952" t="s">
        <v>223</v>
      </c>
      <c r="E7" s="952"/>
      <c r="F7" s="952"/>
      <c r="G7" s="952"/>
      <c r="H7" s="952"/>
      <c r="I7" s="952"/>
      <c r="J7" s="952"/>
      <c r="K7" s="952" t="s">
        <v>224</v>
      </c>
    </row>
    <row r="8" spans="1:12" ht="25.5">
      <c r="B8" s="951"/>
      <c r="C8" s="951"/>
      <c r="D8" s="402" t="s">
        <v>225</v>
      </c>
      <c r="E8" s="402" t="s">
        <v>226</v>
      </c>
      <c r="F8" s="402" t="s">
        <v>204</v>
      </c>
      <c r="G8" s="402" t="s">
        <v>403</v>
      </c>
      <c r="H8" s="402" t="s">
        <v>205</v>
      </c>
      <c r="I8" s="402" t="s">
        <v>404</v>
      </c>
      <c r="J8" s="402" t="s">
        <v>227</v>
      </c>
      <c r="K8" s="952"/>
    </row>
    <row r="9" spans="1:12">
      <c r="B9" s="951"/>
      <c r="C9" s="951"/>
      <c r="D9" s="402">
        <v>1</v>
      </c>
      <c r="E9" s="402">
        <v>2</v>
      </c>
      <c r="F9" s="402" t="s">
        <v>228</v>
      </c>
      <c r="G9" s="402">
        <v>4</v>
      </c>
      <c r="H9" s="402">
        <v>5</v>
      </c>
      <c r="I9" s="402">
        <v>6</v>
      </c>
      <c r="J9" s="402">
        <v>7</v>
      </c>
      <c r="K9" s="402" t="s">
        <v>465</v>
      </c>
    </row>
    <row r="10" spans="1:12" ht="3" customHeight="1">
      <c r="B10" s="434"/>
      <c r="C10" s="416"/>
      <c r="D10" s="435"/>
      <c r="E10" s="435"/>
      <c r="F10" s="435"/>
      <c r="G10" s="435"/>
      <c r="H10" s="435"/>
      <c r="I10" s="435"/>
      <c r="J10" s="435"/>
      <c r="K10" s="435"/>
    </row>
    <row r="11" spans="1:12" s="436" customFormat="1">
      <c r="A11" s="94"/>
      <c r="B11" s="963" t="s">
        <v>235</v>
      </c>
      <c r="C11" s="964"/>
      <c r="D11" s="615"/>
      <c r="E11" s="623"/>
      <c r="F11" s="623"/>
      <c r="G11" s="624"/>
      <c r="H11" s="623"/>
      <c r="I11" s="624"/>
      <c r="J11" s="623"/>
      <c r="K11" s="623"/>
      <c r="L11" s="94"/>
    </row>
    <row r="12" spans="1:12" s="436" customFormat="1">
      <c r="A12" s="94"/>
      <c r="B12" s="437"/>
      <c r="C12" s="438" t="s">
        <v>236</v>
      </c>
      <c r="D12" s="616"/>
      <c r="E12" s="407"/>
      <c r="F12" s="407"/>
      <c r="G12" s="625"/>
      <c r="H12" s="407"/>
      <c r="I12" s="625"/>
      <c r="J12" s="407"/>
      <c r="K12" s="407"/>
      <c r="L12" s="94"/>
    </row>
    <row r="13" spans="1:12" s="436" customFormat="1">
      <c r="A13" s="94"/>
      <c r="B13" s="437"/>
      <c r="C13" s="438" t="s">
        <v>237</v>
      </c>
      <c r="D13" s="617"/>
      <c r="E13" s="439"/>
      <c r="F13" s="440"/>
      <c r="G13" s="626"/>
      <c r="H13" s="439"/>
      <c r="I13" s="626"/>
      <c r="J13" s="439"/>
      <c r="K13" s="439"/>
      <c r="L13" s="94"/>
    </row>
    <row r="14" spans="1:12" s="436" customFormat="1">
      <c r="A14" s="94"/>
      <c r="B14" s="437"/>
      <c r="C14" s="438" t="s">
        <v>238</v>
      </c>
      <c r="D14" s="617"/>
      <c r="E14" s="439"/>
      <c r="F14" s="440"/>
      <c r="G14" s="626"/>
      <c r="H14" s="439"/>
      <c r="I14" s="626"/>
      <c r="J14" s="439"/>
      <c r="K14" s="439"/>
      <c r="L14" s="94"/>
    </row>
    <row r="15" spans="1:12" s="436" customFormat="1">
      <c r="A15" s="94"/>
      <c r="B15" s="437"/>
      <c r="C15" s="438" t="s">
        <v>239</v>
      </c>
      <c r="D15" s="617"/>
      <c r="E15" s="439"/>
      <c r="F15" s="440"/>
      <c r="G15" s="626"/>
      <c r="H15" s="439"/>
      <c r="I15" s="626"/>
      <c r="J15" s="439"/>
      <c r="K15" s="439"/>
      <c r="L15" s="94"/>
    </row>
    <row r="16" spans="1:12" s="436" customFormat="1">
      <c r="A16" s="94"/>
      <c r="B16" s="437"/>
      <c r="C16" s="438" t="s">
        <v>240</v>
      </c>
      <c r="D16" s="617"/>
      <c r="E16" s="439"/>
      <c r="F16" s="440"/>
      <c r="G16" s="626"/>
      <c r="H16" s="439"/>
      <c r="I16" s="626"/>
      <c r="J16" s="439"/>
      <c r="K16" s="439"/>
      <c r="L16" s="94"/>
    </row>
    <row r="17" spans="1:12" s="436" customFormat="1">
      <c r="A17" s="94"/>
      <c r="B17" s="437"/>
      <c r="C17" s="438" t="s">
        <v>241</v>
      </c>
      <c r="D17" s="617"/>
      <c r="E17" s="439"/>
      <c r="F17" s="440"/>
      <c r="G17" s="626"/>
      <c r="H17" s="439"/>
      <c r="I17" s="626"/>
      <c r="J17" s="439"/>
      <c r="K17" s="439"/>
      <c r="L17" s="94"/>
    </row>
    <row r="18" spans="1:12" s="436" customFormat="1">
      <c r="A18" s="94"/>
      <c r="B18" s="437"/>
      <c r="C18" s="438" t="s">
        <v>242</v>
      </c>
      <c r="D18" s="617"/>
      <c r="E18" s="439"/>
      <c r="F18" s="440"/>
      <c r="G18" s="626"/>
      <c r="H18" s="439"/>
      <c r="I18" s="626"/>
      <c r="J18" s="439"/>
      <c r="K18" s="439"/>
      <c r="L18" s="94"/>
    </row>
    <row r="19" spans="1:12" s="436" customFormat="1">
      <c r="A19" s="94"/>
      <c r="B19" s="437"/>
      <c r="C19" s="438" t="s">
        <v>234</v>
      </c>
      <c r="D19" s="617"/>
      <c r="E19" s="439"/>
      <c r="F19" s="440"/>
      <c r="G19" s="626"/>
      <c r="H19" s="439"/>
      <c r="I19" s="626"/>
      <c r="J19" s="439"/>
      <c r="K19" s="439"/>
      <c r="L19" s="94"/>
    </row>
    <row r="20" spans="1:12" s="436" customFormat="1">
      <c r="A20" s="94"/>
      <c r="B20" s="437"/>
      <c r="C20" s="438"/>
      <c r="D20" s="617"/>
      <c r="E20" s="439"/>
      <c r="F20" s="440"/>
      <c r="G20" s="626"/>
      <c r="H20" s="439"/>
      <c r="I20" s="626"/>
      <c r="J20" s="439"/>
      <c r="K20" s="439"/>
      <c r="L20" s="94"/>
    </row>
    <row r="21" spans="1:12" s="443" customFormat="1">
      <c r="A21" s="441"/>
      <c r="B21" s="963" t="s">
        <v>243</v>
      </c>
      <c r="C21" s="964"/>
      <c r="D21" s="618"/>
      <c r="E21" s="442"/>
      <c r="F21" s="440"/>
      <c r="G21" s="627"/>
      <c r="H21" s="442"/>
      <c r="I21" s="627"/>
      <c r="J21" s="442"/>
      <c r="K21" s="442"/>
      <c r="L21" s="441"/>
    </row>
    <row r="22" spans="1:12" s="436" customFormat="1">
      <c r="A22" s="94"/>
      <c r="B22" s="437"/>
      <c r="C22" s="438" t="s">
        <v>244</v>
      </c>
      <c r="D22" s="619"/>
      <c r="E22" s="444"/>
      <c r="F22" s="440"/>
      <c r="G22" s="626"/>
      <c r="H22" s="444"/>
      <c r="I22" s="105"/>
      <c r="J22" s="444"/>
      <c r="K22" s="439"/>
      <c r="L22" s="94"/>
    </row>
    <row r="23" spans="1:12" s="436" customFormat="1">
      <c r="A23" s="94"/>
      <c r="B23" s="437"/>
      <c r="C23" s="438" t="s">
        <v>245</v>
      </c>
      <c r="D23" s="619"/>
      <c r="E23" s="444"/>
      <c r="F23" s="440"/>
      <c r="G23" s="626"/>
      <c r="H23" s="444"/>
      <c r="I23" s="105"/>
      <c r="J23" s="444"/>
      <c r="K23" s="439"/>
      <c r="L23" s="94"/>
    </row>
    <row r="24" spans="1:12" s="436" customFormat="1">
      <c r="A24" s="94"/>
      <c r="B24" s="437"/>
      <c r="C24" s="438" t="s">
        <v>246</v>
      </c>
      <c r="D24" s="619"/>
      <c r="E24" s="444"/>
      <c r="F24" s="440"/>
      <c r="G24" s="626"/>
      <c r="H24" s="444"/>
      <c r="I24" s="105"/>
      <c r="J24" s="444"/>
      <c r="K24" s="439"/>
      <c r="L24" s="94"/>
    </row>
    <row r="25" spans="1:12" s="436" customFormat="1" ht="15">
      <c r="A25" s="94"/>
      <c r="B25" s="437"/>
      <c r="C25" s="438" t="s">
        <v>247</v>
      </c>
      <c r="D25" s="552">
        <v>254728082.31999999</v>
      </c>
      <c r="E25" s="606">
        <v>237180736.30000001</v>
      </c>
      <c r="F25" s="606">
        <v>491908818.62</v>
      </c>
      <c r="G25" s="552">
        <v>194071993.88999999</v>
      </c>
      <c r="H25" s="606">
        <v>179200950.88</v>
      </c>
      <c r="I25" s="552">
        <v>179200950.88</v>
      </c>
      <c r="J25" s="606">
        <v>179200950.88</v>
      </c>
      <c r="K25" s="606">
        <v>312707867.74000001</v>
      </c>
      <c r="L25" s="94"/>
    </row>
    <row r="26" spans="1:12" s="436" customFormat="1">
      <c r="A26" s="94"/>
      <c r="B26" s="437"/>
      <c r="C26" s="438" t="s">
        <v>248</v>
      </c>
      <c r="D26" s="619"/>
      <c r="E26" s="444"/>
      <c r="F26" s="440"/>
      <c r="G26" s="626"/>
      <c r="H26" s="444"/>
      <c r="I26" s="105"/>
      <c r="J26" s="444"/>
      <c r="K26" s="439"/>
      <c r="L26" s="94"/>
    </row>
    <row r="27" spans="1:12" s="436" customFormat="1">
      <c r="A27" s="94"/>
      <c r="B27" s="437"/>
      <c r="C27" s="438" t="s">
        <v>249</v>
      </c>
      <c r="D27" s="619"/>
      <c r="E27" s="444"/>
      <c r="F27" s="440"/>
      <c r="G27" s="626"/>
      <c r="H27" s="444"/>
      <c r="I27" s="105"/>
      <c r="J27" s="444"/>
      <c r="K27" s="439"/>
      <c r="L27" s="94"/>
    </row>
    <row r="28" spans="1:12" s="436" customFormat="1">
      <c r="A28" s="94"/>
      <c r="B28" s="437"/>
      <c r="C28" s="438" t="s">
        <v>250</v>
      </c>
      <c r="D28" s="619"/>
      <c r="E28" s="444"/>
      <c r="F28" s="440"/>
      <c r="G28" s="626"/>
      <c r="H28" s="444"/>
      <c r="I28" s="105"/>
      <c r="J28" s="444"/>
      <c r="K28" s="439"/>
      <c r="L28" s="94"/>
    </row>
    <row r="29" spans="1:12" s="436" customFormat="1">
      <c r="A29" s="94"/>
      <c r="B29" s="437"/>
      <c r="C29" s="438"/>
      <c r="D29" s="619"/>
      <c r="E29" s="444"/>
      <c r="F29" s="440"/>
      <c r="G29" s="105"/>
      <c r="H29" s="444"/>
      <c r="I29" s="105"/>
      <c r="J29" s="444"/>
      <c r="K29" s="444"/>
      <c r="L29" s="94"/>
    </row>
    <row r="30" spans="1:12" s="443" customFormat="1">
      <c r="A30" s="441"/>
      <c r="B30" s="963" t="s">
        <v>251</v>
      </c>
      <c r="C30" s="964"/>
      <c r="D30" s="620"/>
      <c r="E30" s="440"/>
      <c r="F30" s="440"/>
      <c r="G30" s="628"/>
      <c r="H30" s="440"/>
      <c r="I30" s="628"/>
      <c r="J30" s="440"/>
      <c r="K30" s="440"/>
      <c r="L30" s="441"/>
    </row>
    <row r="31" spans="1:12" s="436" customFormat="1">
      <c r="A31" s="94"/>
      <c r="B31" s="437"/>
      <c r="C31" s="438" t="s">
        <v>252</v>
      </c>
      <c r="D31" s="621"/>
      <c r="E31" s="445"/>
      <c r="F31" s="445"/>
      <c r="G31" s="629"/>
      <c r="H31" s="445"/>
      <c r="I31" s="629"/>
      <c r="J31" s="445"/>
      <c r="K31" s="445"/>
      <c r="L31" s="94"/>
    </row>
    <row r="32" spans="1:12" s="436" customFormat="1">
      <c r="A32" s="94"/>
      <c r="B32" s="437"/>
      <c r="C32" s="438" t="s">
        <v>253</v>
      </c>
      <c r="D32" s="621"/>
      <c r="E32" s="445"/>
      <c r="F32" s="445"/>
      <c r="G32" s="629"/>
      <c r="H32" s="445"/>
      <c r="I32" s="629"/>
      <c r="J32" s="445"/>
      <c r="K32" s="445"/>
      <c r="L32" s="94"/>
    </row>
    <row r="33" spans="1:12" s="436" customFormat="1">
      <c r="A33" s="94"/>
      <c r="B33" s="437"/>
      <c r="C33" s="438" t="s">
        <v>254</v>
      </c>
      <c r="D33" s="621"/>
      <c r="E33" s="445"/>
      <c r="F33" s="445"/>
      <c r="G33" s="629"/>
      <c r="H33" s="445"/>
      <c r="I33" s="629"/>
      <c r="J33" s="445"/>
      <c r="K33" s="445"/>
      <c r="L33" s="94"/>
    </row>
    <row r="34" spans="1:12" s="436" customFormat="1">
      <c r="A34" s="94"/>
      <c r="B34" s="437"/>
      <c r="C34" s="438" t="s">
        <v>255</v>
      </c>
      <c r="D34" s="621"/>
      <c r="E34" s="445"/>
      <c r="F34" s="445"/>
      <c r="G34" s="629"/>
      <c r="H34" s="445"/>
      <c r="I34" s="629"/>
      <c r="J34" s="445"/>
      <c r="K34" s="445"/>
      <c r="L34" s="94"/>
    </row>
    <row r="35" spans="1:12" s="436" customFormat="1">
      <c r="A35" s="94"/>
      <c r="B35" s="437"/>
      <c r="C35" s="438" t="s">
        <v>256</v>
      </c>
      <c r="D35" s="621"/>
      <c r="E35" s="445"/>
      <c r="F35" s="445"/>
      <c r="G35" s="629"/>
      <c r="H35" s="445"/>
      <c r="I35" s="629"/>
      <c r="J35" s="445"/>
      <c r="K35" s="445"/>
      <c r="L35" s="94"/>
    </row>
    <row r="36" spans="1:12" s="436" customFormat="1">
      <c r="A36" s="94"/>
      <c r="B36" s="437"/>
      <c r="C36" s="438" t="s">
        <v>257</v>
      </c>
      <c r="D36" s="621"/>
      <c r="E36" s="445"/>
      <c r="F36" s="445"/>
      <c r="G36" s="629"/>
      <c r="H36" s="445"/>
      <c r="I36" s="629"/>
      <c r="J36" s="445"/>
      <c r="K36" s="445"/>
      <c r="L36" s="94"/>
    </row>
    <row r="37" spans="1:12" s="436" customFormat="1">
      <c r="A37" s="94"/>
      <c r="B37" s="437"/>
      <c r="C37" s="438" t="s">
        <v>258</v>
      </c>
      <c r="D37" s="621"/>
      <c r="E37" s="445"/>
      <c r="F37" s="445"/>
      <c r="G37" s="629"/>
      <c r="H37" s="445"/>
      <c r="I37" s="629"/>
      <c r="J37" s="445"/>
      <c r="K37" s="445"/>
      <c r="L37" s="94"/>
    </row>
    <row r="38" spans="1:12" s="436" customFormat="1">
      <c r="A38" s="94"/>
      <c r="B38" s="437"/>
      <c r="C38" s="438" t="s">
        <v>259</v>
      </c>
      <c r="D38" s="621"/>
      <c r="E38" s="445"/>
      <c r="F38" s="445"/>
      <c r="G38" s="629"/>
      <c r="H38" s="445"/>
      <c r="I38" s="629"/>
      <c r="J38" s="445"/>
      <c r="K38" s="445"/>
      <c r="L38" s="94"/>
    </row>
    <row r="39" spans="1:12" s="436" customFormat="1">
      <c r="A39" s="94"/>
      <c r="B39" s="437"/>
      <c r="C39" s="438" t="s">
        <v>260</v>
      </c>
      <c r="D39" s="621"/>
      <c r="E39" s="445"/>
      <c r="F39" s="445"/>
      <c r="G39" s="629"/>
      <c r="H39" s="445"/>
      <c r="I39" s="629"/>
      <c r="J39" s="445"/>
      <c r="K39" s="445"/>
      <c r="L39" s="94"/>
    </row>
    <row r="40" spans="1:12" s="436" customFormat="1">
      <c r="A40" s="94"/>
      <c r="B40" s="437"/>
      <c r="C40" s="438"/>
      <c r="D40" s="621"/>
      <c r="E40" s="445"/>
      <c r="F40" s="445"/>
      <c r="G40" s="629"/>
      <c r="H40" s="445"/>
      <c r="I40" s="629"/>
      <c r="J40" s="445"/>
      <c r="K40" s="445"/>
      <c r="L40" s="94"/>
    </row>
    <row r="41" spans="1:12" s="443" customFormat="1">
      <c r="A41" s="441"/>
      <c r="B41" s="963" t="s">
        <v>261</v>
      </c>
      <c r="C41" s="964"/>
      <c r="D41" s="620"/>
      <c r="E41" s="440"/>
      <c r="F41" s="440"/>
      <c r="G41" s="628"/>
      <c r="H41" s="440"/>
      <c r="I41" s="628"/>
      <c r="J41" s="440"/>
      <c r="K41" s="440"/>
      <c r="L41" s="441"/>
    </row>
    <row r="42" spans="1:12" s="436" customFormat="1">
      <c r="A42" s="94"/>
      <c r="B42" s="437"/>
      <c r="C42" s="438" t="s">
        <v>262</v>
      </c>
      <c r="D42" s="621"/>
      <c r="E42" s="445"/>
      <c r="F42" s="445"/>
      <c r="G42" s="629"/>
      <c r="H42" s="445"/>
      <c r="I42" s="629"/>
      <c r="J42" s="445"/>
      <c r="K42" s="445"/>
      <c r="L42" s="94"/>
    </row>
    <row r="43" spans="1:12" s="436" customFormat="1" ht="25.5">
      <c r="A43" s="94"/>
      <c r="B43" s="437"/>
      <c r="C43" s="438" t="s">
        <v>263</v>
      </c>
      <c r="D43" s="621"/>
      <c r="E43" s="445"/>
      <c r="F43" s="445"/>
      <c r="G43" s="629"/>
      <c r="H43" s="445"/>
      <c r="I43" s="629"/>
      <c r="J43" s="445"/>
      <c r="K43" s="445"/>
      <c r="L43" s="94"/>
    </row>
    <row r="44" spans="1:12" s="436" customFormat="1">
      <c r="A44" s="94"/>
      <c r="B44" s="437"/>
      <c r="C44" s="438" t="s">
        <v>264</v>
      </c>
      <c r="D44" s="621"/>
      <c r="E44" s="445"/>
      <c r="F44" s="445"/>
      <c r="G44" s="629"/>
      <c r="H44" s="445"/>
      <c r="I44" s="629"/>
      <c r="J44" s="445"/>
      <c r="K44" s="445"/>
      <c r="L44" s="94"/>
    </row>
    <row r="45" spans="1:12" s="436" customFormat="1">
      <c r="A45" s="94"/>
      <c r="B45" s="437"/>
      <c r="C45" s="438" t="s">
        <v>265</v>
      </c>
      <c r="D45" s="621"/>
      <c r="E45" s="445"/>
      <c r="F45" s="445"/>
      <c r="G45" s="629"/>
      <c r="H45" s="445"/>
      <c r="I45" s="629"/>
      <c r="J45" s="445"/>
      <c r="K45" s="445"/>
      <c r="L45" s="94"/>
    </row>
    <row r="46" spans="1:12" s="436" customFormat="1">
      <c r="A46" s="94"/>
      <c r="B46" s="446"/>
      <c r="C46" s="447"/>
      <c r="D46" s="622"/>
      <c r="E46" s="448"/>
      <c r="F46" s="448"/>
      <c r="G46" s="630"/>
      <c r="H46" s="448"/>
      <c r="I46" s="630"/>
      <c r="J46" s="448"/>
      <c r="K46" s="448"/>
      <c r="L46" s="94"/>
    </row>
    <row r="47" spans="1:12" s="443" customFormat="1" ht="14.25" customHeight="1">
      <c r="A47" s="441"/>
      <c r="B47" s="449"/>
      <c r="C47" s="450" t="s">
        <v>229</v>
      </c>
      <c r="D47" s="451">
        <f>+D25</f>
        <v>254728082.31999999</v>
      </c>
      <c r="E47" s="451">
        <f t="shared" ref="E47:K47" si="0">+E25</f>
        <v>237180736.30000001</v>
      </c>
      <c r="F47" s="451">
        <f t="shared" si="0"/>
        <v>491908818.62</v>
      </c>
      <c r="G47" s="451">
        <f t="shared" si="0"/>
        <v>194071993.88999999</v>
      </c>
      <c r="H47" s="451">
        <f t="shared" si="0"/>
        <v>179200950.88</v>
      </c>
      <c r="I47" s="451">
        <f t="shared" si="0"/>
        <v>179200950.88</v>
      </c>
      <c r="J47" s="451">
        <f t="shared" si="0"/>
        <v>179200950.88</v>
      </c>
      <c r="K47" s="451">
        <f t="shared" si="0"/>
        <v>312707867.74000001</v>
      </c>
      <c r="L47" s="441"/>
    </row>
    <row r="49" spans="2:11">
      <c r="B49" s="16" t="s">
        <v>76</v>
      </c>
      <c r="F49" s="452"/>
      <c r="G49" s="452"/>
      <c r="H49" s="452"/>
      <c r="I49" s="452"/>
      <c r="J49" s="452"/>
      <c r="K49" s="452"/>
    </row>
    <row r="52" spans="2:11">
      <c r="C52" s="282"/>
    </row>
    <row r="53" spans="2:11">
      <c r="C53" s="830" t="s">
        <v>532</v>
      </c>
      <c r="D53" s="830"/>
      <c r="F53" s="932" t="s">
        <v>534</v>
      </c>
      <c r="G53" s="932"/>
      <c r="H53" s="932"/>
      <c r="I53" s="932"/>
      <c r="J53" s="932"/>
      <c r="K53" s="932"/>
    </row>
    <row r="54" spans="2:11">
      <c r="C54" s="829" t="s">
        <v>533</v>
      </c>
      <c r="D54" s="829"/>
      <c r="F54" s="860" t="s">
        <v>535</v>
      </c>
      <c r="G54" s="860"/>
      <c r="H54" s="860"/>
      <c r="I54" s="860"/>
      <c r="J54" s="860"/>
      <c r="K54" s="860"/>
    </row>
    <row r="56" spans="2:11" ht="15">
      <c r="D56" s="552"/>
      <c r="E56" s="552"/>
      <c r="F56" s="552"/>
      <c r="G56" s="552"/>
      <c r="H56" s="552"/>
      <c r="I56" s="552"/>
      <c r="J56" s="552"/>
      <c r="K56" s="552"/>
    </row>
    <row r="57" spans="2:11">
      <c r="D57" s="553"/>
      <c r="E57" s="553"/>
      <c r="F57" s="553"/>
      <c r="G57" s="553"/>
      <c r="H57" s="553"/>
      <c r="I57" s="553"/>
      <c r="J57" s="553"/>
      <c r="K57" s="553"/>
    </row>
  </sheetData>
  <mergeCells count="14">
    <mergeCell ref="F54:K54"/>
    <mergeCell ref="F53:K53"/>
    <mergeCell ref="B11:C11"/>
    <mergeCell ref="B21:C21"/>
    <mergeCell ref="B30:C30"/>
    <mergeCell ref="B41:C41"/>
    <mergeCell ref="C53:D53"/>
    <mergeCell ref="C54:D54"/>
    <mergeCell ref="B7:C9"/>
    <mergeCell ref="D7:J7"/>
    <mergeCell ref="K7:K8"/>
    <mergeCell ref="B1:K1"/>
    <mergeCell ref="B2:K2"/>
    <mergeCell ref="B3:K3"/>
  </mergeCells>
  <pageMargins left="0.7" right="0.7" top="0.38" bottom="0.75" header="0.3" footer="0.3"/>
  <pageSetup scale="63"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40"/>
  <sheetViews>
    <sheetView showGridLines="0" zoomScale="85" zoomScaleNormal="85" workbookViewId="0">
      <selection activeCell="F20" sqref="F20:G20"/>
    </sheetView>
  </sheetViews>
  <sheetFormatPr baseColWidth="10" defaultColWidth="11.42578125" defaultRowHeight="12.75"/>
  <cols>
    <col min="1" max="1" width="3" style="275" customWidth="1"/>
    <col min="2" max="2" width="18.5703125" style="275" customWidth="1"/>
    <col min="3" max="3" width="19" style="275" customWidth="1"/>
    <col min="4" max="7" width="11.42578125" style="275"/>
    <col min="8" max="8" width="13.42578125" style="275" customWidth="1"/>
    <col min="9" max="9" width="10" style="275" customWidth="1"/>
    <col min="10" max="16384" width="11.42578125" style="275"/>
  </cols>
  <sheetData>
    <row r="1" spans="1:9" ht="17.25" customHeight="1">
      <c r="A1" s="26"/>
      <c r="B1" s="842" t="s">
        <v>451</v>
      </c>
      <c r="C1" s="842"/>
      <c r="D1" s="842"/>
      <c r="E1" s="842"/>
      <c r="F1" s="842"/>
      <c r="G1" s="842"/>
      <c r="H1" s="842"/>
      <c r="I1" s="842"/>
    </row>
    <row r="2" spans="1:9" ht="17.25" customHeight="1">
      <c r="A2" s="26"/>
      <c r="B2" s="842" t="s">
        <v>456</v>
      </c>
      <c r="C2" s="842"/>
      <c r="D2" s="842"/>
      <c r="E2" s="842"/>
      <c r="F2" s="842"/>
      <c r="G2" s="842"/>
      <c r="H2" s="842"/>
      <c r="I2" s="842"/>
    </row>
    <row r="3" spans="1:9" ht="17.25" customHeight="1">
      <c r="A3" s="26"/>
      <c r="B3" s="842" t="s">
        <v>5893</v>
      </c>
      <c r="C3" s="842"/>
      <c r="D3" s="842"/>
      <c r="E3" s="842"/>
      <c r="F3" s="842"/>
      <c r="G3" s="842"/>
      <c r="H3" s="842"/>
      <c r="I3" s="842"/>
    </row>
    <row r="4" spans="1:9">
      <c r="A4" s="26"/>
      <c r="B4" s="26"/>
      <c r="C4" s="26"/>
      <c r="D4" s="26"/>
      <c r="E4" s="26"/>
      <c r="F4" s="26"/>
      <c r="G4" s="26"/>
      <c r="H4" s="26"/>
      <c r="I4" s="26"/>
    </row>
    <row r="5" spans="1:9">
      <c r="A5" s="26"/>
      <c r="B5" s="26"/>
      <c r="C5" s="26"/>
      <c r="D5" s="31" t="s">
        <v>3</v>
      </c>
      <c r="E5" s="289" t="s">
        <v>531</v>
      </c>
      <c r="F5" s="289"/>
      <c r="G5" s="432"/>
      <c r="H5" s="432"/>
      <c r="I5" s="432"/>
    </row>
    <row r="6" spans="1:9">
      <c r="A6" s="26"/>
      <c r="B6" s="26"/>
      <c r="C6" s="26"/>
      <c r="D6" s="26"/>
      <c r="E6" s="26"/>
      <c r="F6" s="26"/>
      <c r="G6" s="26"/>
      <c r="H6" s="26"/>
      <c r="I6" s="26"/>
    </row>
    <row r="7" spans="1:9">
      <c r="A7" s="26"/>
      <c r="B7" s="973" t="s">
        <v>407</v>
      </c>
      <c r="C7" s="973"/>
      <c r="D7" s="973" t="s">
        <v>408</v>
      </c>
      <c r="E7" s="973"/>
      <c r="F7" s="973" t="s">
        <v>409</v>
      </c>
      <c r="G7" s="973"/>
      <c r="H7" s="973" t="s">
        <v>410</v>
      </c>
      <c r="I7" s="973"/>
    </row>
    <row r="8" spans="1:9">
      <c r="A8" s="26"/>
      <c r="B8" s="973"/>
      <c r="C8" s="973"/>
      <c r="D8" s="973" t="s">
        <v>411</v>
      </c>
      <c r="E8" s="973"/>
      <c r="F8" s="973" t="s">
        <v>412</v>
      </c>
      <c r="G8" s="973"/>
      <c r="H8" s="973" t="s">
        <v>413</v>
      </c>
      <c r="I8" s="973"/>
    </row>
    <row r="9" spans="1:9">
      <c r="A9" s="26"/>
      <c r="B9" s="971" t="s">
        <v>414</v>
      </c>
      <c r="C9" s="842"/>
      <c r="D9" s="842"/>
      <c r="E9" s="842"/>
      <c r="F9" s="842"/>
      <c r="G9" s="842"/>
      <c r="H9" s="842"/>
      <c r="I9" s="972"/>
    </row>
    <row r="10" spans="1:9">
      <c r="A10" s="26"/>
      <c r="B10" s="965"/>
      <c r="C10" s="965"/>
      <c r="D10" s="965"/>
      <c r="E10" s="965"/>
      <c r="F10" s="965"/>
      <c r="G10" s="965"/>
      <c r="H10" s="969">
        <f>+D10-F10</f>
        <v>0</v>
      </c>
      <c r="I10" s="970"/>
    </row>
    <row r="11" spans="1:9">
      <c r="A11" s="26"/>
      <c r="B11" s="965"/>
      <c r="C11" s="965"/>
      <c r="D11" s="966"/>
      <c r="E11" s="966"/>
      <c r="F11" s="966"/>
      <c r="G11" s="966"/>
      <c r="H11" s="969">
        <f t="shared" ref="H11:H19" si="0">+D11-F11</f>
        <v>0</v>
      </c>
      <c r="I11" s="970"/>
    </row>
    <row r="12" spans="1:9">
      <c r="A12" s="26"/>
      <c r="B12" s="965"/>
      <c r="C12" s="965"/>
      <c r="D12" s="966"/>
      <c r="E12" s="966"/>
      <c r="F12" s="966"/>
      <c r="G12" s="966"/>
      <c r="H12" s="969">
        <f t="shared" si="0"/>
        <v>0</v>
      </c>
      <c r="I12" s="970"/>
    </row>
    <row r="13" spans="1:9">
      <c r="A13" s="26"/>
      <c r="B13" s="965"/>
      <c r="C13" s="965"/>
      <c r="D13" s="966"/>
      <c r="E13" s="966"/>
      <c r="F13" s="966"/>
      <c r="G13" s="966"/>
      <c r="H13" s="969">
        <f t="shared" si="0"/>
        <v>0</v>
      </c>
      <c r="I13" s="970"/>
    </row>
    <row r="14" spans="1:9">
      <c r="A14" s="26"/>
      <c r="B14" s="965"/>
      <c r="C14" s="965"/>
      <c r="D14" s="966"/>
      <c r="E14" s="966"/>
      <c r="F14" s="966"/>
      <c r="G14" s="966"/>
      <c r="H14" s="969">
        <f t="shared" si="0"/>
        <v>0</v>
      </c>
      <c r="I14" s="970"/>
    </row>
    <row r="15" spans="1:9">
      <c r="A15" s="26"/>
      <c r="B15" s="965"/>
      <c r="C15" s="965"/>
      <c r="D15" s="966"/>
      <c r="E15" s="966"/>
      <c r="F15" s="966"/>
      <c r="G15" s="966"/>
      <c r="H15" s="969">
        <f t="shared" si="0"/>
        <v>0</v>
      </c>
      <c r="I15" s="970"/>
    </row>
    <row r="16" spans="1:9">
      <c r="A16" s="26"/>
      <c r="B16" s="965"/>
      <c r="C16" s="965"/>
      <c r="D16" s="966"/>
      <c r="E16" s="966"/>
      <c r="F16" s="966"/>
      <c r="G16" s="966"/>
      <c r="H16" s="969">
        <f t="shared" si="0"/>
        <v>0</v>
      </c>
      <c r="I16" s="970"/>
    </row>
    <row r="17" spans="1:9">
      <c r="A17" s="26"/>
      <c r="B17" s="965"/>
      <c r="C17" s="965"/>
      <c r="D17" s="966"/>
      <c r="E17" s="966"/>
      <c r="F17" s="966"/>
      <c r="G17" s="966"/>
      <c r="H17" s="969">
        <f t="shared" si="0"/>
        <v>0</v>
      </c>
      <c r="I17" s="970"/>
    </row>
    <row r="18" spans="1:9">
      <c r="A18" s="26"/>
      <c r="B18" s="965"/>
      <c r="C18" s="965"/>
      <c r="D18" s="966"/>
      <c r="E18" s="966"/>
      <c r="F18" s="966"/>
      <c r="G18" s="966"/>
      <c r="H18" s="969">
        <f t="shared" si="0"/>
        <v>0</v>
      </c>
      <c r="I18" s="970"/>
    </row>
    <row r="19" spans="1:9">
      <c r="A19" s="26"/>
      <c r="B19" s="965" t="s">
        <v>415</v>
      </c>
      <c r="C19" s="965"/>
      <c r="D19" s="966">
        <f>SUM(D10:E18)</f>
        <v>0</v>
      </c>
      <c r="E19" s="966"/>
      <c r="F19" s="966">
        <f>SUM(F10:G18)</f>
        <v>0</v>
      </c>
      <c r="G19" s="966"/>
      <c r="H19" s="969">
        <f t="shared" si="0"/>
        <v>0</v>
      </c>
      <c r="I19" s="970"/>
    </row>
    <row r="20" spans="1:9">
      <c r="A20" s="26"/>
      <c r="B20" s="965"/>
      <c r="C20" s="965"/>
      <c r="D20" s="965"/>
      <c r="E20" s="965"/>
      <c r="F20" s="965"/>
      <c r="G20" s="965"/>
      <c r="H20" s="965"/>
      <c r="I20" s="965"/>
    </row>
    <row r="21" spans="1:9">
      <c r="A21" s="26"/>
      <c r="B21" s="971" t="s">
        <v>416</v>
      </c>
      <c r="C21" s="842"/>
      <c r="D21" s="842"/>
      <c r="E21" s="842"/>
      <c r="F21" s="842"/>
      <c r="G21" s="842"/>
      <c r="H21" s="842"/>
      <c r="I21" s="972"/>
    </row>
    <row r="22" spans="1:9">
      <c r="A22" s="26"/>
      <c r="B22" s="965"/>
      <c r="C22" s="965"/>
      <c r="D22" s="965"/>
      <c r="E22" s="965"/>
      <c r="F22" s="965"/>
      <c r="G22" s="965"/>
      <c r="H22" s="965"/>
      <c r="I22" s="965"/>
    </row>
    <row r="23" spans="1:9">
      <c r="A23" s="26"/>
      <c r="B23" s="965"/>
      <c r="C23" s="965"/>
      <c r="D23" s="966"/>
      <c r="E23" s="966"/>
      <c r="F23" s="966"/>
      <c r="G23" s="966"/>
      <c r="H23" s="969">
        <f>+D23-F23</f>
        <v>0</v>
      </c>
      <c r="I23" s="970"/>
    </row>
    <row r="24" spans="1:9">
      <c r="A24" s="26"/>
      <c r="B24" s="965"/>
      <c r="C24" s="965"/>
      <c r="D24" s="966"/>
      <c r="E24" s="966"/>
      <c r="F24" s="966"/>
      <c r="G24" s="966"/>
      <c r="H24" s="969">
        <f>+D24-F24</f>
        <v>0</v>
      </c>
      <c r="I24" s="970"/>
    </row>
    <row r="25" spans="1:9">
      <c r="A25" s="26"/>
      <c r="B25" s="965"/>
      <c r="C25" s="965"/>
      <c r="D25" s="966"/>
      <c r="E25" s="966"/>
      <c r="F25" s="966"/>
      <c r="G25" s="966"/>
      <c r="H25" s="969">
        <f t="shared" ref="H25:H30" si="1">+D25-F25</f>
        <v>0</v>
      </c>
      <c r="I25" s="970"/>
    </row>
    <row r="26" spans="1:9">
      <c r="A26" s="26"/>
      <c r="B26" s="965"/>
      <c r="C26" s="965"/>
      <c r="D26" s="966"/>
      <c r="E26" s="966"/>
      <c r="F26" s="966"/>
      <c r="G26" s="966"/>
      <c r="H26" s="969">
        <f t="shared" si="1"/>
        <v>0</v>
      </c>
      <c r="I26" s="970"/>
    </row>
    <row r="27" spans="1:9">
      <c r="A27" s="26"/>
      <c r="B27" s="965"/>
      <c r="C27" s="965"/>
      <c r="D27" s="966"/>
      <c r="E27" s="966"/>
      <c r="F27" s="966"/>
      <c r="G27" s="966"/>
      <c r="H27" s="969">
        <f t="shared" si="1"/>
        <v>0</v>
      </c>
      <c r="I27" s="970"/>
    </row>
    <row r="28" spans="1:9">
      <c r="A28" s="26"/>
      <c r="B28" s="965"/>
      <c r="C28" s="965"/>
      <c r="D28" s="966"/>
      <c r="E28" s="966"/>
      <c r="F28" s="966"/>
      <c r="G28" s="966"/>
      <c r="H28" s="969">
        <f t="shared" si="1"/>
        <v>0</v>
      </c>
      <c r="I28" s="970"/>
    </row>
    <row r="29" spans="1:9">
      <c r="A29" s="26"/>
      <c r="B29" s="965"/>
      <c r="C29" s="965"/>
      <c r="D29" s="966"/>
      <c r="E29" s="966"/>
      <c r="F29" s="966"/>
      <c r="G29" s="966"/>
      <c r="H29" s="969">
        <f t="shared" si="1"/>
        <v>0</v>
      </c>
      <c r="I29" s="970"/>
    </row>
    <row r="30" spans="1:9">
      <c r="A30" s="26"/>
      <c r="B30" s="965"/>
      <c r="C30" s="965"/>
      <c r="D30" s="966"/>
      <c r="E30" s="966"/>
      <c r="F30" s="966"/>
      <c r="G30" s="966"/>
      <c r="H30" s="969">
        <f t="shared" si="1"/>
        <v>0</v>
      </c>
      <c r="I30" s="970"/>
    </row>
    <row r="31" spans="1:9">
      <c r="A31" s="26"/>
      <c r="B31" s="965" t="s">
        <v>417</v>
      </c>
      <c r="C31" s="965"/>
      <c r="D31" s="966">
        <f>SUM(D22:E30)</f>
        <v>0</v>
      </c>
      <c r="E31" s="966"/>
      <c r="F31" s="966">
        <f>SUM(F22:G30)</f>
        <v>0</v>
      </c>
      <c r="G31" s="966"/>
      <c r="H31" s="966">
        <f>+D31-F31</f>
        <v>0</v>
      </c>
      <c r="I31" s="966"/>
    </row>
    <row r="32" spans="1:9">
      <c r="A32" s="26"/>
      <c r="B32" s="965"/>
      <c r="C32" s="965"/>
      <c r="D32" s="966"/>
      <c r="E32" s="966"/>
      <c r="F32" s="966"/>
      <c r="G32" s="966"/>
      <c r="H32" s="966"/>
      <c r="I32" s="966"/>
    </row>
    <row r="33" spans="1:9">
      <c r="A33" s="26"/>
      <c r="B33" s="967" t="s">
        <v>135</v>
      </c>
      <c r="C33" s="968"/>
      <c r="D33" s="969">
        <f>+D19+D31</f>
        <v>0</v>
      </c>
      <c r="E33" s="970"/>
      <c r="F33" s="969">
        <f>+F19+F31</f>
        <v>0</v>
      </c>
      <c r="G33" s="970"/>
      <c r="H33" s="969">
        <f>+H19+H31</f>
        <v>0</v>
      </c>
      <c r="I33" s="970"/>
    </row>
    <row r="34" spans="1:9">
      <c r="A34" s="26"/>
      <c r="B34" s="26"/>
      <c r="C34" s="26"/>
      <c r="D34" s="26"/>
      <c r="E34" s="26"/>
      <c r="F34" s="26"/>
      <c r="G34" s="26"/>
      <c r="H34" s="26"/>
      <c r="I34" s="26"/>
    </row>
    <row r="35" spans="1:9">
      <c r="B35" s="16" t="s">
        <v>76</v>
      </c>
    </row>
    <row r="36" spans="1:9">
      <c r="B36" s="26"/>
    </row>
    <row r="37" spans="1:9">
      <c r="B37" s="26"/>
    </row>
    <row r="38" spans="1:9">
      <c r="B38" s="282"/>
      <c r="C38" s="282"/>
      <c r="D38" s="282"/>
      <c r="F38" s="282"/>
      <c r="G38" s="282"/>
      <c r="H38" s="282"/>
      <c r="I38" s="282"/>
    </row>
    <row r="39" spans="1:9">
      <c r="B39" s="932" t="s">
        <v>532</v>
      </c>
      <c r="C39" s="932"/>
      <c r="D39" s="932"/>
      <c r="F39" s="932" t="s">
        <v>534</v>
      </c>
      <c r="G39" s="932"/>
      <c r="H39" s="932"/>
      <c r="I39" s="932"/>
    </row>
    <row r="40" spans="1:9">
      <c r="B40" s="860" t="s">
        <v>77</v>
      </c>
      <c r="C40" s="860"/>
      <c r="D40" s="860"/>
      <c r="F40" s="860" t="s">
        <v>535</v>
      </c>
      <c r="G40" s="860"/>
      <c r="H40" s="860"/>
      <c r="I40" s="860"/>
    </row>
  </sheetData>
  <mergeCells count="109">
    <mergeCell ref="B1:I1"/>
    <mergeCell ref="B2:I2"/>
    <mergeCell ref="B3:I3"/>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9:D39"/>
    <mergeCell ref="B40:D40"/>
    <mergeCell ref="F39:I39"/>
    <mergeCell ref="F40:I40"/>
    <mergeCell ref="B32:C32"/>
    <mergeCell ref="D32:E32"/>
    <mergeCell ref="F32:G32"/>
    <mergeCell ref="H32:I32"/>
    <mergeCell ref="B33:C33"/>
    <mergeCell ref="D33:E33"/>
    <mergeCell ref="F33:G33"/>
    <mergeCell ref="H33:I33"/>
  </mergeCells>
  <pageMargins left="0.70866141732283472" right="0.70866141732283472" top="0.74803149606299213" bottom="0.74803149606299213" header="0.31496062992125984" footer="0.31496062992125984"/>
  <pageSetup scale="8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E43"/>
  <sheetViews>
    <sheetView showGridLines="0" zoomScale="85" zoomScaleNormal="85" workbookViewId="0">
      <selection activeCell="E19" sqref="E19"/>
    </sheetView>
  </sheetViews>
  <sheetFormatPr baseColWidth="10" defaultColWidth="11.42578125" defaultRowHeight="12.75"/>
  <cols>
    <col min="1" max="1" width="1.7109375" style="275" customWidth="1"/>
    <col min="2" max="2" width="47.85546875" style="275" customWidth="1"/>
    <col min="3" max="3" width="2" style="275" customWidth="1"/>
    <col min="4" max="4" width="24.85546875" style="275" customWidth="1"/>
    <col min="5" max="5" width="25.5703125" style="275" customWidth="1"/>
    <col min="6" max="16384" width="11.42578125" style="275"/>
  </cols>
  <sheetData>
    <row r="1" spans="2:5" ht="18" customHeight="1">
      <c r="B1" s="974" t="s">
        <v>451</v>
      </c>
      <c r="C1" s="975"/>
      <c r="D1" s="975"/>
      <c r="E1" s="976"/>
    </row>
    <row r="2" spans="2:5" ht="18" customHeight="1">
      <c r="B2" s="971" t="s">
        <v>457</v>
      </c>
      <c r="C2" s="842"/>
      <c r="D2" s="842"/>
      <c r="E2" s="972"/>
    </row>
    <row r="3" spans="2:5" ht="18" customHeight="1">
      <c r="B3" s="977" t="s">
        <v>5893</v>
      </c>
      <c r="C3" s="978"/>
      <c r="D3" s="978"/>
      <c r="E3" s="979"/>
    </row>
    <row r="4" spans="2:5">
      <c r="B4" s="26"/>
      <c r="C4" s="26"/>
      <c r="D4" s="26"/>
    </row>
    <row r="5" spans="2:5">
      <c r="B5" s="31" t="s">
        <v>3</v>
      </c>
      <c r="C5" s="288"/>
      <c r="D5" s="834" t="s">
        <v>531</v>
      </c>
      <c r="E5" s="834"/>
    </row>
    <row r="6" spans="2:5">
      <c r="B6" s="26"/>
      <c r="C6" s="26"/>
      <c r="D6" s="26"/>
    </row>
    <row r="7" spans="2:5">
      <c r="B7" s="454" t="s">
        <v>407</v>
      </c>
      <c r="C7" s="454"/>
      <c r="D7" s="454" t="s">
        <v>205</v>
      </c>
      <c r="E7" s="454" t="s">
        <v>227</v>
      </c>
    </row>
    <row r="8" spans="2:5">
      <c r="B8" s="980" t="s">
        <v>414</v>
      </c>
      <c r="C8" s="981"/>
      <c r="D8" s="982"/>
      <c r="E8" s="983"/>
    </row>
    <row r="9" spans="2:5">
      <c r="B9" s="455"/>
      <c r="C9" s="33"/>
      <c r="D9" s="455"/>
      <c r="E9" s="456"/>
    </row>
    <row r="10" spans="2:5">
      <c r="B10" s="455"/>
      <c r="C10" s="33"/>
      <c r="D10" s="455"/>
      <c r="E10" s="456"/>
    </row>
    <row r="11" spans="2:5">
      <c r="B11" s="455"/>
      <c r="C11" s="33"/>
      <c r="D11" s="455"/>
      <c r="E11" s="456"/>
    </row>
    <row r="12" spans="2:5">
      <c r="B12" s="455"/>
      <c r="C12" s="33"/>
      <c r="D12" s="455"/>
      <c r="E12" s="456"/>
    </row>
    <row r="13" spans="2:5">
      <c r="B13" s="455"/>
      <c r="C13" s="33"/>
      <c r="D13" s="455"/>
      <c r="E13" s="456"/>
    </row>
    <row r="14" spans="2:5">
      <c r="B14" s="455"/>
      <c r="C14" s="33"/>
      <c r="D14" s="455"/>
      <c r="E14" s="456"/>
    </row>
    <row r="15" spans="2:5">
      <c r="B15" s="455"/>
      <c r="C15" s="33"/>
      <c r="D15" s="455"/>
      <c r="E15" s="456"/>
    </row>
    <row r="16" spans="2:5">
      <c r="B16" s="455"/>
      <c r="C16" s="33"/>
      <c r="D16" s="455"/>
      <c r="E16" s="456"/>
    </row>
    <row r="17" spans="2:5">
      <c r="B17" s="455"/>
      <c r="C17" s="33"/>
      <c r="D17" s="455"/>
      <c r="E17" s="456"/>
    </row>
    <row r="18" spans="2:5">
      <c r="B18" s="455"/>
      <c r="C18" s="33"/>
      <c r="D18" s="455"/>
      <c r="E18" s="456"/>
    </row>
    <row r="19" spans="2:5">
      <c r="B19" s="457" t="s">
        <v>418</v>
      </c>
      <c r="C19" s="39"/>
      <c r="D19" s="455">
        <f>SUM(D9:D18)</f>
        <v>0</v>
      </c>
      <c r="E19" s="455">
        <f>SUM(E9:E18)</f>
        <v>0</v>
      </c>
    </row>
    <row r="20" spans="2:5">
      <c r="B20" s="455"/>
      <c r="C20" s="33"/>
      <c r="D20" s="455"/>
      <c r="E20" s="456"/>
    </row>
    <row r="21" spans="2:5">
      <c r="B21" s="980" t="s">
        <v>416</v>
      </c>
      <c r="C21" s="984"/>
      <c r="D21" s="982"/>
      <c r="E21" s="983"/>
    </row>
    <row r="22" spans="2:5">
      <c r="B22" s="455"/>
      <c r="C22" s="33"/>
      <c r="D22" s="455"/>
      <c r="E22" s="456"/>
    </row>
    <row r="23" spans="2:5">
      <c r="B23" s="455"/>
      <c r="C23" s="33"/>
      <c r="D23" s="455"/>
      <c r="E23" s="456"/>
    </row>
    <row r="24" spans="2:5">
      <c r="B24" s="455"/>
      <c r="C24" s="33"/>
      <c r="D24" s="455"/>
      <c r="E24" s="456"/>
    </row>
    <row r="25" spans="2:5">
      <c r="B25" s="455"/>
      <c r="C25" s="33"/>
      <c r="D25" s="455"/>
      <c r="E25" s="456"/>
    </row>
    <row r="26" spans="2:5">
      <c r="B26" s="455"/>
      <c r="C26" s="33"/>
      <c r="D26" s="455"/>
      <c r="E26" s="456"/>
    </row>
    <row r="27" spans="2:5">
      <c r="B27" s="455"/>
      <c r="C27" s="33"/>
      <c r="D27" s="455"/>
      <c r="E27" s="456"/>
    </row>
    <row r="28" spans="2:5">
      <c r="B28" s="455"/>
      <c r="C28" s="33"/>
      <c r="D28" s="455"/>
      <c r="E28" s="456"/>
    </row>
    <row r="29" spans="2:5">
      <c r="B29" s="455"/>
      <c r="C29" s="33"/>
      <c r="D29" s="455"/>
      <c r="E29" s="456"/>
    </row>
    <row r="30" spans="2:5">
      <c r="B30" s="455"/>
      <c r="C30" s="33"/>
      <c r="D30" s="455"/>
      <c r="E30" s="456"/>
    </row>
    <row r="31" spans="2:5">
      <c r="B31" s="455"/>
      <c r="C31" s="33"/>
      <c r="D31" s="455"/>
      <c r="E31" s="456"/>
    </row>
    <row r="32" spans="2:5">
      <c r="B32" s="455"/>
      <c r="C32" s="33"/>
      <c r="D32" s="455"/>
      <c r="E32" s="456"/>
    </row>
    <row r="33" spans="2:5">
      <c r="B33" s="455"/>
      <c r="C33" s="33"/>
      <c r="D33" s="455"/>
      <c r="E33" s="456"/>
    </row>
    <row r="34" spans="2:5">
      <c r="B34" s="457" t="s">
        <v>419</v>
      </c>
      <c r="C34" s="39"/>
      <c r="D34" s="455">
        <f>SUM(D22:D33)</f>
        <v>0</v>
      </c>
      <c r="E34" s="455">
        <f>SUM(E22:E33)</f>
        <v>0</v>
      </c>
    </row>
    <row r="35" spans="2:5">
      <c r="B35" s="455"/>
      <c r="C35" s="33"/>
      <c r="D35" s="455"/>
      <c r="E35" s="456"/>
    </row>
    <row r="36" spans="2:5">
      <c r="B36" s="457" t="s">
        <v>135</v>
      </c>
      <c r="C36" s="458"/>
      <c r="D36" s="459">
        <f>+D19+D34</f>
        <v>0</v>
      </c>
      <c r="E36" s="459">
        <f>+E19+E34</f>
        <v>0</v>
      </c>
    </row>
    <row r="38" spans="2:5">
      <c r="B38" s="16" t="s">
        <v>76</v>
      </c>
    </row>
    <row r="39" spans="2:5">
      <c r="B39" s="26"/>
    </row>
    <row r="40" spans="2:5">
      <c r="B40" s="26"/>
    </row>
    <row r="41" spans="2:5">
      <c r="B41" s="282"/>
      <c r="C41" s="280"/>
      <c r="D41" s="368"/>
      <c r="E41" s="368"/>
    </row>
    <row r="42" spans="2:5">
      <c r="B42" s="830" t="s">
        <v>532</v>
      </c>
      <c r="C42" s="830"/>
      <c r="D42" s="932" t="s">
        <v>534</v>
      </c>
      <c r="E42" s="932"/>
    </row>
    <row r="43" spans="2:5">
      <c r="B43" s="829" t="s">
        <v>533</v>
      </c>
      <c r="C43" s="829"/>
      <c r="D43" s="860" t="s">
        <v>535</v>
      </c>
      <c r="E43" s="860"/>
    </row>
  </sheetData>
  <mergeCells count="10">
    <mergeCell ref="B1:E1"/>
    <mergeCell ref="D42:E42"/>
    <mergeCell ref="D43:E43"/>
    <mergeCell ref="B2:E2"/>
    <mergeCell ref="B3:E3"/>
    <mergeCell ref="B8:E8"/>
    <mergeCell ref="B21:E21"/>
    <mergeCell ref="D5:E5"/>
    <mergeCell ref="B42:C42"/>
    <mergeCell ref="B43:C43"/>
  </mergeCells>
  <pageMargins left="0.70866141732283472" right="0.70866141732283472" top="0.74803149606299213" bottom="0.74803149606299213" header="0.31496062992125984" footer="0.31496062992125984"/>
  <pageSetup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G44"/>
  <sheetViews>
    <sheetView showGridLines="0" zoomScale="85" zoomScaleNormal="85" workbookViewId="0">
      <selection activeCell="D23" sqref="D23"/>
    </sheetView>
  </sheetViews>
  <sheetFormatPr baseColWidth="10" defaultColWidth="11.42578125" defaultRowHeight="12.75"/>
  <cols>
    <col min="1" max="1" width="1.5703125" style="275" customWidth="1"/>
    <col min="2" max="2" width="1.7109375" style="275" customWidth="1"/>
    <col min="3" max="3" width="60" style="275" customWidth="1"/>
    <col min="4" max="4" width="15.42578125" style="275" customWidth="1"/>
    <col min="5" max="5" width="13.85546875" style="275" customWidth="1"/>
    <col min="6" max="6" width="14.28515625" style="275" customWidth="1"/>
    <col min="7" max="7" width="4.28515625" style="26" customWidth="1"/>
    <col min="8" max="16384" width="11.42578125" style="275"/>
  </cols>
  <sheetData>
    <row r="1" spans="2:7" ht="15" customHeight="1">
      <c r="B1" s="974" t="s">
        <v>451</v>
      </c>
      <c r="C1" s="975"/>
      <c r="D1" s="975"/>
      <c r="E1" s="975"/>
      <c r="F1" s="976"/>
    </row>
    <row r="2" spans="2:7" ht="18" customHeight="1">
      <c r="B2" s="971" t="s">
        <v>458</v>
      </c>
      <c r="C2" s="842"/>
      <c r="D2" s="842"/>
      <c r="E2" s="842"/>
      <c r="F2" s="972"/>
    </row>
    <row r="3" spans="2:7" ht="18" customHeight="1">
      <c r="B3" s="977" t="s">
        <v>5894</v>
      </c>
      <c r="C3" s="978"/>
      <c r="D3" s="978"/>
      <c r="E3" s="978"/>
      <c r="F3" s="979"/>
    </row>
    <row r="4" spans="2:7" s="26" customFormat="1" ht="6" customHeight="1"/>
    <row r="5" spans="2:7" s="26" customFormat="1" ht="6" customHeight="1"/>
    <row r="6" spans="2:7" s="26" customFormat="1" ht="14.25" customHeight="1">
      <c r="C6" s="460" t="s">
        <v>711</v>
      </c>
      <c r="D6" s="140"/>
      <c r="E6" s="32"/>
      <c r="F6" s="431"/>
      <c r="G6" s="33"/>
    </row>
    <row r="7" spans="2:7" s="26" customFormat="1" ht="6" customHeight="1"/>
    <row r="8" spans="2:7" s="26" customFormat="1" ht="6" customHeight="1"/>
    <row r="9" spans="2:7" s="26" customFormat="1" ht="14.25">
      <c r="B9" s="993" t="s">
        <v>74</v>
      </c>
      <c r="C9" s="993"/>
      <c r="D9" s="461" t="s">
        <v>202</v>
      </c>
      <c r="E9" s="461" t="s">
        <v>205</v>
      </c>
      <c r="F9" s="461" t="s">
        <v>499</v>
      </c>
    </row>
    <row r="10" spans="2:7" s="26" customFormat="1" ht="5.25" customHeight="1" thickBot="1">
      <c r="B10" s="415"/>
      <c r="C10" s="416"/>
      <c r="D10" s="435"/>
      <c r="E10" s="435"/>
      <c r="F10" s="435"/>
    </row>
    <row r="11" spans="2:7" s="26" customFormat="1" ht="13.5" thickBot="1">
      <c r="B11" s="462"/>
      <c r="C11" s="463" t="s">
        <v>420</v>
      </c>
      <c r="D11" s="642">
        <f>+D12+D13</f>
        <v>254728082.31999999</v>
      </c>
      <c r="E11" s="642">
        <f t="shared" ref="E11:F11" si="0">+E12+E13</f>
        <v>258700506.06999999</v>
      </c>
      <c r="F11" s="643">
        <f t="shared" si="0"/>
        <v>258700506.06999999</v>
      </c>
    </row>
    <row r="12" spans="2:7" s="26" customFormat="1">
      <c r="B12" s="994" t="s">
        <v>500</v>
      </c>
      <c r="C12" s="995"/>
      <c r="D12" s="644">
        <f>+[2]EAI!E33</f>
        <v>0</v>
      </c>
      <c r="E12" s="644">
        <f>+[2]EAI!H33</f>
        <v>0</v>
      </c>
      <c r="F12" s="645">
        <f>+[2]EAI!I33</f>
        <v>0</v>
      </c>
    </row>
    <row r="13" spans="2:7" s="26" customFormat="1" ht="13.5" thickBot="1">
      <c r="B13" s="996" t="s">
        <v>501</v>
      </c>
      <c r="C13" s="997"/>
      <c r="D13" s="631">
        <v>254728082.31999999</v>
      </c>
      <c r="E13" s="631">
        <v>258700506.06999999</v>
      </c>
      <c r="F13" s="632">
        <v>258700506.06999999</v>
      </c>
    </row>
    <row r="14" spans="2:7" s="26" customFormat="1" ht="13.5" thickBot="1">
      <c r="B14" s="466"/>
      <c r="C14" s="463" t="s">
        <v>421</v>
      </c>
      <c r="D14" s="642">
        <f>+D15+D16</f>
        <v>254728082.31999999</v>
      </c>
      <c r="E14" s="642">
        <f t="shared" ref="E14:F14" si="1">+E15+E16</f>
        <v>179200950.88</v>
      </c>
      <c r="F14" s="643">
        <f t="shared" si="1"/>
        <v>179200950.88</v>
      </c>
    </row>
    <row r="15" spans="2:7" s="26" customFormat="1">
      <c r="B15" s="998" t="s">
        <v>502</v>
      </c>
      <c r="C15" s="999"/>
      <c r="D15" s="644"/>
      <c r="E15" s="644"/>
      <c r="F15" s="645"/>
    </row>
    <row r="16" spans="2:7" s="26" customFormat="1" ht="13.5" thickBot="1">
      <c r="B16" s="1000" t="s">
        <v>503</v>
      </c>
      <c r="C16" s="1001"/>
      <c r="D16" s="633">
        <v>254728082.31999999</v>
      </c>
      <c r="E16" s="633">
        <v>179200950.88</v>
      </c>
      <c r="F16" s="633">
        <v>179200950.88</v>
      </c>
    </row>
    <row r="17" spans="2:6" s="26" customFormat="1" ht="13.5" thickBot="1">
      <c r="B17" s="469"/>
      <c r="C17" s="470" t="s">
        <v>422</v>
      </c>
      <c r="D17" s="646">
        <f>+D11-D14</f>
        <v>0</v>
      </c>
      <c r="E17" s="646">
        <f>+E11-E14</f>
        <v>79499555.189999998</v>
      </c>
      <c r="F17" s="647">
        <f>+F11-F14</f>
        <v>79499555.189999998</v>
      </c>
    </row>
    <row r="18" spans="2:6" s="26" customFormat="1" ht="13.5" thickBot="1">
      <c r="D18" s="361"/>
      <c r="E18" s="361"/>
      <c r="F18" s="361"/>
    </row>
    <row r="19" spans="2:6" s="26" customFormat="1" ht="15" thickBot="1">
      <c r="B19" s="1002" t="s">
        <v>74</v>
      </c>
      <c r="C19" s="1003"/>
      <c r="D19" s="648" t="s">
        <v>202</v>
      </c>
      <c r="E19" s="648" t="s">
        <v>205</v>
      </c>
      <c r="F19" s="649" t="s">
        <v>499</v>
      </c>
    </row>
    <row r="20" spans="2:6" s="26" customFormat="1" ht="6.75" customHeight="1">
      <c r="B20" s="471"/>
      <c r="C20" s="472"/>
      <c r="D20" s="650"/>
      <c r="E20" s="650"/>
      <c r="F20" s="651"/>
    </row>
    <row r="21" spans="2:6" s="26" customFormat="1">
      <c r="B21" s="985" t="s">
        <v>423</v>
      </c>
      <c r="C21" s="986"/>
      <c r="D21" s="631">
        <f>+D17</f>
        <v>0</v>
      </c>
      <c r="E21" s="631">
        <f t="shared" ref="E21:F21" si="2">+E17</f>
        <v>79499555.189999998</v>
      </c>
      <c r="F21" s="632">
        <f t="shared" si="2"/>
        <v>79499555.189999998</v>
      </c>
    </row>
    <row r="22" spans="2:6" s="26" customFormat="1" ht="6" customHeight="1">
      <c r="B22" s="474"/>
      <c r="C22" s="475"/>
      <c r="D22" s="631"/>
      <c r="E22" s="631"/>
      <c r="F22" s="632"/>
    </row>
    <row r="23" spans="2:6" s="26" customFormat="1">
      <c r="B23" s="985" t="s">
        <v>424</v>
      </c>
      <c r="C23" s="986"/>
      <c r="D23" s="631"/>
      <c r="E23" s="631"/>
      <c r="F23" s="632"/>
    </row>
    <row r="24" spans="2:6" s="26" customFormat="1" ht="7.5" customHeight="1" thickBot="1">
      <c r="B24" s="476"/>
      <c r="C24" s="477"/>
      <c r="D24" s="633"/>
      <c r="E24" s="633"/>
      <c r="F24" s="652"/>
    </row>
    <row r="25" spans="2:6" s="26" customFormat="1" ht="13.5" thickBot="1">
      <c r="B25" s="476"/>
      <c r="C25" s="470" t="s">
        <v>425</v>
      </c>
      <c r="D25" s="653">
        <f>+D21-D23</f>
        <v>0</v>
      </c>
      <c r="E25" s="653">
        <f t="shared" ref="E25:F25" si="3">+E21-E23</f>
        <v>79499555.189999998</v>
      </c>
      <c r="F25" s="654">
        <f t="shared" si="3"/>
        <v>79499555.189999998</v>
      </c>
    </row>
    <row r="26" spans="2:6" s="26" customFormat="1" ht="13.5" thickBot="1"/>
    <row r="27" spans="2:6" s="26" customFormat="1" ht="15" thickBot="1">
      <c r="B27" s="991" t="s">
        <v>74</v>
      </c>
      <c r="C27" s="992"/>
      <c r="D27" s="478" t="s">
        <v>202</v>
      </c>
      <c r="E27" s="478" t="s">
        <v>205</v>
      </c>
      <c r="F27" s="479" t="s">
        <v>499</v>
      </c>
    </row>
    <row r="28" spans="2:6" s="26" customFormat="1" ht="5.25" customHeight="1">
      <c r="B28" s="471"/>
      <c r="C28" s="472"/>
      <c r="D28" s="472"/>
      <c r="E28" s="472"/>
      <c r="F28" s="473"/>
    </row>
    <row r="29" spans="2:6" s="26" customFormat="1">
      <c r="B29" s="985" t="s">
        <v>426</v>
      </c>
      <c r="C29" s="986"/>
      <c r="D29" s="464">
        <f>+[2]EAI!E52</f>
        <v>0</v>
      </c>
      <c r="E29" s="464">
        <f>+[2]EAI!H51</f>
        <v>0</v>
      </c>
      <c r="F29" s="465">
        <f>+[2]EAI!I54</f>
        <v>0</v>
      </c>
    </row>
    <row r="30" spans="2:6" s="26" customFormat="1" ht="5.25" customHeight="1">
      <c r="B30" s="474"/>
      <c r="C30" s="475"/>
      <c r="D30" s="464"/>
      <c r="E30" s="464"/>
      <c r="F30" s="465"/>
    </row>
    <row r="31" spans="2:6" s="26" customFormat="1" ht="13.5" thickBot="1">
      <c r="B31" s="987" t="s">
        <v>427</v>
      </c>
      <c r="C31" s="988"/>
      <c r="D31" s="467"/>
      <c r="E31" s="467"/>
      <c r="F31" s="468"/>
    </row>
    <row r="32" spans="2:6" s="26" customFormat="1" ht="13.5" customHeight="1" thickBot="1">
      <c r="B32" s="420"/>
      <c r="C32" s="480"/>
      <c r="D32" s="464"/>
      <c r="E32" s="464"/>
      <c r="F32" s="464"/>
    </row>
    <row r="33" spans="2:7" s="26" customFormat="1" ht="13.5" thickBot="1">
      <c r="B33" s="466"/>
      <c r="C33" s="463" t="s">
        <v>428</v>
      </c>
      <c r="D33" s="481">
        <f>+D29-D31</f>
        <v>0</v>
      </c>
      <c r="E33" s="481">
        <f t="shared" ref="E33:F33" si="4">+E29-E31</f>
        <v>0</v>
      </c>
      <c r="F33" s="482">
        <f t="shared" si="4"/>
        <v>0</v>
      </c>
    </row>
    <row r="34" spans="2:7" s="26" customFormat="1" ht="15" customHeight="1"/>
    <row r="35" spans="2:7" s="26" customFormat="1" ht="15" customHeight="1">
      <c r="B35" s="16" t="s">
        <v>76</v>
      </c>
      <c r="C35" s="16"/>
      <c r="D35" s="16"/>
      <c r="E35" s="16"/>
      <c r="F35" s="16"/>
    </row>
    <row r="36" spans="2:7" s="26" customFormat="1" ht="45" customHeight="1">
      <c r="C36" s="989" t="s">
        <v>429</v>
      </c>
      <c r="D36" s="989"/>
      <c r="E36" s="989"/>
      <c r="F36" s="989"/>
    </row>
    <row r="37" spans="2:7" s="26" customFormat="1" ht="27" customHeight="1">
      <c r="C37" s="989" t="s">
        <v>430</v>
      </c>
      <c r="D37" s="989"/>
      <c r="E37" s="989"/>
      <c r="F37" s="989"/>
    </row>
    <row r="38" spans="2:7" s="26" customFormat="1">
      <c r="C38" s="990" t="s">
        <v>431</v>
      </c>
      <c r="D38" s="990"/>
      <c r="E38" s="990"/>
      <c r="F38" s="990"/>
    </row>
    <row r="39" spans="2:7" s="26" customFormat="1">
      <c r="C39" s="161"/>
      <c r="D39" s="161"/>
      <c r="E39" s="161"/>
      <c r="F39" s="161"/>
    </row>
    <row r="40" spans="2:7" s="26" customFormat="1">
      <c r="C40" s="161"/>
      <c r="D40" s="161"/>
      <c r="E40" s="161"/>
      <c r="F40" s="161"/>
    </row>
    <row r="41" spans="2:7" s="26" customFormat="1">
      <c r="C41" s="161"/>
      <c r="D41" s="161"/>
      <c r="E41" s="161"/>
      <c r="F41" s="161"/>
    </row>
    <row r="42" spans="2:7" s="26" customFormat="1" ht="10.5" customHeight="1">
      <c r="C42" s="33"/>
      <c r="E42" s="33"/>
      <c r="F42" s="33"/>
    </row>
    <row r="43" spans="2:7">
      <c r="C43" s="525" t="s">
        <v>532</v>
      </c>
      <c r="D43" s="859" t="s">
        <v>534</v>
      </c>
      <c r="E43" s="859"/>
      <c r="F43" s="859"/>
      <c r="G43" s="275"/>
    </row>
    <row r="44" spans="2:7">
      <c r="C44" s="524" t="s">
        <v>533</v>
      </c>
      <c r="D44" s="859" t="s">
        <v>535</v>
      </c>
      <c r="E44" s="859"/>
      <c r="F44" s="859"/>
    </row>
  </sheetData>
  <mergeCells count="19">
    <mergeCell ref="B1:F1"/>
    <mergeCell ref="B27:C27"/>
    <mergeCell ref="B2:F2"/>
    <mergeCell ref="B3:F3"/>
    <mergeCell ref="B9:C9"/>
    <mergeCell ref="B12:C12"/>
    <mergeCell ref="B13:C13"/>
    <mergeCell ref="B15:C15"/>
    <mergeCell ref="B16:C16"/>
    <mergeCell ref="B19:C19"/>
    <mergeCell ref="B21:C21"/>
    <mergeCell ref="B23:C23"/>
    <mergeCell ref="D43:F43"/>
    <mergeCell ref="D44:F44"/>
    <mergeCell ref="B29:C29"/>
    <mergeCell ref="B31:C31"/>
    <mergeCell ref="C36:F36"/>
    <mergeCell ref="C37:F37"/>
    <mergeCell ref="C38:F38"/>
  </mergeCells>
  <pageMargins left="1.5" right="0.70866141732283472" top="0.74803149606299213" bottom="0.74803149606299213" header="0.31496062992125984" footer="0.31496062992125984"/>
  <pageSetup scale="80" orientation="landscape"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M57"/>
  <sheetViews>
    <sheetView showGridLines="0" zoomScale="85" zoomScaleNormal="85" workbookViewId="0">
      <selection activeCell="G27" sqref="G27"/>
    </sheetView>
  </sheetViews>
  <sheetFormatPr baseColWidth="10" defaultColWidth="11.42578125" defaultRowHeight="12.75"/>
  <cols>
    <col min="1" max="1" width="2.140625" style="26" customWidth="1"/>
    <col min="2" max="3" width="3.7109375" style="275" customWidth="1"/>
    <col min="4" max="4" width="65.7109375" style="275" customWidth="1"/>
    <col min="5" max="5" width="13.5703125" style="275" customWidth="1"/>
    <col min="6" max="7" width="14.28515625" style="275" customWidth="1"/>
    <col min="8" max="8" width="15" style="275" customWidth="1"/>
    <col min="9" max="9" width="14.42578125" style="275" customWidth="1"/>
    <col min="10" max="11" width="13.85546875" style="275" customWidth="1"/>
    <col min="12" max="12" width="13.5703125" style="275" customWidth="1"/>
    <col min="13" max="13" width="3.140625" style="26" customWidth="1"/>
    <col min="14" max="16384" width="11.42578125" style="275"/>
  </cols>
  <sheetData>
    <row r="1" spans="2:12" ht="6" customHeight="1">
      <c r="B1" s="842"/>
      <c r="C1" s="842"/>
      <c r="D1" s="842"/>
      <c r="E1" s="842"/>
      <c r="F1" s="842"/>
      <c r="G1" s="842"/>
      <c r="H1" s="842"/>
      <c r="I1" s="842"/>
      <c r="J1" s="842"/>
      <c r="K1" s="842"/>
      <c r="L1" s="842"/>
    </row>
    <row r="2" spans="2:12" ht="13.5" customHeight="1">
      <c r="B2" s="842" t="s">
        <v>459</v>
      </c>
      <c r="C2" s="842"/>
      <c r="D2" s="842"/>
      <c r="E2" s="842"/>
      <c r="F2" s="842"/>
      <c r="G2" s="842"/>
      <c r="H2" s="842"/>
      <c r="I2" s="842"/>
      <c r="J2" s="842"/>
      <c r="K2" s="842"/>
      <c r="L2" s="842"/>
    </row>
    <row r="3" spans="2:12" ht="20.25" customHeight="1">
      <c r="B3" s="842" t="s">
        <v>5891</v>
      </c>
      <c r="C3" s="842"/>
      <c r="D3" s="842"/>
      <c r="E3" s="842"/>
      <c r="F3" s="842"/>
      <c r="G3" s="842"/>
      <c r="H3" s="842"/>
      <c r="I3" s="842"/>
      <c r="J3" s="842"/>
      <c r="K3" s="842"/>
      <c r="L3" s="842"/>
    </row>
    <row r="4" spans="2:12" s="26" customFormat="1" ht="8.25" customHeight="1">
      <c r="B4" s="245"/>
      <c r="C4" s="245"/>
      <c r="D4" s="245"/>
      <c r="E4" s="245"/>
      <c r="F4" s="245"/>
      <c r="G4" s="245"/>
      <c r="H4" s="245"/>
      <c r="I4" s="245"/>
      <c r="J4" s="245"/>
      <c r="K4" s="245"/>
      <c r="L4" s="245"/>
    </row>
    <row r="5" spans="2:12" s="26" customFormat="1" ht="24" customHeight="1">
      <c r="D5" s="31" t="s">
        <v>3</v>
      </c>
      <c r="E5" s="289" t="s">
        <v>531</v>
      </c>
      <c r="F5" s="289"/>
      <c r="G5" s="289"/>
      <c r="H5" s="289"/>
      <c r="I5" s="73"/>
      <c r="J5" s="73"/>
      <c r="K5" s="77"/>
      <c r="L5" s="245"/>
    </row>
    <row r="6" spans="2:12" s="26" customFormat="1" ht="8.25" customHeight="1">
      <c r="B6" s="245"/>
      <c r="C6" s="245"/>
      <c r="D6" s="245"/>
      <c r="E6" s="245"/>
      <c r="F6" s="245"/>
      <c r="G6" s="245"/>
      <c r="H6" s="245"/>
      <c r="I6" s="245"/>
      <c r="J6" s="245"/>
      <c r="K6" s="245"/>
      <c r="L6" s="245"/>
    </row>
    <row r="7" spans="2:12">
      <c r="B7" s="957" t="s">
        <v>74</v>
      </c>
      <c r="C7" s="1008"/>
      <c r="D7" s="958"/>
      <c r="E7" s="952" t="s">
        <v>230</v>
      </c>
      <c r="F7" s="952"/>
      <c r="G7" s="952"/>
      <c r="H7" s="952"/>
      <c r="I7" s="952"/>
      <c r="J7" s="952"/>
      <c r="K7" s="952"/>
      <c r="L7" s="952" t="s">
        <v>224</v>
      </c>
    </row>
    <row r="8" spans="2:12" ht="25.5">
      <c r="B8" s="959"/>
      <c r="C8" s="923"/>
      <c r="D8" s="960"/>
      <c r="E8" s="402" t="s">
        <v>225</v>
      </c>
      <c r="F8" s="402" t="s">
        <v>226</v>
      </c>
      <c r="G8" s="402" t="s">
        <v>204</v>
      </c>
      <c r="H8" s="402" t="s">
        <v>403</v>
      </c>
      <c r="I8" s="402" t="s">
        <v>205</v>
      </c>
      <c r="J8" s="402" t="s">
        <v>404</v>
      </c>
      <c r="K8" s="402" t="s">
        <v>227</v>
      </c>
      <c r="L8" s="952"/>
    </row>
    <row r="9" spans="2:12" ht="15.75" customHeight="1">
      <c r="B9" s="961"/>
      <c r="C9" s="1009"/>
      <c r="D9" s="962"/>
      <c r="E9" s="402">
        <v>1</v>
      </c>
      <c r="F9" s="402">
        <v>2</v>
      </c>
      <c r="G9" s="402" t="s">
        <v>228</v>
      </c>
      <c r="H9" s="402">
        <v>4</v>
      </c>
      <c r="I9" s="402">
        <v>5</v>
      </c>
      <c r="J9" s="402">
        <v>6</v>
      </c>
      <c r="K9" s="402">
        <v>7</v>
      </c>
      <c r="L9" s="402" t="s">
        <v>465</v>
      </c>
    </row>
    <row r="10" spans="2:12" ht="15" customHeight="1">
      <c r="B10" s="1004" t="s">
        <v>266</v>
      </c>
      <c r="C10" s="997"/>
      <c r="D10" s="1005"/>
      <c r="E10" s="483"/>
      <c r="F10" s="484"/>
      <c r="G10" s="484"/>
      <c r="H10" s="484"/>
      <c r="I10" s="484"/>
      <c r="J10" s="484"/>
      <c r="K10" s="484"/>
      <c r="L10" s="484"/>
    </row>
    <row r="11" spans="2:12">
      <c r="B11" s="403"/>
      <c r="C11" s="1006" t="s">
        <v>267</v>
      </c>
      <c r="D11" s="1007"/>
      <c r="E11" s="485"/>
      <c r="F11" s="485"/>
      <c r="G11" s="485"/>
      <c r="H11" s="485"/>
      <c r="I11" s="485"/>
      <c r="J11" s="485"/>
      <c r="K11" s="485"/>
      <c r="L11" s="485"/>
    </row>
    <row r="12" spans="2:12">
      <c r="B12" s="403"/>
      <c r="C12" s="475"/>
      <c r="D12" s="404" t="s">
        <v>268</v>
      </c>
      <c r="E12" s="407"/>
      <c r="F12" s="407"/>
      <c r="G12" s="407"/>
      <c r="H12" s="407"/>
      <c r="I12" s="407"/>
      <c r="J12" s="407"/>
      <c r="K12" s="407"/>
      <c r="L12" s="407"/>
    </row>
    <row r="13" spans="2:12">
      <c r="B13" s="403"/>
      <c r="C13" s="475"/>
      <c r="D13" s="404" t="s">
        <v>269</v>
      </c>
      <c r="E13" s="483"/>
      <c r="F13" s="484"/>
      <c r="G13" s="484"/>
      <c r="H13" s="484"/>
      <c r="I13" s="484"/>
      <c r="J13" s="484"/>
      <c r="K13" s="484"/>
      <c r="L13" s="484"/>
    </row>
    <row r="14" spans="2:12">
      <c r="B14" s="403"/>
      <c r="C14" s="1006" t="s">
        <v>270</v>
      </c>
      <c r="D14" s="1007"/>
      <c r="E14" s="486"/>
      <c r="F14" s="486"/>
      <c r="G14" s="487"/>
      <c r="H14" s="486"/>
      <c r="I14" s="486"/>
      <c r="J14" s="486"/>
      <c r="K14" s="486"/>
      <c r="L14" s="487"/>
    </row>
    <row r="15" spans="2:12">
      <c r="B15" s="403"/>
      <c r="C15" s="475"/>
      <c r="D15" s="404" t="s">
        <v>271</v>
      </c>
      <c r="E15" s="557">
        <v>223451589.22999999</v>
      </c>
      <c r="F15" s="558">
        <v>227466276.85000002</v>
      </c>
      <c r="G15" s="558">
        <v>450917866.07999998</v>
      </c>
      <c r="H15" s="558">
        <v>173076726.86999997</v>
      </c>
      <c r="I15" s="558">
        <v>159448894.85999998</v>
      </c>
      <c r="J15" s="558">
        <v>159448894.85999998</v>
      </c>
      <c r="K15" s="558">
        <v>159448894.85999998</v>
      </c>
      <c r="L15" s="558">
        <v>291468971.22000003</v>
      </c>
    </row>
    <row r="16" spans="2:12">
      <c r="B16" s="403"/>
      <c r="C16" s="475"/>
      <c r="D16" s="404" t="s">
        <v>272</v>
      </c>
      <c r="E16" s="557"/>
      <c r="F16" s="558"/>
      <c r="G16" s="558"/>
      <c r="H16" s="558"/>
      <c r="I16" s="558"/>
      <c r="J16" s="558"/>
      <c r="K16" s="558"/>
      <c r="L16" s="558"/>
    </row>
    <row r="17" spans="2:12">
      <c r="B17" s="403"/>
      <c r="C17" s="475"/>
      <c r="D17" s="404" t="s">
        <v>273</v>
      </c>
      <c r="E17" s="557">
        <v>22969365.490000002</v>
      </c>
      <c r="F17" s="558">
        <v>7942938.6999999993</v>
      </c>
      <c r="G17" s="558">
        <v>30912304.189999998</v>
      </c>
      <c r="H17" s="558">
        <v>15363786.449999999</v>
      </c>
      <c r="I17" s="558">
        <v>14259740.77</v>
      </c>
      <c r="J17" s="558">
        <v>14259740.77</v>
      </c>
      <c r="K17" s="558">
        <v>14259740.77</v>
      </c>
      <c r="L17" s="558">
        <v>16652563.42</v>
      </c>
    </row>
    <row r="18" spans="2:12">
      <c r="B18" s="403"/>
      <c r="C18" s="475"/>
      <c r="D18" s="404" t="s">
        <v>274</v>
      </c>
      <c r="E18" s="557"/>
      <c r="F18" s="558"/>
      <c r="G18" s="558"/>
      <c r="H18" s="558"/>
      <c r="I18" s="558"/>
      <c r="J18" s="558"/>
      <c r="K18" s="558"/>
      <c r="L18" s="558"/>
    </row>
    <row r="19" spans="2:12">
      <c r="B19" s="403"/>
      <c r="C19" s="475"/>
      <c r="D19" s="404" t="s">
        <v>275</v>
      </c>
      <c r="E19" s="557"/>
      <c r="F19" s="558"/>
      <c r="G19" s="558"/>
      <c r="H19" s="558"/>
      <c r="I19" s="558"/>
      <c r="J19" s="558"/>
      <c r="K19" s="558"/>
      <c r="L19" s="558"/>
    </row>
    <row r="20" spans="2:12">
      <c r="B20" s="403"/>
      <c r="C20" s="475"/>
      <c r="D20" s="404" t="s">
        <v>276</v>
      </c>
      <c r="E20" s="557"/>
      <c r="F20" s="558"/>
      <c r="G20" s="558"/>
      <c r="H20" s="558"/>
      <c r="I20" s="558"/>
      <c r="J20" s="558"/>
      <c r="K20" s="558"/>
      <c r="L20" s="558"/>
    </row>
    <row r="21" spans="2:12">
      <c r="B21" s="403"/>
      <c r="C21" s="475"/>
      <c r="D21" s="404" t="s">
        <v>277</v>
      </c>
      <c r="E21" s="557"/>
      <c r="F21" s="558"/>
      <c r="G21" s="558"/>
      <c r="H21" s="558"/>
      <c r="I21" s="558"/>
      <c r="J21" s="558"/>
      <c r="K21" s="558"/>
      <c r="L21" s="558"/>
    </row>
    <row r="22" spans="2:12">
      <c r="B22" s="403"/>
      <c r="C22" s="475"/>
      <c r="D22" s="404" t="s">
        <v>278</v>
      </c>
      <c r="E22" s="557"/>
      <c r="F22" s="558"/>
      <c r="G22" s="558"/>
      <c r="H22" s="558"/>
      <c r="I22" s="558"/>
      <c r="J22" s="558"/>
      <c r="K22" s="558"/>
      <c r="L22" s="558"/>
    </row>
    <row r="23" spans="2:12">
      <c r="B23" s="403"/>
      <c r="C23" s="1006" t="s">
        <v>279</v>
      </c>
      <c r="D23" s="1007"/>
      <c r="E23" s="559"/>
      <c r="F23" s="559"/>
      <c r="G23" s="560"/>
      <c r="H23" s="559"/>
      <c r="I23" s="559"/>
      <c r="J23" s="559"/>
      <c r="K23" s="559"/>
      <c r="L23" s="560"/>
    </row>
    <row r="24" spans="2:12">
      <c r="B24" s="403"/>
      <c r="C24" s="475"/>
      <c r="D24" s="404" t="s">
        <v>280</v>
      </c>
      <c r="E24" s="557">
        <v>8307127.5999999996</v>
      </c>
      <c r="F24" s="558">
        <v>1771520.75</v>
      </c>
      <c r="G24" s="558">
        <v>10078648.35</v>
      </c>
      <c r="H24" s="558">
        <v>5631480.5700000003</v>
      </c>
      <c r="I24" s="558">
        <v>5492315.25</v>
      </c>
      <c r="J24" s="558">
        <v>5492315.25</v>
      </c>
      <c r="K24" s="558">
        <v>5492315.25</v>
      </c>
      <c r="L24" s="558">
        <v>4586333.0999999996</v>
      </c>
    </row>
    <row r="25" spans="2:12">
      <c r="B25" s="403"/>
      <c r="C25" s="475"/>
      <c r="D25" s="404" t="s">
        <v>281</v>
      </c>
      <c r="E25" s="557"/>
      <c r="F25" s="558"/>
      <c r="G25" s="558"/>
      <c r="H25" s="558"/>
      <c r="I25" s="558"/>
      <c r="J25" s="558"/>
      <c r="K25" s="558"/>
      <c r="L25" s="558"/>
    </row>
    <row r="26" spans="2:12">
      <c r="B26" s="403"/>
      <c r="C26" s="475"/>
      <c r="D26" s="404" t="s">
        <v>282</v>
      </c>
      <c r="E26" s="557"/>
      <c r="F26" s="558"/>
      <c r="G26" s="558"/>
      <c r="H26" s="558"/>
      <c r="I26" s="558"/>
      <c r="J26" s="558"/>
      <c r="K26" s="558"/>
      <c r="L26" s="558"/>
    </row>
    <row r="27" spans="2:12">
      <c r="B27" s="403"/>
      <c r="C27" s="1006" t="s">
        <v>283</v>
      </c>
      <c r="D27" s="1007"/>
      <c r="E27" s="559"/>
      <c r="F27" s="559"/>
      <c r="G27" s="560"/>
      <c r="H27" s="559"/>
      <c r="I27" s="559"/>
      <c r="J27" s="559"/>
      <c r="K27" s="559"/>
      <c r="L27" s="560"/>
    </row>
    <row r="28" spans="2:12">
      <c r="B28" s="403"/>
      <c r="C28" s="475"/>
      <c r="D28" s="404" t="s">
        <v>284</v>
      </c>
      <c r="E28" s="557"/>
      <c r="F28" s="558"/>
      <c r="G28" s="558"/>
      <c r="H28" s="558"/>
      <c r="I28" s="558"/>
      <c r="J28" s="558"/>
      <c r="K28" s="558"/>
      <c r="L28" s="558"/>
    </row>
    <row r="29" spans="2:12">
      <c r="B29" s="403"/>
      <c r="C29" s="475"/>
      <c r="D29" s="404" t="s">
        <v>285</v>
      </c>
      <c r="E29" s="557"/>
      <c r="F29" s="558"/>
      <c r="G29" s="558"/>
      <c r="H29" s="558"/>
      <c r="I29" s="558"/>
      <c r="J29" s="558"/>
      <c r="K29" s="558"/>
      <c r="L29" s="558"/>
    </row>
    <row r="30" spans="2:12">
      <c r="B30" s="403"/>
      <c r="C30" s="1006" t="s">
        <v>286</v>
      </c>
      <c r="D30" s="1007"/>
      <c r="E30" s="559"/>
      <c r="F30" s="559"/>
      <c r="G30" s="560"/>
      <c r="H30" s="559"/>
      <c r="I30" s="559"/>
      <c r="J30" s="559"/>
      <c r="K30" s="559"/>
      <c r="L30" s="560"/>
    </row>
    <row r="31" spans="2:12">
      <c r="B31" s="403"/>
      <c r="C31" s="475"/>
      <c r="D31" s="404" t="s">
        <v>287</v>
      </c>
      <c r="E31" s="557"/>
      <c r="F31" s="558"/>
      <c r="G31" s="558"/>
      <c r="H31" s="558"/>
      <c r="I31" s="558"/>
      <c r="J31" s="558"/>
      <c r="K31" s="558"/>
      <c r="L31" s="558"/>
    </row>
    <row r="32" spans="2:12">
      <c r="B32" s="403"/>
      <c r="C32" s="475"/>
      <c r="D32" s="404" t="s">
        <v>288</v>
      </c>
      <c r="E32" s="557"/>
      <c r="F32" s="558"/>
      <c r="G32" s="558"/>
      <c r="H32" s="558"/>
      <c r="I32" s="558"/>
      <c r="J32" s="558"/>
      <c r="K32" s="558"/>
      <c r="L32" s="558"/>
    </row>
    <row r="33" spans="1:13">
      <c r="B33" s="403"/>
      <c r="C33" s="475"/>
      <c r="D33" s="404" t="s">
        <v>289</v>
      </c>
      <c r="E33" s="557"/>
      <c r="F33" s="558"/>
      <c r="G33" s="558"/>
      <c r="H33" s="558"/>
      <c r="I33" s="558"/>
      <c r="J33" s="558"/>
      <c r="K33" s="558"/>
      <c r="L33" s="558"/>
    </row>
    <row r="34" spans="1:13">
      <c r="B34" s="403"/>
      <c r="C34" s="475"/>
      <c r="D34" s="404" t="s">
        <v>290</v>
      </c>
      <c r="E34" s="557"/>
      <c r="F34" s="558"/>
      <c r="G34" s="558"/>
      <c r="H34" s="558"/>
      <c r="I34" s="558"/>
      <c r="J34" s="558"/>
      <c r="K34" s="558"/>
      <c r="L34" s="558"/>
    </row>
    <row r="35" spans="1:13">
      <c r="B35" s="403"/>
      <c r="C35" s="1006" t="s">
        <v>291</v>
      </c>
      <c r="D35" s="1007"/>
      <c r="E35" s="559"/>
      <c r="F35" s="559"/>
      <c r="G35" s="560"/>
      <c r="H35" s="559"/>
      <c r="I35" s="559"/>
      <c r="J35" s="559"/>
      <c r="K35" s="559"/>
      <c r="L35" s="560"/>
    </row>
    <row r="36" spans="1:13">
      <c r="B36" s="403"/>
      <c r="C36" s="475"/>
      <c r="D36" s="404" t="s">
        <v>292</v>
      </c>
      <c r="E36" s="557"/>
      <c r="F36" s="558"/>
      <c r="G36" s="558"/>
      <c r="H36" s="558"/>
      <c r="I36" s="558"/>
      <c r="J36" s="558"/>
      <c r="K36" s="558"/>
      <c r="L36" s="558"/>
    </row>
    <row r="37" spans="1:13" ht="15" customHeight="1">
      <c r="B37" s="1004" t="s">
        <v>293</v>
      </c>
      <c r="C37" s="997"/>
      <c r="D37" s="1005"/>
      <c r="E37" s="557"/>
      <c r="F37" s="558"/>
      <c r="G37" s="558"/>
      <c r="H37" s="558"/>
      <c r="I37" s="558"/>
      <c r="J37" s="558"/>
      <c r="K37" s="558"/>
      <c r="L37" s="558"/>
    </row>
    <row r="38" spans="1:13" ht="15" customHeight="1">
      <c r="B38" s="1004" t="s">
        <v>294</v>
      </c>
      <c r="C38" s="997"/>
      <c r="D38" s="1005"/>
      <c r="E38" s="557"/>
      <c r="F38" s="558"/>
      <c r="G38" s="558"/>
      <c r="H38" s="558"/>
      <c r="I38" s="558"/>
      <c r="J38" s="558"/>
      <c r="K38" s="558"/>
      <c r="L38" s="558"/>
    </row>
    <row r="39" spans="1:13" ht="15.75" customHeight="1">
      <c r="B39" s="1004" t="s">
        <v>295</v>
      </c>
      <c r="C39" s="997"/>
      <c r="D39" s="1005"/>
      <c r="E39" s="557"/>
      <c r="F39" s="558"/>
      <c r="G39" s="558"/>
      <c r="H39" s="558"/>
      <c r="I39" s="558"/>
      <c r="J39" s="558"/>
      <c r="K39" s="558"/>
      <c r="L39" s="558"/>
    </row>
    <row r="40" spans="1:13">
      <c r="B40" s="488"/>
      <c r="C40" s="489"/>
      <c r="D40" s="490"/>
      <c r="E40" s="491"/>
      <c r="F40" s="492"/>
      <c r="G40" s="492"/>
      <c r="H40" s="492"/>
      <c r="I40" s="492"/>
      <c r="J40" s="492"/>
      <c r="K40" s="492"/>
      <c r="L40" s="492"/>
    </row>
    <row r="41" spans="1:13" s="401" customFormat="1" ht="16.5" customHeight="1">
      <c r="A41" s="306"/>
      <c r="B41" s="428"/>
      <c r="C41" s="1010" t="s">
        <v>229</v>
      </c>
      <c r="D41" s="1011"/>
      <c r="E41" s="561">
        <f>+E24+E17+E15</f>
        <v>254728082.31999999</v>
      </c>
      <c r="F41" s="561">
        <f t="shared" ref="F41:L41" si="0">+F24+F17+F15</f>
        <v>237180736.30000001</v>
      </c>
      <c r="G41" s="561">
        <f t="shared" si="0"/>
        <v>491908818.62</v>
      </c>
      <c r="H41" s="561">
        <f t="shared" si="0"/>
        <v>194071993.88999999</v>
      </c>
      <c r="I41" s="561">
        <f t="shared" si="0"/>
        <v>179200950.88</v>
      </c>
      <c r="J41" s="561">
        <f t="shared" si="0"/>
        <v>179200950.88</v>
      </c>
      <c r="K41" s="561">
        <f t="shared" si="0"/>
        <v>179200950.88</v>
      </c>
      <c r="L41" s="561">
        <f t="shared" si="0"/>
        <v>312707867.74000001</v>
      </c>
      <c r="M41" s="306"/>
    </row>
    <row r="42" spans="1:13">
      <c r="B42" s="26"/>
      <c r="C42" s="26"/>
      <c r="D42" s="26"/>
      <c r="E42" s="26"/>
      <c r="F42" s="26"/>
      <c r="G42" s="26"/>
      <c r="H42" s="26"/>
      <c r="I42" s="26"/>
      <c r="J42" s="26"/>
      <c r="K42" s="26"/>
      <c r="L42" s="26"/>
    </row>
    <row r="43" spans="1:13">
      <c r="B43" s="16" t="s">
        <v>76</v>
      </c>
      <c r="F43" s="26"/>
      <c r="G43" s="26"/>
      <c r="H43" s="26"/>
      <c r="I43" s="26"/>
      <c r="J43" s="26"/>
      <c r="K43" s="26"/>
      <c r="L43" s="26"/>
    </row>
    <row r="46" spans="1:13">
      <c r="D46" s="282"/>
    </row>
    <row r="47" spans="1:13">
      <c r="D47" s="830" t="s">
        <v>532</v>
      </c>
      <c r="E47" s="830"/>
      <c r="G47" s="932" t="s">
        <v>534</v>
      </c>
      <c r="H47" s="932"/>
      <c r="I47" s="932"/>
      <c r="J47" s="932"/>
      <c r="K47" s="932"/>
      <c r="L47" s="932"/>
    </row>
    <row r="48" spans="1:13">
      <c r="D48" s="829" t="s">
        <v>533</v>
      </c>
      <c r="E48" s="829"/>
      <c r="G48" s="860" t="s">
        <v>535</v>
      </c>
      <c r="H48" s="860"/>
      <c r="I48" s="860"/>
      <c r="J48" s="860"/>
      <c r="K48" s="860"/>
      <c r="L48" s="860"/>
    </row>
    <row r="54" spans="5:13">
      <c r="E54" s="554"/>
      <c r="F54" s="554"/>
      <c r="G54" s="554"/>
      <c r="H54" s="554"/>
      <c r="I54" s="554"/>
      <c r="J54" s="554"/>
      <c r="K54" s="554"/>
      <c r="L54" s="554"/>
      <c r="M54" s="554"/>
    </row>
    <row r="57" spans="5:13">
      <c r="E57" s="554"/>
      <c r="F57" s="554"/>
      <c r="G57" s="554"/>
      <c r="H57" s="554"/>
      <c r="I57" s="554"/>
      <c r="J57" s="554"/>
      <c r="K57" s="554"/>
      <c r="L57" s="554"/>
    </row>
  </sheetData>
  <mergeCells count="21">
    <mergeCell ref="B39:D39"/>
    <mergeCell ref="C41:D41"/>
    <mergeCell ref="G47:L47"/>
    <mergeCell ref="G48:L48"/>
    <mergeCell ref="C30:D30"/>
    <mergeCell ref="C35:D35"/>
    <mergeCell ref="B37:D37"/>
    <mergeCell ref="B38:D38"/>
    <mergeCell ref="D47:E47"/>
    <mergeCell ref="D48:E48"/>
    <mergeCell ref="B1:L1"/>
    <mergeCell ref="B2:L2"/>
    <mergeCell ref="B3:L3"/>
    <mergeCell ref="B7:D9"/>
    <mergeCell ref="E7:K7"/>
    <mergeCell ref="L7:L8"/>
    <mergeCell ref="B10:D10"/>
    <mergeCell ref="C11:D11"/>
    <mergeCell ref="C14:D14"/>
    <mergeCell ref="C23:D23"/>
    <mergeCell ref="C27:D27"/>
  </mergeCells>
  <pageMargins left="0.25" right="0.7" top="0.44" bottom="0.75" header="0.3" footer="0.3"/>
  <pageSetup scale="66"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66"/>
  <sheetViews>
    <sheetView showGridLines="0" showRuler="0" topLeftCell="A13" zoomScale="80" zoomScaleNormal="85" zoomScalePageLayoutView="80" workbookViewId="0">
      <selection activeCell="D41" sqref="D41"/>
    </sheetView>
  </sheetViews>
  <sheetFormatPr baseColWidth="10" defaultColWidth="11.42578125" defaultRowHeight="12.75"/>
  <cols>
    <col min="1" max="1" width="2.7109375" style="26" customWidth="1"/>
    <col min="2" max="2" width="4.28515625" style="26" customWidth="1"/>
    <col min="3" max="3" width="24.28515625" style="26" customWidth="1"/>
    <col min="4" max="4" width="23.7109375" style="26" customWidth="1"/>
    <col min="5" max="6" width="20.5703125" style="26" customWidth="1"/>
    <col min="7" max="7" width="7.7109375" style="26" customWidth="1"/>
    <col min="8" max="8" width="27.140625" style="53" customWidth="1"/>
    <col min="9" max="9" width="33.85546875" style="53" customWidth="1"/>
    <col min="10" max="11" width="20.5703125" style="26" customWidth="1"/>
    <col min="12" max="12" width="4.28515625" style="26" customWidth="1"/>
    <col min="13" max="16384" width="11.42578125" style="26"/>
  </cols>
  <sheetData>
    <row r="3" spans="1:12">
      <c r="B3" s="24"/>
      <c r="C3" s="25"/>
      <c r="D3" s="835" t="s">
        <v>441</v>
      </c>
      <c r="E3" s="835"/>
      <c r="F3" s="835"/>
      <c r="G3" s="835"/>
      <c r="H3" s="835"/>
      <c r="I3" s="835"/>
      <c r="J3" s="835"/>
      <c r="K3" s="25"/>
      <c r="L3" s="25"/>
    </row>
    <row r="4" spans="1:12">
      <c r="B4" s="24"/>
      <c r="C4" s="25"/>
      <c r="D4" s="835" t="s">
        <v>5793</v>
      </c>
      <c r="E4" s="835"/>
      <c r="F4" s="835"/>
      <c r="G4" s="835"/>
      <c r="H4" s="835"/>
      <c r="I4" s="835"/>
      <c r="J4" s="835"/>
      <c r="K4" s="25"/>
      <c r="L4" s="25"/>
    </row>
    <row r="5" spans="1:12">
      <c r="B5" s="24"/>
      <c r="C5" s="25"/>
      <c r="D5" s="835" t="s">
        <v>0</v>
      </c>
      <c r="E5" s="835"/>
      <c r="F5" s="835"/>
      <c r="G5" s="835"/>
      <c r="H5" s="835"/>
      <c r="I5" s="835"/>
      <c r="J5" s="835"/>
      <c r="K5" s="25"/>
      <c r="L5" s="25"/>
    </row>
    <row r="6" spans="1:12" ht="9" customHeight="1">
      <c r="B6" s="27"/>
      <c r="C6" s="27"/>
      <c r="D6" s="28"/>
      <c r="E6" s="28"/>
      <c r="F6" s="28"/>
      <c r="G6" s="28"/>
      <c r="H6" s="28"/>
      <c r="I6" s="28"/>
      <c r="J6" s="29"/>
      <c r="K6" s="29"/>
      <c r="L6" s="29"/>
    </row>
    <row r="7" spans="1:12" ht="34.5" customHeight="1">
      <c r="B7" s="30"/>
      <c r="F7" s="31" t="s">
        <v>3</v>
      </c>
      <c r="G7" s="834" t="s">
        <v>531</v>
      </c>
      <c r="H7" s="834"/>
      <c r="I7" s="834"/>
      <c r="J7" s="32"/>
      <c r="K7" s="32"/>
      <c r="L7" s="33"/>
    </row>
    <row r="8" spans="1:12" s="33" customFormat="1" ht="3" customHeight="1">
      <c r="A8" s="723"/>
      <c r="B8" s="30"/>
      <c r="C8" s="34"/>
      <c r="D8" s="34"/>
      <c r="E8" s="34"/>
      <c r="F8" s="34"/>
      <c r="G8" s="35"/>
      <c r="H8" s="36"/>
      <c r="I8" s="36"/>
    </row>
    <row r="9" spans="1:12" s="33" customFormat="1" ht="3" customHeight="1">
      <c r="A9" s="723"/>
      <c r="B9" s="37"/>
      <c r="C9" s="37"/>
      <c r="D9" s="37"/>
      <c r="E9" s="38"/>
      <c r="F9" s="38"/>
      <c r="G9" s="39"/>
      <c r="H9" s="36"/>
      <c r="I9" s="36"/>
    </row>
    <row r="10" spans="1:12" s="44" customFormat="1" ht="20.100000000000001" customHeight="1">
      <c r="B10" s="40"/>
      <c r="C10" s="838" t="s">
        <v>74</v>
      </c>
      <c r="D10" s="838"/>
      <c r="E10" s="41">
        <v>2017</v>
      </c>
      <c r="F10" s="41">
        <v>2016</v>
      </c>
      <c r="G10" s="42"/>
      <c r="H10" s="838" t="s">
        <v>74</v>
      </c>
      <c r="I10" s="838"/>
      <c r="J10" s="41">
        <v>2017</v>
      </c>
      <c r="K10" s="41">
        <v>2016</v>
      </c>
      <c r="L10" s="43"/>
    </row>
    <row r="11" spans="1:12" s="33" customFormat="1" ht="3" customHeight="1">
      <c r="A11" s="723"/>
      <c r="B11" s="45"/>
      <c r="C11" s="46"/>
      <c r="D11" s="46"/>
      <c r="E11" s="47"/>
      <c r="F11" s="47"/>
      <c r="G11" s="36"/>
      <c r="H11" s="36"/>
      <c r="I11" s="36"/>
      <c r="L11" s="48"/>
    </row>
    <row r="12" spans="1:12" s="53" customFormat="1">
      <c r="B12" s="49"/>
      <c r="C12" s="837" t="s">
        <v>79</v>
      </c>
      <c r="D12" s="837"/>
      <c r="E12" s="50"/>
      <c r="F12" s="50"/>
      <c r="G12" s="51"/>
      <c r="H12" s="837" t="s">
        <v>80</v>
      </c>
      <c r="I12" s="837"/>
      <c r="J12" s="50"/>
      <c r="K12" s="50"/>
      <c r="L12" s="52"/>
    </row>
    <row r="13" spans="1:12">
      <c r="B13" s="54"/>
      <c r="C13" s="825" t="s">
        <v>81</v>
      </c>
      <c r="D13" s="825"/>
      <c r="E13" s="55">
        <f>SUM(E14:E21)</f>
        <v>16437286.43</v>
      </c>
      <c r="F13" s="55">
        <f>SUM(F14:F21)</f>
        <v>31203416.879999999</v>
      </c>
      <c r="G13" s="51"/>
      <c r="H13" s="837" t="s">
        <v>82</v>
      </c>
      <c r="I13" s="837"/>
      <c r="J13" s="55">
        <f>SUM(J14:J16)</f>
        <v>73808376.849999994</v>
      </c>
      <c r="K13" s="55">
        <f>SUM(K14:K16)</f>
        <v>195143885.78</v>
      </c>
      <c r="L13" s="56"/>
    </row>
    <row r="14" spans="1:12">
      <c r="B14" s="57"/>
      <c r="C14" s="824" t="s">
        <v>83</v>
      </c>
      <c r="D14" s="824"/>
      <c r="E14" s="58">
        <v>0</v>
      </c>
      <c r="F14" s="58">
        <v>0</v>
      </c>
      <c r="G14" s="51"/>
      <c r="H14" s="824" t="s">
        <v>84</v>
      </c>
      <c r="I14" s="824"/>
      <c r="J14" s="58">
        <v>34618509.549999997</v>
      </c>
      <c r="K14" s="58">
        <v>73741173.090000004</v>
      </c>
      <c r="L14" s="56"/>
    </row>
    <row r="15" spans="1:12">
      <c r="B15" s="57"/>
      <c r="C15" s="824" t="s">
        <v>85</v>
      </c>
      <c r="D15" s="824"/>
      <c r="E15" s="58">
        <v>0</v>
      </c>
      <c r="F15" s="58">
        <v>0</v>
      </c>
      <c r="G15" s="51"/>
      <c r="H15" s="824" t="s">
        <v>86</v>
      </c>
      <c r="I15" s="824"/>
      <c r="J15" s="58">
        <v>9821966.7200000007</v>
      </c>
      <c r="K15" s="58">
        <v>21429046.289999999</v>
      </c>
      <c r="L15" s="56"/>
    </row>
    <row r="16" spans="1:12" ht="12" customHeight="1">
      <c r="B16" s="57"/>
      <c r="C16" s="824" t="s">
        <v>87</v>
      </c>
      <c r="D16" s="824"/>
      <c r="E16" s="58">
        <v>0</v>
      </c>
      <c r="F16" s="58">
        <v>0</v>
      </c>
      <c r="G16" s="51"/>
      <c r="H16" s="824" t="s">
        <v>88</v>
      </c>
      <c r="I16" s="824"/>
      <c r="J16" s="58">
        <v>29367900.579999998</v>
      </c>
      <c r="K16" s="58">
        <v>99973666.400000006</v>
      </c>
      <c r="L16" s="56"/>
    </row>
    <row r="17" spans="2:12">
      <c r="B17" s="57"/>
      <c r="C17" s="824" t="s">
        <v>89</v>
      </c>
      <c r="D17" s="824"/>
      <c r="E17" s="58">
        <v>0</v>
      </c>
      <c r="F17" s="58">
        <v>0</v>
      </c>
      <c r="G17" s="51"/>
      <c r="H17" s="59"/>
      <c r="I17" s="60"/>
      <c r="J17" s="61"/>
      <c r="K17" s="61"/>
      <c r="L17" s="56"/>
    </row>
    <row r="18" spans="2:12">
      <c r="B18" s="57"/>
      <c r="C18" s="824" t="s">
        <v>90</v>
      </c>
      <c r="D18" s="824"/>
      <c r="E18" s="58">
        <v>15192320.039999999</v>
      </c>
      <c r="F18" s="58">
        <v>25873573.879999999</v>
      </c>
      <c r="G18" s="51"/>
      <c r="H18" s="837" t="s">
        <v>191</v>
      </c>
      <c r="I18" s="837"/>
      <c r="J18" s="55">
        <f>SUM(J19:J27)</f>
        <v>56770215.469999999</v>
      </c>
      <c r="K18" s="55">
        <f>SUM(K19:K27)</f>
        <v>219631891.24000001</v>
      </c>
      <c r="L18" s="56"/>
    </row>
    <row r="19" spans="2:12">
      <c r="B19" s="57"/>
      <c r="C19" s="824" t="s">
        <v>91</v>
      </c>
      <c r="D19" s="824"/>
      <c r="E19" s="58">
        <v>902203.84</v>
      </c>
      <c r="F19" s="58">
        <v>4656641.75</v>
      </c>
      <c r="G19" s="51"/>
      <c r="H19" s="824" t="s">
        <v>92</v>
      </c>
      <c r="I19" s="824"/>
      <c r="J19" s="58">
        <v>0</v>
      </c>
      <c r="K19" s="58">
        <v>0</v>
      </c>
      <c r="L19" s="56"/>
    </row>
    <row r="20" spans="2:12">
      <c r="B20" s="57"/>
      <c r="C20" s="824" t="s">
        <v>93</v>
      </c>
      <c r="D20" s="824"/>
      <c r="E20" s="58">
        <v>342762.55</v>
      </c>
      <c r="F20" s="58">
        <v>673201.25</v>
      </c>
      <c r="G20" s="51"/>
      <c r="H20" s="824" t="s">
        <v>94</v>
      </c>
      <c r="I20" s="824"/>
      <c r="J20" s="58">
        <v>32920859.77</v>
      </c>
      <c r="K20" s="58">
        <v>174735066.28</v>
      </c>
      <c r="L20" s="56"/>
    </row>
    <row r="21" spans="2:12" ht="52.5" customHeight="1">
      <c r="B21" s="57"/>
      <c r="C21" s="827" t="s">
        <v>95</v>
      </c>
      <c r="D21" s="827"/>
      <c r="E21" s="58">
        <v>0</v>
      </c>
      <c r="F21" s="58">
        <v>0</v>
      </c>
      <c r="G21" s="51"/>
      <c r="H21" s="824" t="s">
        <v>96</v>
      </c>
      <c r="I21" s="824"/>
      <c r="J21" s="58">
        <v>0</v>
      </c>
      <c r="K21" s="58">
        <v>0</v>
      </c>
      <c r="L21" s="56"/>
    </row>
    <row r="22" spans="2:12">
      <c r="B22" s="54"/>
      <c r="C22" s="59"/>
      <c r="D22" s="60"/>
      <c r="E22" s="61"/>
      <c r="F22" s="61"/>
      <c r="G22" s="51"/>
      <c r="H22" s="824" t="s">
        <v>97</v>
      </c>
      <c r="I22" s="824"/>
      <c r="J22" s="58">
        <v>23843353.780000001</v>
      </c>
      <c r="K22" s="58">
        <v>44885465.100000001</v>
      </c>
      <c r="L22" s="56"/>
    </row>
    <row r="23" spans="2:12" ht="29.25" customHeight="1">
      <c r="B23" s="54"/>
      <c r="C23" s="825" t="s">
        <v>98</v>
      </c>
      <c r="D23" s="825"/>
      <c r="E23" s="55">
        <f>SUM(E24:E25)</f>
        <v>179264274.97999999</v>
      </c>
      <c r="F23" s="55">
        <f>SUM(F24:F25)</f>
        <v>385699978.77999997</v>
      </c>
      <c r="G23" s="51"/>
      <c r="H23" s="824" t="s">
        <v>99</v>
      </c>
      <c r="I23" s="824"/>
      <c r="J23" s="58">
        <v>6001.92</v>
      </c>
      <c r="K23" s="58">
        <v>11359.86</v>
      </c>
      <c r="L23" s="56"/>
    </row>
    <row r="24" spans="2:12">
      <c r="B24" s="57"/>
      <c r="C24" s="824" t="s">
        <v>100</v>
      </c>
      <c r="D24" s="824"/>
      <c r="E24" s="62">
        <v>56873294.100000001</v>
      </c>
      <c r="F24" s="62">
        <v>206512180.47</v>
      </c>
      <c r="G24" s="51"/>
      <c r="H24" s="824" t="s">
        <v>101</v>
      </c>
      <c r="I24" s="824"/>
      <c r="J24" s="58">
        <v>0</v>
      </c>
      <c r="K24" s="58">
        <v>0</v>
      </c>
      <c r="L24" s="56"/>
    </row>
    <row r="25" spans="2:12">
      <c r="B25" s="57"/>
      <c r="C25" s="824" t="s">
        <v>190</v>
      </c>
      <c r="D25" s="824"/>
      <c r="E25" s="58">
        <v>122390980.88</v>
      </c>
      <c r="F25" s="58">
        <v>179187798.31</v>
      </c>
      <c r="G25" s="51"/>
      <c r="H25" s="824" t="s">
        <v>102</v>
      </c>
      <c r="I25" s="824"/>
      <c r="J25" s="58">
        <v>0</v>
      </c>
      <c r="K25" s="58">
        <v>0</v>
      </c>
      <c r="L25" s="56"/>
    </row>
    <row r="26" spans="2:12">
      <c r="B26" s="54"/>
      <c r="C26" s="59"/>
      <c r="D26" s="60"/>
      <c r="E26" s="61"/>
      <c r="F26" s="61"/>
      <c r="G26" s="51"/>
      <c r="H26" s="824" t="s">
        <v>103</v>
      </c>
      <c r="I26" s="824"/>
      <c r="J26" s="58">
        <v>0</v>
      </c>
      <c r="K26" s="58">
        <v>0</v>
      </c>
      <c r="L26" s="56"/>
    </row>
    <row r="27" spans="2:12">
      <c r="B27" s="57"/>
      <c r="C27" s="825" t="s">
        <v>104</v>
      </c>
      <c r="D27" s="825"/>
      <c r="E27" s="55">
        <f>SUM(E28:E32)</f>
        <v>47.779999999999994</v>
      </c>
      <c r="F27" s="55">
        <f>SUM(F28:F32)</f>
        <v>821441.58</v>
      </c>
      <c r="G27" s="51"/>
      <c r="H27" s="824" t="s">
        <v>105</v>
      </c>
      <c r="I27" s="824"/>
      <c r="J27" s="58">
        <v>0</v>
      </c>
      <c r="K27" s="58">
        <v>0</v>
      </c>
      <c r="L27" s="56"/>
    </row>
    <row r="28" spans="2:12">
      <c r="B28" s="57"/>
      <c r="C28" s="824" t="s">
        <v>106</v>
      </c>
      <c r="D28" s="824"/>
      <c r="E28" s="58">
        <v>45.8</v>
      </c>
      <c r="F28" s="58">
        <v>821431.87</v>
      </c>
      <c r="G28" s="51"/>
      <c r="H28" s="59"/>
      <c r="I28" s="60"/>
      <c r="J28" s="61"/>
      <c r="K28" s="61"/>
      <c r="L28" s="56"/>
    </row>
    <row r="29" spans="2:12">
      <c r="B29" s="57"/>
      <c r="C29" s="824" t="s">
        <v>107</v>
      </c>
      <c r="D29" s="824"/>
      <c r="E29" s="58">
        <v>0</v>
      </c>
      <c r="F29" s="58">
        <v>0</v>
      </c>
      <c r="G29" s="51"/>
      <c r="H29" s="825" t="s">
        <v>100</v>
      </c>
      <c r="I29" s="825"/>
      <c r="J29" s="55">
        <f>SUM(J30:J32)</f>
        <v>0</v>
      </c>
      <c r="K29" s="55">
        <f>SUM(K30:K32)</f>
        <v>0</v>
      </c>
      <c r="L29" s="56"/>
    </row>
    <row r="30" spans="2:12" ht="26.25" customHeight="1">
      <c r="B30" s="57"/>
      <c r="C30" s="827" t="s">
        <v>108</v>
      </c>
      <c r="D30" s="827"/>
      <c r="E30" s="58">
        <v>0</v>
      </c>
      <c r="F30" s="58">
        <v>0</v>
      </c>
      <c r="G30" s="51"/>
      <c r="H30" s="824" t="s">
        <v>109</v>
      </c>
      <c r="I30" s="824"/>
      <c r="J30" s="58">
        <v>0</v>
      </c>
      <c r="K30" s="58">
        <v>0</v>
      </c>
      <c r="L30" s="56"/>
    </row>
    <row r="31" spans="2:12">
      <c r="B31" s="57"/>
      <c r="C31" s="824" t="s">
        <v>110</v>
      </c>
      <c r="D31" s="824"/>
      <c r="E31" s="58">
        <v>0</v>
      </c>
      <c r="F31" s="58">
        <v>0</v>
      </c>
      <c r="G31" s="51"/>
      <c r="H31" s="824" t="s">
        <v>49</v>
      </c>
      <c r="I31" s="824"/>
      <c r="J31" s="58">
        <v>0</v>
      </c>
      <c r="K31" s="58">
        <v>0</v>
      </c>
      <c r="L31" s="56"/>
    </row>
    <row r="32" spans="2:12">
      <c r="B32" s="57"/>
      <c r="C32" s="824" t="s">
        <v>111</v>
      </c>
      <c r="D32" s="824"/>
      <c r="E32" s="58">
        <v>1.98</v>
      </c>
      <c r="F32" s="58">
        <v>9.7100000000000009</v>
      </c>
      <c r="G32" s="51"/>
      <c r="H32" s="824" t="s">
        <v>112</v>
      </c>
      <c r="I32" s="824"/>
      <c r="J32" s="58">
        <v>0</v>
      </c>
      <c r="K32" s="58">
        <v>0</v>
      </c>
      <c r="L32" s="56"/>
    </row>
    <row r="33" spans="2:14">
      <c r="B33" s="54"/>
      <c r="C33" s="59"/>
      <c r="D33" s="63"/>
      <c r="E33" s="50"/>
      <c r="F33" s="50"/>
      <c r="G33" s="51"/>
      <c r="H33" s="59"/>
      <c r="I33" s="60"/>
      <c r="J33" s="61"/>
      <c r="K33" s="61"/>
      <c r="L33" s="56"/>
    </row>
    <row r="34" spans="2:14">
      <c r="B34" s="64"/>
      <c r="C34" s="826" t="s">
        <v>113</v>
      </c>
      <c r="D34" s="826"/>
      <c r="E34" s="65">
        <f>E13+E23+E27</f>
        <v>195701609.19</v>
      </c>
      <c r="F34" s="65">
        <f>F13+F23+F27</f>
        <v>417724837.23999995</v>
      </c>
      <c r="G34" s="66"/>
      <c r="H34" s="837" t="s">
        <v>114</v>
      </c>
      <c r="I34" s="837"/>
      <c r="J34" s="67">
        <f>SUM(J35:J39)</f>
        <v>0</v>
      </c>
      <c r="K34" s="67">
        <f>SUM(K35:K39)</f>
        <v>0</v>
      </c>
      <c r="L34" s="56"/>
    </row>
    <row r="35" spans="2:14">
      <c r="B35" s="54"/>
      <c r="C35" s="826"/>
      <c r="D35" s="826"/>
      <c r="E35" s="50"/>
      <c r="F35" s="50"/>
      <c r="G35" s="51"/>
      <c r="H35" s="824" t="s">
        <v>115</v>
      </c>
      <c r="I35" s="824"/>
      <c r="J35" s="58">
        <v>0</v>
      </c>
      <c r="K35" s="58">
        <v>0</v>
      </c>
      <c r="L35" s="56"/>
    </row>
    <row r="36" spans="2:14">
      <c r="B36" s="68"/>
      <c r="C36" s="51"/>
      <c r="D36" s="51"/>
      <c r="E36" s="51"/>
      <c r="F36" s="51"/>
      <c r="G36" s="51"/>
      <c r="H36" s="824" t="s">
        <v>116</v>
      </c>
      <c r="I36" s="824"/>
      <c r="J36" s="58">
        <v>0</v>
      </c>
      <c r="K36" s="58">
        <v>0</v>
      </c>
      <c r="L36" s="56"/>
    </row>
    <row r="37" spans="2:14">
      <c r="B37" s="68"/>
      <c r="C37" s="51"/>
      <c r="D37" s="51"/>
      <c r="E37" s="51"/>
      <c r="F37" s="51"/>
      <c r="G37" s="51"/>
      <c r="H37" s="824" t="s">
        <v>117</v>
      </c>
      <c r="I37" s="824"/>
      <c r="J37" s="58">
        <v>0</v>
      </c>
      <c r="K37" s="58">
        <v>0</v>
      </c>
      <c r="L37" s="56"/>
    </row>
    <row r="38" spans="2:14">
      <c r="B38" s="68"/>
      <c r="C38" s="51"/>
      <c r="D38" s="51"/>
      <c r="E38" s="51"/>
      <c r="F38" s="51"/>
      <c r="G38" s="51"/>
      <c r="H38" s="824" t="s">
        <v>118</v>
      </c>
      <c r="I38" s="824"/>
      <c r="J38" s="58">
        <v>0</v>
      </c>
      <c r="K38" s="58">
        <v>0</v>
      </c>
      <c r="L38" s="56"/>
    </row>
    <row r="39" spans="2:14">
      <c r="B39" s="68"/>
      <c r="C39" s="51"/>
      <c r="D39" s="51"/>
      <c r="E39" s="51"/>
      <c r="F39" s="51"/>
      <c r="G39" s="51"/>
      <c r="H39" s="824" t="s">
        <v>119</v>
      </c>
      <c r="I39" s="824"/>
      <c r="J39" s="58">
        <v>0</v>
      </c>
      <c r="K39" s="58">
        <v>0</v>
      </c>
      <c r="L39" s="56"/>
    </row>
    <row r="40" spans="2:14">
      <c r="B40" s="68"/>
      <c r="C40" s="51"/>
      <c r="D40" s="51"/>
      <c r="E40" s="51"/>
      <c r="F40" s="51"/>
      <c r="G40" s="51"/>
      <c r="H40" s="59"/>
      <c r="I40" s="60"/>
      <c r="J40" s="61"/>
      <c r="K40" s="61"/>
      <c r="L40" s="56"/>
    </row>
    <row r="41" spans="2:14">
      <c r="B41" s="68"/>
      <c r="C41" s="51"/>
      <c r="D41" s="51"/>
      <c r="E41" s="51"/>
      <c r="F41" s="51"/>
      <c r="G41" s="51"/>
      <c r="H41" s="825" t="s">
        <v>120</v>
      </c>
      <c r="I41" s="825"/>
      <c r="J41" s="67">
        <f>SUM(J42:J47)</f>
        <v>7.43</v>
      </c>
      <c r="K41" s="67">
        <f>SUM(K42:K47)</f>
        <v>5433887.5499999998</v>
      </c>
      <c r="L41" s="56"/>
    </row>
    <row r="42" spans="2:14" ht="26.25" customHeight="1">
      <c r="B42" s="68"/>
      <c r="C42" s="51"/>
      <c r="D42" s="51"/>
      <c r="E42" s="51"/>
      <c r="F42" s="51"/>
      <c r="G42" s="51"/>
      <c r="H42" s="827" t="s">
        <v>121</v>
      </c>
      <c r="I42" s="827"/>
      <c r="J42" s="58">
        <v>0</v>
      </c>
      <c r="K42" s="58">
        <v>5433877.6799999997</v>
      </c>
      <c r="L42" s="56"/>
    </row>
    <row r="43" spans="2:14">
      <c r="B43" s="68"/>
      <c r="C43" s="51"/>
      <c r="D43" s="51"/>
      <c r="E43" s="51"/>
      <c r="F43" s="51"/>
      <c r="G43" s="51"/>
      <c r="H43" s="824" t="s">
        <v>122</v>
      </c>
      <c r="I43" s="824"/>
      <c r="J43" s="58">
        <v>0</v>
      </c>
      <c r="K43" s="58">
        <v>0</v>
      </c>
      <c r="L43" s="56"/>
      <c r="N43" s="26">
        <f>+J54/E34</f>
        <v>0.33276685720439986</v>
      </c>
    </row>
    <row r="44" spans="2:14" ht="12" customHeight="1">
      <c r="B44" s="68"/>
      <c r="C44" s="51"/>
      <c r="D44" s="51"/>
      <c r="E44" s="51"/>
      <c r="F44" s="51"/>
      <c r="G44" s="51"/>
      <c r="H44" s="824" t="s">
        <v>123</v>
      </c>
      <c r="I44" s="824"/>
      <c r="J44" s="58">
        <v>0</v>
      </c>
      <c r="K44" s="58">
        <v>0</v>
      </c>
      <c r="L44" s="56"/>
    </row>
    <row r="45" spans="2:14" ht="25.5" customHeight="1">
      <c r="B45" s="68"/>
      <c r="C45" s="51"/>
      <c r="D45" s="51"/>
      <c r="E45" s="51"/>
      <c r="F45" s="51"/>
      <c r="G45" s="51"/>
      <c r="H45" s="827" t="s">
        <v>192</v>
      </c>
      <c r="I45" s="827"/>
      <c r="J45" s="58">
        <v>0</v>
      </c>
      <c r="K45" s="58">
        <v>0</v>
      </c>
      <c r="L45" s="56"/>
    </row>
    <row r="46" spans="2:14">
      <c r="B46" s="68"/>
      <c r="C46" s="51"/>
      <c r="D46" s="51"/>
      <c r="E46" s="51"/>
      <c r="F46" s="51"/>
      <c r="G46" s="51"/>
      <c r="H46" s="824" t="s">
        <v>124</v>
      </c>
      <c r="I46" s="824"/>
      <c r="J46" s="58">
        <v>0</v>
      </c>
      <c r="K46" s="58">
        <v>0</v>
      </c>
      <c r="L46" s="56"/>
    </row>
    <row r="47" spans="2:14">
      <c r="B47" s="68"/>
      <c r="C47" s="51"/>
      <c r="D47" s="51"/>
      <c r="E47" s="51"/>
      <c r="F47" s="51"/>
      <c r="G47" s="51"/>
      <c r="H47" s="824" t="s">
        <v>125</v>
      </c>
      <c r="I47" s="824"/>
      <c r="J47" s="58">
        <v>7.43</v>
      </c>
      <c r="K47" s="58">
        <v>9.8699999999999992</v>
      </c>
      <c r="L47" s="56"/>
    </row>
    <row r="48" spans="2:14">
      <c r="B48" s="68"/>
      <c r="C48" s="51"/>
      <c r="D48" s="51"/>
      <c r="E48" s="51"/>
      <c r="F48" s="51"/>
      <c r="G48" s="51"/>
      <c r="H48" s="59"/>
      <c r="I48" s="60"/>
      <c r="J48" s="61"/>
      <c r="K48" s="61"/>
      <c r="L48" s="56"/>
    </row>
    <row r="49" spans="2:12">
      <c r="B49" s="68"/>
      <c r="C49" s="51"/>
      <c r="D49" s="51"/>
      <c r="E49" s="51"/>
      <c r="F49" s="51"/>
      <c r="G49" s="51"/>
      <c r="H49" s="825" t="s">
        <v>126</v>
      </c>
      <c r="I49" s="825"/>
      <c r="J49" s="67">
        <f>SUM(J50)</f>
        <v>0</v>
      </c>
      <c r="K49" s="67">
        <f>SUM(K50)</f>
        <v>0</v>
      </c>
      <c r="L49" s="56"/>
    </row>
    <row r="50" spans="2:12">
      <c r="B50" s="68"/>
      <c r="C50" s="51"/>
      <c r="D50" s="51"/>
      <c r="E50" s="51"/>
      <c r="F50" s="51"/>
      <c r="G50" s="51"/>
      <c r="H50" s="824" t="s">
        <v>127</v>
      </c>
      <c r="I50" s="824"/>
      <c r="J50" s="58">
        <v>0</v>
      </c>
      <c r="K50" s="58">
        <v>0</v>
      </c>
      <c r="L50" s="56"/>
    </row>
    <row r="51" spans="2:12">
      <c r="B51" s="68"/>
      <c r="C51" s="51"/>
      <c r="D51" s="51"/>
      <c r="E51" s="51"/>
      <c r="F51" s="51"/>
      <c r="G51" s="51"/>
      <c r="H51" s="59"/>
      <c r="I51" s="60"/>
      <c r="J51" s="61"/>
      <c r="K51" s="61"/>
      <c r="L51" s="56"/>
    </row>
    <row r="52" spans="2:12">
      <c r="B52" s="68"/>
      <c r="C52" s="51"/>
      <c r="D52" s="51"/>
      <c r="E52" s="51"/>
      <c r="F52" s="51"/>
      <c r="G52" s="51"/>
      <c r="H52" s="826" t="s">
        <v>128</v>
      </c>
      <c r="I52" s="826"/>
      <c r="J52" s="69">
        <f>J13+J18+J29+J34+J41+J49</f>
        <v>130578599.75</v>
      </c>
      <c r="K52" s="69">
        <f>K13+K18+K29+K34+K41+K49</f>
        <v>420209664.56999999</v>
      </c>
      <c r="L52" s="70"/>
    </row>
    <row r="53" spans="2:12">
      <c r="B53" s="68"/>
      <c r="C53" s="51"/>
      <c r="D53" s="51"/>
      <c r="E53" s="51"/>
      <c r="F53" s="51"/>
      <c r="G53" s="51"/>
      <c r="H53" s="71"/>
      <c r="I53" s="71"/>
      <c r="J53" s="61"/>
      <c r="K53" s="61"/>
      <c r="L53" s="70"/>
    </row>
    <row r="54" spans="2:12">
      <c r="B54" s="68"/>
      <c r="C54" s="51"/>
      <c r="D54" s="51"/>
      <c r="E54" s="51"/>
      <c r="F54" s="51"/>
      <c r="G54" s="51"/>
      <c r="H54" s="836" t="s">
        <v>129</v>
      </c>
      <c r="I54" s="836"/>
      <c r="J54" s="69">
        <f>E34-J52</f>
        <v>65123009.439999998</v>
      </c>
      <c r="K54" s="69">
        <f>F34-K52</f>
        <v>-2484827.3300000429</v>
      </c>
      <c r="L54" s="70"/>
    </row>
    <row r="55" spans="2:12" ht="6" customHeight="1">
      <c r="B55" s="72"/>
      <c r="C55" s="73"/>
      <c r="D55" s="73"/>
      <c r="E55" s="73"/>
      <c r="F55" s="73"/>
      <c r="G55" s="73"/>
      <c r="H55" s="74"/>
      <c r="I55" s="74"/>
      <c r="J55" s="73"/>
      <c r="K55" s="73"/>
      <c r="L55" s="75"/>
    </row>
    <row r="56" spans="2:12" ht="6" customHeight="1">
      <c r="B56" s="33"/>
      <c r="C56" s="33"/>
      <c r="D56" s="33"/>
      <c r="E56" s="33"/>
      <c r="F56" s="33"/>
      <c r="G56" s="33"/>
      <c r="H56" s="36"/>
      <c r="I56" s="36"/>
      <c r="J56" s="33"/>
      <c r="K56" s="33"/>
      <c r="L56" s="33"/>
    </row>
    <row r="57" spans="2:12" ht="6" customHeight="1">
      <c r="B57" s="73"/>
      <c r="C57" s="76"/>
      <c r="D57" s="77"/>
      <c r="E57" s="78"/>
      <c r="F57" s="78"/>
      <c r="G57" s="73"/>
      <c r="H57" s="79"/>
      <c r="I57" s="80"/>
      <c r="J57" s="78"/>
      <c r="K57" s="78"/>
      <c r="L57" s="73"/>
    </row>
    <row r="58" spans="2:12" ht="6" customHeight="1">
      <c r="B58" s="33"/>
      <c r="C58" s="60"/>
      <c r="D58" s="81"/>
      <c r="E58" s="82"/>
      <c r="F58" s="82"/>
      <c r="G58" s="33"/>
      <c r="H58" s="83"/>
      <c r="I58" s="84"/>
      <c r="J58" s="82"/>
      <c r="K58" s="82"/>
      <c r="L58" s="33"/>
    </row>
    <row r="59" spans="2:12" ht="15" customHeight="1">
      <c r="B59" s="60" t="s">
        <v>76</v>
      </c>
      <c r="D59" s="60"/>
      <c r="E59" s="60"/>
      <c r="F59" s="60"/>
      <c r="G59" s="60"/>
      <c r="H59" s="60"/>
      <c r="I59" s="60"/>
      <c r="J59" s="60"/>
      <c r="K59" s="60"/>
    </row>
    <row r="60" spans="2:12" ht="9.75" customHeight="1">
      <c r="C60" s="60"/>
      <c r="D60" s="81"/>
      <c r="E60" s="82"/>
      <c r="F60" s="82"/>
      <c r="H60" s="83"/>
      <c r="I60" s="81"/>
      <c r="J60" s="82"/>
      <c r="K60" s="82"/>
    </row>
    <row r="61" spans="2:12" ht="30" customHeight="1">
      <c r="C61" s="60"/>
      <c r="D61" s="832"/>
      <c r="E61" s="832"/>
      <c r="F61" s="82"/>
      <c r="H61" s="831"/>
      <c r="I61" s="831"/>
      <c r="J61" s="82"/>
      <c r="K61" s="82"/>
    </row>
    <row r="62" spans="2:12" ht="14.1" customHeight="1">
      <c r="C62" s="85"/>
      <c r="D62" s="830" t="s">
        <v>532</v>
      </c>
      <c r="E62" s="830"/>
      <c r="F62" s="82"/>
      <c r="G62" s="82"/>
      <c r="H62" s="830" t="s">
        <v>534</v>
      </c>
      <c r="I62" s="830"/>
      <c r="J62" s="86"/>
      <c r="K62" s="82"/>
    </row>
    <row r="63" spans="2:12" ht="14.1" customHeight="1">
      <c r="C63" s="87"/>
      <c r="D63" s="829" t="s">
        <v>533</v>
      </c>
      <c r="E63" s="829"/>
      <c r="F63" s="88"/>
      <c r="G63" s="88"/>
      <c r="H63" s="829" t="s">
        <v>535</v>
      </c>
      <c r="I63" s="829"/>
      <c r="J63" s="86"/>
      <c r="K63" s="82"/>
    </row>
    <row r="64" spans="2:12" ht="9.9499999999999993" customHeight="1">
      <c r="E64" s="89"/>
    </row>
    <row r="65" spans="3:12">
      <c r="C65" s="33"/>
      <c r="D65" s="33"/>
      <c r="E65" s="89"/>
      <c r="F65" s="33"/>
      <c r="G65" s="33"/>
      <c r="H65" s="36"/>
      <c r="I65" s="36"/>
      <c r="J65" s="33"/>
      <c r="K65" s="33"/>
      <c r="L65" s="33"/>
    </row>
    <row r="66" spans="3:12">
      <c r="E66" s="89"/>
    </row>
  </sheetData>
  <sheetProtection formatCells="0" selectLockedCells="1"/>
  <mergeCells count="69">
    <mergeCell ref="C10:D10"/>
    <mergeCell ref="H10:I10"/>
    <mergeCell ref="D3:J3"/>
    <mergeCell ref="D4:J4"/>
    <mergeCell ref="D5:J5"/>
    <mergeCell ref="G7:I7"/>
    <mergeCell ref="C18:D18"/>
    <mergeCell ref="H18:I18"/>
    <mergeCell ref="C12:D12"/>
    <mergeCell ref="H12:I12"/>
    <mergeCell ref="C13:D13"/>
    <mergeCell ref="H13:I13"/>
    <mergeCell ref="C14:D14"/>
    <mergeCell ref="H14:I14"/>
    <mergeCell ref="C15:D15"/>
    <mergeCell ref="H15:I15"/>
    <mergeCell ref="C16:D16"/>
    <mergeCell ref="H16:I16"/>
    <mergeCell ref="C17:D17"/>
    <mergeCell ref="C25:D25"/>
    <mergeCell ref="H25:I25"/>
    <mergeCell ref="C19:D19"/>
    <mergeCell ref="H19:I19"/>
    <mergeCell ref="C20:D20"/>
    <mergeCell ref="H20:I20"/>
    <mergeCell ref="C21:D21"/>
    <mergeCell ref="H21:I21"/>
    <mergeCell ref="H22:I22"/>
    <mergeCell ref="C23:D23"/>
    <mergeCell ref="H23:I23"/>
    <mergeCell ref="C24:D24"/>
    <mergeCell ref="H24:I24"/>
    <mergeCell ref="H26:I26"/>
    <mergeCell ref="C27:D27"/>
    <mergeCell ref="H27:I27"/>
    <mergeCell ref="C28:D28"/>
    <mergeCell ref="C29:D29"/>
    <mergeCell ref="H29:I29"/>
    <mergeCell ref="H37:I37"/>
    <mergeCell ref="C30:D30"/>
    <mergeCell ref="H30:I30"/>
    <mergeCell ref="C31:D31"/>
    <mergeCell ref="H31:I31"/>
    <mergeCell ref="C32:D32"/>
    <mergeCell ref="H32:I32"/>
    <mergeCell ref="C34:D34"/>
    <mergeCell ref="H34:I34"/>
    <mergeCell ref="C35:D35"/>
    <mergeCell ref="H35:I35"/>
    <mergeCell ref="H36:I36"/>
    <mergeCell ref="H52:I52"/>
    <mergeCell ref="H38:I38"/>
    <mergeCell ref="H39:I39"/>
    <mergeCell ref="H41:I41"/>
    <mergeCell ref="H42:I42"/>
    <mergeCell ref="H43:I43"/>
    <mergeCell ref="H44:I44"/>
    <mergeCell ref="H45:I45"/>
    <mergeCell ref="H46:I46"/>
    <mergeCell ref="H47:I47"/>
    <mergeCell ref="H49:I49"/>
    <mergeCell ref="H50:I50"/>
    <mergeCell ref="D63:E63"/>
    <mergeCell ref="H63:I63"/>
    <mergeCell ref="H54:I54"/>
    <mergeCell ref="D61:E61"/>
    <mergeCell ref="H61:I61"/>
    <mergeCell ref="D62:E62"/>
    <mergeCell ref="H62:I62"/>
  </mergeCells>
  <printOptions verticalCentered="1"/>
  <pageMargins left="0.39370078740157483" right="0" top="0.43307086614173229" bottom="0.70866141732283472" header="0.39370078740157483" footer="0"/>
  <pageSetup scale="60" orientation="landscape" r:id="rId1"/>
  <headerFooter scaleWithDoc="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R103"/>
  <sheetViews>
    <sheetView showGridLines="0" topLeftCell="A40" zoomScale="64" zoomScaleNormal="64" workbookViewId="0">
      <selection activeCell="L46" sqref="L46"/>
    </sheetView>
  </sheetViews>
  <sheetFormatPr baseColWidth="10" defaultColWidth="11.42578125" defaultRowHeight="12.75"/>
  <cols>
    <col min="1" max="1" width="2.140625" style="26" customWidth="1"/>
    <col min="2" max="3" width="3.7109375" style="275" customWidth="1"/>
    <col min="4" max="4" width="29.42578125" style="275" customWidth="1"/>
    <col min="5" max="5" width="12.7109375" style="275" customWidth="1"/>
    <col min="6" max="6" width="14.42578125" style="275" customWidth="1"/>
    <col min="7" max="7" width="12.42578125" style="275" customWidth="1"/>
    <col min="8" max="8" width="29.85546875" style="275" customWidth="1"/>
    <col min="9" max="9" width="21.140625" style="275" customWidth="1"/>
    <col min="10" max="10" width="20.28515625" style="275" customWidth="1"/>
    <col min="11" max="11" width="19.42578125" style="275" customWidth="1"/>
    <col min="12" max="12" width="19.85546875" style="275" customWidth="1"/>
    <col min="13" max="13" width="19" style="275" customWidth="1"/>
    <col min="14" max="14" width="21.42578125" style="275" customWidth="1"/>
    <col min="15" max="15" width="20.7109375" style="275" customWidth="1"/>
    <col min="16" max="16" width="14.5703125" style="26" customWidth="1"/>
    <col min="17" max="17" width="14" style="275" customWidth="1"/>
    <col min="18" max="18" width="12.7109375" style="275" customWidth="1"/>
    <col min="19" max="16384" width="11.42578125" style="275"/>
  </cols>
  <sheetData>
    <row r="1" spans="2:18" ht="6" customHeight="1">
      <c r="B1" s="842"/>
      <c r="C1" s="842"/>
      <c r="D1" s="842"/>
      <c r="E1" s="842"/>
      <c r="F1" s="842"/>
      <c r="G1" s="842"/>
      <c r="H1" s="842"/>
      <c r="I1" s="842"/>
      <c r="J1" s="842"/>
      <c r="K1" s="842"/>
      <c r="L1" s="842"/>
      <c r="M1" s="842"/>
      <c r="N1" s="842"/>
      <c r="O1" s="842"/>
    </row>
    <row r="2" spans="2:18" ht="13.5" customHeight="1">
      <c r="B2" s="842" t="s">
        <v>461</v>
      </c>
      <c r="C2" s="842"/>
      <c r="D2" s="842"/>
      <c r="E2" s="842"/>
      <c r="F2" s="842"/>
      <c r="G2" s="842"/>
      <c r="H2" s="842"/>
      <c r="I2" s="842"/>
      <c r="J2" s="842"/>
      <c r="K2" s="842"/>
      <c r="L2" s="842"/>
      <c r="M2" s="842"/>
      <c r="N2" s="842"/>
      <c r="O2" s="842"/>
    </row>
    <row r="3" spans="2:18" ht="20.25" customHeight="1">
      <c r="B3" s="842" t="s">
        <v>5895</v>
      </c>
      <c r="C3" s="842"/>
      <c r="D3" s="842"/>
      <c r="E3" s="842"/>
      <c r="F3" s="842"/>
      <c r="G3" s="842"/>
      <c r="H3" s="842"/>
      <c r="I3" s="842"/>
      <c r="J3" s="842"/>
      <c r="K3" s="842"/>
      <c r="L3" s="842"/>
      <c r="M3" s="842"/>
      <c r="N3" s="842"/>
      <c r="O3" s="842"/>
    </row>
    <row r="4" spans="2:18" s="26" customFormat="1" ht="8.25" customHeight="1">
      <c r="B4" s="245"/>
      <c r="C4" s="245"/>
      <c r="D4" s="245"/>
      <c r="E4" s="245"/>
      <c r="F4" s="245"/>
      <c r="G4" s="245"/>
      <c r="H4" s="245"/>
      <c r="I4" s="245"/>
      <c r="J4" s="245"/>
      <c r="K4" s="245"/>
      <c r="L4" s="245"/>
      <c r="M4" s="245"/>
      <c r="N4" s="245"/>
      <c r="O4" s="245"/>
    </row>
    <row r="5" spans="2:18" s="26" customFormat="1" ht="24" customHeight="1">
      <c r="D5" s="31" t="s">
        <v>3</v>
      </c>
      <c r="E5" s="289" t="s">
        <v>531</v>
      </c>
      <c r="F5" s="289"/>
      <c r="G5" s="288"/>
      <c r="H5" s="289"/>
      <c r="I5" s="289"/>
      <c r="J5" s="289"/>
      <c r="K5" s="289"/>
      <c r="L5" s="73"/>
      <c r="M5" s="73"/>
      <c r="N5" s="77"/>
      <c r="O5" s="245"/>
    </row>
    <row r="6" spans="2:18" s="26" customFormat="1" ht="8.25" customHeight="1">
      <c r="B6" s="245"/>
      <c r="C6" s="245"/>
      <c r="D6" s="245"/>
      <c r="E6" s="245"/>
      <c r="F6" s="245"/>
      <c r="G6" s="245"/>
      <c r="H6" s="245"/>
      <c r="I6" s="245"/>
      <c r="J6" s="245"/>
      <c r="K6" s="245"/>
      <c r="L6" s="245"/>
      <c r="M6" s="245"/>
      <c r="N6" s="245"/>
      <c r="O6" s="245"/>
    </row>
    <row r="7" spans="2:18" ht="15" customHeight="1">
      <c r="B7" s="957" t="s">
        <v>462</v>
      </c>
      <c r="C7" s="1008"/>
      <c r="D7" s="958"/>
      <c r="E7" s="1012" t="s">
        <v>463</v>
      </c>
      <c r="F7" s="794"/>
      <c r="G7" s="1012" t="s">
        <v>460</v>
      </c>
      <c r="H7" s="1015" t="s">
        <v>223</v>
      </c>
      <c r="I7" s="1016"/>
      <c r="J7" s="1016"/>
      <c r="K7" s="1016"/>
      <c r="L7" s="1016"/>
      <c r="M7" s="1016"/>
      <c r="N7" s="1017"/>
      <c r="O7" s="952" t="s">
        <v>224</v>
      </c>
      <c r="P7" s="1020" t="s">
        <v>494</v>
      </c>
      <c r="Q7" s="897"/>
    </row>
    <row r="8" spans="2:18" ht="25.5">
      <c r="B8" s="959"/>
      <c r="C8" s="923"/>
      <c r="D8" s="960"/>
      <c r="E8" s="1013"/>
      <c r="F8" s="795" t="s">
        <v>464</v>
      </c>
      <c r="G8" s="1013"/>
      <c r="H8" s="787" t="s">
        <v>225</v>
      </c>
      <c r="I8" s="787" t="s">
        <v>226</v>
      </c>
      <c r="J8" s="787" t="s">
        <v>204</v>
      </c>
      <c r="K8" s="787" t="s">
        <v>403</v>
      </c>
      <c r="L8" s="787" t="s">
        <v>205</v>
      </c>
      <c r="M8" s="787" t="s">
        <v>404</v>
      </c>
      <c r="N8" s="787" t="s">
        <v>227</v>
      </c>
      <c r="O8" s="952"/>
      <c r="P8" s="494" t="s">
        <v>495</v>
      </c>
      <c r="Q8" s="494" t="s">
        <v>496</v>
      </c>
    </row>
    <row r="9" spans="2:18" ht="15.75" customHeight="1">
      <c r="B9" s="961"/>
      <c r="C9" s="1009"/>
      <c r="D9" s="962"/>
      <c r="E9" s="1014"/>
      <c r="F9" s="796"/>
      <c r="G9" s="1014"/>
      <c r="H9" s="787">
        <v>1</v>
      </c>
      <c r="I9" s="787">
        <v>2</v>
      </c>
      <c r="J9" s="787" t="s">
        <v>228</v>
      </c>
      <c r="K9" s="787">
        <v>4</v>
      </c>
      <c r="L9" s="787">
        <v>5</v>
      </c>
      <c r="M9" s="787">
        <v>6</v>
      </c>
      <c r="N9" s="787">
        <v>7</v>
      </c>
      <c r="O9" s="787" t="s">
        <v>465</v>
      </c>
      <c r="P9" s="309" t="s">
        <v>497</v>
      </c>
      <c r="Q9" s="309" t="s">
        <v>498</v>
      </c>
    </row>
    <row r="10" spans="2:18" ht="15" customHeight="1">
      <c r="B10" s="1004"/>
      <c r="C10" s="997"/>
      <c r="D10" s="1005"/>
      <c r="E10" s="483"/>
      <c r="F10" s="483"/>
      <c r="G10" s="484"/>
      <c r="H10" s="484"/>
      <c r="I10" s="484"/>
      <c r="J10" s="484"/>
      <c r="K10" s="484"/>
      <c r="L10" s="484"/>
      <c r="M10" s="484"/>
      <c r="N10" s="484"/>
      <c r="O10" s="484"/>
      <c r="P10" s="328"/>
      <c r="Q10" s="495"/>
    </row>
    <row r="11" spans="2:18">
      <c r="B11" s="403"/>
      <c r="C11" s="1021" t="s">
        <v>841</v>
      </c>
      <c r="D11" s="1022"/>
      <c r="E11" s="486"/>
      <c r="F11" s="486"/>
      <c r="G11" s="486"/>
      <c r="H11" s="496"/>
      <c r="I11" s="496"/>
      <c r="J11" s="496"/>
      <c r="K11" s="496"/>
      <c r="L11" s="496"/>
      <c r="M11" s="496"/>
      <c r="N11" s="496"/>
      <c r="O11" s="496"/>
      <c r="P11" s="497"/>
      <c r="Q11" s="498"/>
    </row>
    <row r="12" spans="2:18" ht="25.5">
      <c r="B12" s="403"/>
      <c r="C12" s="791"/>
      <c r="D12" s="792"/>
      <c r="E12" s="486" t="s">
        <v>5780</v>
      </c>
      <c r="F12" s="541" t="s">
        <v>842</v>
      </c>
      <c r="G12" s="486">
        <v>102</v>
      </c>
      <c r="H12" s="496">
        <v>1408717</v>
      </c>
      <c r="I12" s="562">
        <v>33667.18</v>
      </c>
      <c r="J12" s="496">
        <v>1442384.18</v>
      </c>
      <c r="K12" s="496">
        <v>626262.96000000008</v>
      </c>
      <c r="L12" s="496">
        <v>624264.96000000008</v>
      </c>
      <c r="M12" s="496">
        <v>624264.96000000008</v>
      </c>
      <c r="N12" s="496">
        <v>624264.96000000008</v>
      </c>
      <c r="O12" s="496">
        <v>818119.21999999986</v>
      </c>
      <c r="P12" s="497">
        <f>L12/H12</f>
        <v>0.44314433630033573</v>
      </c>
      <c r="Q12" s="498">
        <f>L12/J12</f>
        <v>0.43280075354126535</v>
      </c>
      <c r="R12" s="553"/>
    </row>
    <row r="13" spans="2:18" ht="25.5">
      <c r="B13" s="403"/>
      <c r="C13" s="791"/>
      <c r="D13" s="792"/>
      <c r="E13" s="486" t="s">
        <v>5781</v>
      </c>
      <c r="F13" s="541" t="s">
        <v>842</v>
      </c>
      <c r="G13" s="486">
        <v>401</v>
      </c>
      <c r="H13" s="496">
        <v>4863105.74</v>
      </c>
      <c r="I13" s="562">
        <v>4936322.68</v>
      </c>
      <c r="J13" s="496">
        <v>9799428.4199999999</v>
      </c>
      <c r="K13" s="496">
        <v>5966558.7299999995</v>
      </c>
      <c r="L13" s="496">
        <v>5772986.46</v>
      </c>
      <c r="M13" s="496">
        <v>5772986.46</v>
      </c>
      <c r="N13" s="496">
        <v>5772986.46</v>
      </c>
      <c r="O13" s="496">
        <v>4026441.96</v>
      </c>
      <c r="P13" s="497">
        <f t="shared" ref="P13:P61" si="0">L13/H13</f>
        <v>1.187098691380706</v>
      </c>
      <c r="Q13" s="498">
        <f t="shared" ref="Q13:Q61" si="1">L13/J13</f>
        <v>0.58911461082951611</v>
      </c>
      <c r="R13" s="553"/>
    </row>
    <row r="14" spans="2:18" ht="25.5">
      <c r="B14" s="403"/>
      <c r="C14" s="791"/>
      <c r="D14" s="792"/>
      <c r="E14" s="486" t="s">
        <v>5782</v>
      </c>
      <c r="F14" s="541" t="s">
        <v>842</v>
      </c>
      <c r="G14" s="486">
        <v>501</v>
      </c>
      <c r="H14" s="496">
        <v>11686065.379999999</v>
      </c>
      <c r="I14" s="562">
        <v>2132926.81</v>
      </c>
      <c r="J14" s="496">
        <v>13818992.190000001</v>
      </c>
      <c r="K14" s="496">
        <v>6381270.1400000006</v>
      </c>
      <c r="L14" s="496">
        <v>5519022.8400000008</v>
      </c>
      <c r="M14" s="496">
        <v>5519022.8400000008</v>
      </c>
      <c r="N14" s="496">
        <v>5519022.8400000008</v>
      </c>
      <c r="O14" s="496">
        <v>8299969.3499999996</v>
      </c>
      <c r="P14" s="497">
        <f t="shared" si="0"/>
        <v>0.47227382874696883</v>
      </c>
      <c r="Q14" s="498">
        <f t="shared" si="1"/>
        <v>0.39937954693930544</v>
      </c>
      <c r="R14" s="553"/>
    </row>
    <row r="15" spans="2:18" ht="25.5">
      <c r="B15" s="403"/>
      <c r="C15" s="791"/>
      <c r="D15" s="792"/>
      <c r="E15" s="486" t="s">
        <v>5783</v>
      </c>
      <c r="F15" s="541" t="s">
        <v>842</v>
      </c>
      <c r="G15" s="486">
        <v>701</v>
      </c>
      <c r="H15" s="496">
        <v>1166388</v>
      </c>
      <c r="I15" s="562">
        <v>416593.97000000003</v>
      </c>
      <c r="J15" s="496">
        <v>1582981.97</v>
      </c>
      <c r="K15" s="496">
        <v>699696</v>
      </c>
      <c r="L15" s="496">
        <v>692627</v>
      </c>
      <c r="M15" s="496">
        <v>692627</v>
      </c>
      <c r="N15" s="496">
        <v>692627</v>
      </c>
      <c r="O15" s="496">
        <v>890354.97</v>
      </c>
      <c r="P15" s="497">
        <f t="shared" si="0"/>
        <v>0.59382212437027815</v>
      </c>
      <c r="Q15" s="498">
        <f t="shared" si="1"/>
        <v>0.43754572896367228</v>
      </c>
      <c r="R15" s="553"/>
    </row>
    <row r="16" spans="2:18" ht="25.5">
      <c r="B16" s="403"/>
      <c r="C16" s="791"/>
      <c r="D16" s="792"/>
      <c r="E16" s="486" t="s">
        <v>5784</v>
      </c>
      <c r="F16" s="541" t="s">
        <v>842</v>
      </c>
      <c r="G16" s="486">
        <v>1101</v>
      </c>
      <c r="H16" s="496">
        <v>3845089.37</v>
      </c>
      <c r="I16" s="562">
        <v>423428.06</v>
      </c>
      <c r="J16" s="496">
        <v>4268517.43</v>
      </c>
      <c r="K16" s="496">
        <v>1689998.6200000003</v>
      </c>
      <c r="L16" s="496">
        <v>1650839.5100000005</v>
      </c>
      <c r="M16" s="496">
        <v>1650839.5100000005</v>
      </c>
      <c r="N16" s="496">
        <v>1650839.5100000005</v>
      </c>
      <c r="O16" s="496">
        <v>2617677.9199999995</v>
      </c>
      <c r="P16" s="497">
        <f t="shared" si="0"/>
        <v>0.4293370975666036</v>
      </c>
      <c r="Q16" s="498">
        <f t="shared" si="1"/>
        <v>0.38674774955762581</v>
      </c>
      <c r="R16" s="553"/>
    </row>
    <row r="17" spans="2:18" ht="25.5">
      <c r="B17" s="403"/>
      <c r="C17" s="791"/>
      <c r="D17" s="792"/>
      <c r="E17" s="486" t="s">
        <v>5785</v>
      </c>
      <c r="F17" s="541" t="s">
        <v>843</v>
      </c>
      <c r="G17" s="486">
        <v>101</v>
      </c>
      <c r="H17" s="496">
        <v>8307127.5999999996</v>
      </c>
      <c r="I17" s="562">
        <v>1771520.75</v>
      </c>
      <c r="J17" s="496">
        <v>10078648.350000001</v>
      </c>
      <c r="K17" s="496">
        <v>5631480.5699999994</v>
      </c>
      <c r="L17" s="496">
        <v>5492315.25</v>
      </c>
      <c r="M17" s="496">
        <v>5492315.25</v>
      </c>
      <c r="N17" s="496">
        <v>5492315.25</v>
      </c>
      <c r="O17" s="496">
        <v>4586333.1000000006</v>
      </c>
      <c r="P17" s="497">
        <f t="shared" si="0"/>
        <v>0.66115696236566779</v>
      </c>
      <c r="Q17" s="498">
        <f t="shared" si="1"/>
        <v>0.5449456176333406</v>
      </c>
      <c r="R17" s="553"/>
    </row>
    <row r="18" spans="2:18" ht="51">
      <c r="B18" s="403"/>
      <c r="C18" s="791"/>
      <c r="D18" s="792"/>
      <c r="E18" s="486" t="s">
        <v>844</v>
      </c>
      <c r="F18" s="541" t="s">
        <v>845</v>
      </c>
      <c r="G18" s="486">
        <v>201</v>
      </c>
      <c r="H18" s="496">
        <v>291559</v>
      </c>
      <c r="I18" s="562">
        <v>13939.550000000001</v>
      </c>
      <c r="J18" s="496">
        <v>305498.55000000005</v>
      </c>
      <c r="K18" s="496">
        <v>138548.32</v>
      </c>
      <c r="L18" s="496">
        <v>138548.31</v>
      </c>
      <c r="M18" s="496">
        <v>138548.31</v>
      </c>
      <c r="N18" s="496">
        <v>138548.31</v>
      </c>
      <c r="O18" s="496">
        <v>166950.24</v>
      </c>
      <c r="P18" s="497">
        <f t="shared" si="0"/>
        <v>0.47519819316158995</v>
      </c>
      <c r="Q18" s="498">
        <f t="shared" si="1"/>
        <v>0.45351544221731976</v>
      </c>
      <c r="R18" s="553"/>
    </row>
    <row r="19" spans="2:18" ht="76.5">
      <c r="B19" s="403"/>
      <c r="C19" s="791"/>
      <c r="D19" s="792"/>
      <c r="E19" s="486" t="s">
        <v>846</v>
      </c>
      <c r="F19" s="541" t="s">
        <v>847</v>
      </c>
      <c r="G19" s="486">
        <v>201</v>
      </c>
      <c r="H19" s="496">
        <v>1112003</v>
      </c>
      <c r="I19" s="562">
        <v>9993.0499999999975</v>
      </c>
      <c r="J19" s="496">
        <v>1121996.05</v>
      </c>
      <c r="K19" s="496">
        <v>399026.47999999992</v>
      </c>
      <c r="L19" s="496">
        <v>390623.72999999992</v>
      </c>
      <c r="M19" s="496">
        <v>390623.72999999992</v>
      </c>
      <c r="N19" s="496">
        <v>390623.72999999992</v>
      </c>
      <c r="O19" s="496">
        <v>731372.32</v>
      </c>
      <c r="P19" s="497">
        <f t="shared" si="0"/>
        <v>0.35127938503763023</v>
      </c>
      <c r="Q19" s="498">
        <f t="shared" si="1"/>
        <v>0.34815071764290073</v>
      </c>
      <c r="R19" s="553"/>
    </row>
    <row r="20" spans="2:18" ht="63.75">
      <c r="B20" s="403"/>
      <c r="C20" s="791"/>
      <c r="D20" s="792"/>
      <c r="E20" s="486" t="s">
        <v>848</v>
      </c>
      <c r="F20" s="541" t="s">
        <v>849</v>
      </c>
      <c r="G20" s="486">
        <v>1201</v>
      </c>
      <c r="H20" s="496">
        <v>4479980.46</v>
      </c>
      <c r="I20" s="562">
        <v>2048869.02</v>
      </c>
      <c r="J20" s="496">
        <v>6528849.4799999986</v>
      </c>
      <c r="K20" s="496">
        <v>2850243.2800000003</v>
      </c>
      <c r="L20" s="496">
        <v>2619648.14</v>
      </c>
      <c r="M20" s="496">
        <v>2619648.14</v>
      </c>
      <c r="N20" s="496">
        <v>2619648.14</v>
      </c>
      <c r="O20" s="496">
        <v>3909201.34</v>
      </c>
      <c r="P20" s="497">
        <f t="shared" si="0"/>
        <v>0.58474543882273988</v>
      </c>
      <c r="Q20" s="498">
        <f t="shared" si="1"/>
        <v>0.40124192601236086</v>
      </c>
      <c r="R20" s="553"/>
    </row>
    <row r="21" spans="2:18" ht="63.75">
      <c r="B21" s="403"/>
      <c r="C21" s="791"/>
      <c r="D21" s="792"/>
      <c r="E21" s="486" t="s">
        <v>850</v>
      </c>
      <c r="F21" s="541" t="s">
        <v>851</v>
      </c>
      <c r="G21" s="486">
        <v>201</v>
      </c>
      <c r="H21" s="496">
        <v>11583724.74</v>
      </c>
      <c r="I21" s="562">
        <v>5196858.0600000005</v>
      </c>
      <c r="J21" s="496">
        <v>16780582.800000001</v>
      </c>
      <c r="K21" s="496">
        <v>8434150.7499999981</v>
      </c>
      <c r="L21" s="496">
        <v>7290506.4399999985</v>
      </c>
      <c r="M21" s="496">
        <v>7290506.4399999985</v>
      </c>
      <c r="N21" s="496">
        <v>7290506.4399999985</v>
      </c>
      <c r="O21" s="496">
        <v>9490076.3600000013</v>
      </c>
      <c r="P21" s="497">
        <f t="shared" si="0"/>
        <v>0.62937497252718722</v>
      </c>
      <c r="Q21" s="498">
        <f t="shared" si="1"/>
        <v>0.43446086032244352</v>
      </c>
      <c r="R21" s="553"/>
    </row>
    <row r="22" spans="2:18" ht="89.25">
      <c r="B22" s="403"/>
      <c r="C22" s="791"/>
      <c r="D22" s="792"/>
      <c r="E22" s="486" t="s">
        <v>852</v>
      </c>
      <c r="F22" s="541" t="s">
        <v>853</v>
      </c>
      <c r="G22" s="486">
        <v>501</v>
      </c>
      <c r="H22" s="496">
        <v>1515205</v>
      </c>
      <c r="I22" s="562">
        <v>616312.21000000008</v>
      </c>
      <c r="J22" s="496">
        <v>2131517.21</v>
      </c>
      <c r="K22" s="496">
        <v>863556.78999999992</v>
      </c>
      <c r="L22" s="496">
        <v>853985.7699999999</v>
      </c>
      <c r="M22" s="496">
        <v>853985.7699999999</v>
      </c>
      <c r="N22" s="496">
        <v>853985.7699999999</v>
      </c>
      <c r="O22" s="496">
        <v>1277531.4399999997</v>
      </c>
      <c r="P22" s="497">
        <f t="shared" si="0"/>
        <v>0.56361071274184016</v>
      </c>
      <c r="Q22" s="498">
        <f t="shared" si="1"/>
        <v>0.40064690352652604</v>
      </c>
      <c r="R22" s="553"/>
    </row>
    <row r="23" spans="2:18" ht="89.25">
      <c r="B23" s="403"/>
      <c r="C23" s="791"/>
      <c r="D23" s="792"/>
      <c r="E23" s="486" t="s">
        <v>854</v>
      </c>
      <c r="F23" s="541" t="s">
        <v>855</v>
      </c>
      <c r="G23" s="486">
        <v>1301</v>
      </c>
      <c r="H23" s="496">
        <v>5620739.5499999998</v>
      </c>
      <c r="I23" s="562">
        <v>316625.95000000024</v>
      </c>
      <c r="J23" s="496">
        <v>5937365.4999999991</v>
      </c>
      <c r="K23" s="496">
        <v>2654027.7499999991</v>
      </c>
      <c r="L23" s="496">
        <v>2500246.5899999994</v>
      </c>
      <c r="M23" s="496">
        <v>2500246.5899999994</v>
      </c>
      <c r="N23" s="496">
        <v>2500246.5899999994</v>
      </c>
      <c r="O23" s="496">
        <v>3437118.91</v>
      </c>
      <c r="P23" s="497">
        <f t="shared" si="0"/>
        <v>0.44482519920354602</v>
      </c>
      <c r="Q23" s="498">
        <f t="shared" si="1"/>
        <v>0.42110370163332539</v>
      </c>
      <c r="R23" s="553"/>
    </row>
    <row r="24" spans="2:18" ht="63.75">
      <c r="B24" s="403"/>
      <c r="C24" s="791"/>
      <c r="D24" s="792"/>
      <c r="E24" s="486" t="s">
        <v>856</v>
      </c>
      <c r="F24" s="541" t="s">
        <v>857</v>
      </c>
      <c r="G24" s="486">
        <v>801</v>
      </c>
      <c r="H24" s="496">
        <v>2246471.15</v>
      </c>
      <c r="I24" s="562">
        <v>2331612.1799999997</v>
      </c>
      <c r="J24" s="496">
        <v>4578083.33</v>
      </c>
      <c r="K24" s="496">
        <v>1965777.7099999995</v>
      </c>
      <c r="L24" s="496">
        <v>1866978.2299999995</v>
      </c>
      <c r="M24" s="496">
        <v>1866978.2299999995</v>
      </c>
      <c r="N24" s="496">
        <v>1866978.2299999995</v>
      </c>
      <c r="O24" s="496">
        <v>2711105.0999999992</v>
      </c>
      <c r="P24" s="497">
        <f t="shared" si="0"/>
        <v>0.83107153635157949</v>
      </c>
      <c r="Q24" s="498">
        <f t="shared" si="1"/>
        <v>0.40780783035681428</v>
      </c>
      <c r="R24" s="553"/>
    </row>
    <row r="25" spans="2:18" ht="102">
      <c r="B25" s="403"/>
      <c r="C25" s="791"/>
      <c r="D25" s="792"/>
      <c r="E25" s="486" t="s">
        <v>858</v>
      </c>
      <c r="F25" s="541" t="s">
        <v>859</v>
      </c>
      <c r="G25" s="486">
        <v>201</v>
      </c>
      <c r="H25" s="496">
        <v>860740</v>
      </c>
      <c r="I25" s="562">
        <v>205155.66</v>
      </c>
      <c r="J25" s="496">
        <v>1065895.6599999999</v>
      </c>
      <c r="K25" s="496">
        <v>483953.03</v>
      </c>
      <c r="L25" s="496">
        <v>483953.00000000006</v>
      </c>
      <c r="M25" s="496">
        <v>483953.00000000006</v>
      </c>
      <c r="N25" s="496">
        <v>483953.00000000006</v>
      </c>
      <c r="O25" s="496">
        <v>581942.66</v>
      </c>
      <c r="P25" s="497">
        <f t="shared" si="0"/>
        <v>0.56225224806561802</v>
      </c>
      <c r="Q25" s="498">
        <f t="shared" si="1"/>
        <v>0.45403412187643216</v>
      </c>
      <c r="R25" s="553"/>
    </row>
    <row r="26" spans="2:18" ht="63.75">
      <c r="B26" s="403"/>
      <c r="C26" s="791"/>
      <c r="D26" s="792"/>
      <c r="E26" s="486" t="s">
        <v>860</v>
      </c>
      <c r="F26" s="541" t="s">
        <v>861</v>
      </c>
      <c r="G26" s="486">
        <v>901</v>
      </c>
      <c r="H26" s="496">
        <v>3271821.55</v>
      </c>
      <c r="I26" s="562">
        <v>-471201.25</v>
      </c>
      <c r="J26" s="496">
        <v>2800620.3</v>
      </c>
      <c r="K26" s="496">
        <v>1376959.2300000002</v>
      </c>
      <c r="L26" s="496">
        <v>1348459.7000000002</v>
      </c>
      <c r="M26" s="496">
        <v>1348459.7000000002</v>
      </c>
      <c r="N26" s="496">
        <v>1348459.7000000002</v>
      </c>
      <c r="O26" s="496">
        <v>1452160.5999999996</v>
      </c>
      <c r="P26" s="497">
        <f t="shared" si="0"/>
        <v>0.41214341289487511</v>
      </c>
      <c r="Q26" s="498">
        <f t="shared" si="1"/>
        <v>0.48148608363654305</v>
      </c>
      <c r="R26" s="553"/>
    </row>
    <row r="27" spans="2:18" ht="76.5">
      <c r="B27" s="403"/>
      <c r="C27" s="791"/>
      <c r="D27" s="792"/>
      <c r="E27" s="486" t="s">
        <v>862</v>
      </c>
      <c r="F27" s="541" t="s">
        <v>863</v>
      </c>
      <c r="G27" s="486">
        <v>601</v>
      </c>
      <c r="H27" s="496">
        <v>5267171.9000000004</v>
      </c>
      <c r="I27" s="562">
        <v>114613.22000000002</v>
      </c>
      <c r="J27" s="496">
        <v>5381785.120000001</v>
      </c>
      <c r="K27" s="496">
        <v>2474802.4900000002</v>
      </c>
      <c r="L27" s="496">
        <v>2394747.36</v>
      </c>
      <c r="M27" s="496">
        <v>2394747.36</v>
      </c>
      <c r="N27" s="496">
        <v>2394747.36</v>
      </c>
      <c r="O27" s="496">
        <v>2987037.7600000002</v>
      </c>
      <c r="P27" s="497">
        <f t="shared" si="0"/>
        <v>0.4546552505719435</v>
      </c>
      <c r="Q27" s="498">
        <f t="shared" si="1"/>
        <v>0.44497268222407205</v>
      </c>
      <c r="R27" s="553"/>
    </row>
    <row r="28" spans="2:18" ht="76.5">
      <c r="B28" s="403"/>
      <c r="C28" s="791"/>
      <c r="D28" s="792"/>
      <c r="E28" s="486" t="s">
        <v>864</v>
      </c>
      <c r="F28" s="541" t="s">
        <v>865</v>
      </c>
      <c r="G28" s="486">
        <v>103</v>
      </c>
      <c r="H28" s="496">
        <v>13870779.880000001</v>
      </c>
      <c r="I28" s="562">
        <v>4742835.8600000003</v>
      </c>
      <c r="J28" s="496">
        <v>18613615.739999998</v>
      </c>
      <c r="K28" s="496">
        <v>9870551.0600000024</v>
      </c>
      <c r="L28" s="496">
        <v>9547195.0800000019</v>
      </c>
      <c r="M28" s="496">
        <v>9547195.0800000019</v>
      </c>
      <c r="N28" s="496">
        <v>9547195.0800000019</v>
      </c>
      <c r="O28" s="496">
        <v>9066420.6599999983</v>
      </c>
      <c r="P28" s="497">
        <f t="shared" si="0"/>
        <v>0.68829547888406128</v>
      </c>
      <c r="Q28" s="498">
        <f t="shared" si="1"/>
        <v>0.51291458969379167</v>
      </c>
      <c r="R28" s="553"/>
    </row>
    <row r="29" spans="2:18" ht="89.25">
      <c r="B29" s="403"/>
      <c r="C29" s="791"/>
      <c r="D29" s="792"/>
      <c r="E29" s="486" t="s">
        <v>866</v>
      </c>
      <c r="F29" s="541" t="s">
        <v>867</v>
      </c>
      <c r="G29" s="486">
        <v>103</v>
      </c>
      <c r="H29" s="496">
        <v>6357624</v>
      </c>
      <c r="I29" s="562">
        <v>-681445.02000000014</v>
      </c>
      <c r="J29" s="496">
        <v>5676178.9800000004</v>
      </c>
      <c r="K29" s="496">
        <v>3034764.74</v>
      </c>
      <c r="L29" s="496">
        <v>2784256.57</v>
      </c>
      <c r="M29" s="496">
        <v>2784256.57</v>
      </c>
      <c r="N29" s="496">
        <v>2784256.57</v>
      </c>
      <c r="O29" s="496">
        <v>2891922.41</v>
      </c>
      <c r="P29" s="497">
        <f t="shared" si="0"/>
        <v>0.43793979794967425</v>
      </c>
      <c r="Q29" s="498">
        <f t="shared" si="1"/>
        <v>0.49051599320781103</v>
      </c>
      <c r="R29" s="553"/>
    </row>
    <row r="30" spans="2:18" ht="76.5">
      <c r="B30" s="403"/>
      <c r="C30" s="791"/>
      <c r="D30" s="792"/>
      <c r="E30" s="486" t="s">
        <v>868</v>
      </c>
      <c r="F30" s="541" t="s">
        <v>869</v>
      </c>
      <c r="G30" s="486">
        <v>103</v>
      </c>
      <c r="H30" s="496">
        <v>7023367</v>
      </c>
      <c r="I30" s="562">
        <v>760854.34999999986</v>
      </c>
      <c r="J30" s="496">
        <v>7784221.3499999996</v>
      </c>
      <c r="K30" s="496">
        <v>4244121.4000000004</v>
      </c>
      <c r="L30" s="496">
        <v>3964637.5399999996</v>
      </c>
      <c r="M30" s="496">
        <v>3964637.5399999996</v>
      </c>
      <c r="N30" s="496">
        <v>3964637.5399999996</v>
      </c>
      <c r="O30" s="496">
        <v>3819583.8099999996</v>
      </c>
      <c r="P30" s="497">
        <f t="shared" si="0"/>
        <v>0.564492435038636</v>
      </c>
      <c r="Q30" s="498">
        <f t="shared" si="1"/>
        <v>0.50931716375203018</v>
      </c>
      <c r="R30" s="553"/>
    </row>
    <row r="31" spans="2:18" ht="63.75">
      <c r="B31" s="403"/>
      <c r="C31" s="791"/>
      <c r="D31" s="792"/>
      <c r="E31" s="486" t="s">
        <v>870</v>
      </c>
      <c r="F31" s="541" t="s">
        <v>871</v>
      </c>
      <c r="G31" s="486">
        <v>103</v>
      </c>
      <c r="H31" s="496">
        <v>7595180</v>
      </c>
      <c r="I31" s="562">
        <v>2620421.2399999998</v>
      </c>
      <c r="J31" s="496">
        <v>10215601.24</v>
      </c>
      <c r="K31" s="496">
        <v>5232262.9499999993</v>
      </c>
      <c r="L31" s="496">
        <v>4863787.67</v>
      </c>
      <c r="M31" s="496">
        <v>4863787.67</v>
      </c>
      <c r="N31" s="496">
        <v>4863787.67</v>
      </c>
      <c r="O31" s="496">
        <v>5351813.57</v>
      </c>
      <c r="P31" s="497">
        <f t="shared" si="0"/>
        <v>0.64037819643510752</v>
      </c>
      <c r="Q31" s="498">
        <f t="shared" si="1"/>
        <v>0.47611369666187164</v>
      </c>
      <c r="R31" s="553"/>
    </row>
    <row r="32" spans="2:18" ht="63.75">
      <c r="B32" s="403"/>
      <c r="C32" s="791"/>
      <c r="D32" s="792"/>
      <c r="E32" s="486" t="s">
        <v>872</v>
      </c>
      <c r="F32" s="541" t="s">
        <v>873</v>
      </c>
      <c r="G32" s="486">
        <v>104</v>
      </c>
      <c r="H32" s="496">
        <v>2121742</v>
      </c>
      <c r="I32" s="562">
        <v>8372.8000000000011</v>
      </c>
      <c r="J32" s="496">
        <v>2130114.7999999998</v>
      </c>
      <c r="K32" s="496">
        <v>926661.65999999992</v>
      </c>
      <c r="L32" s="496">
        <v>855375.4</v>
      </c>
      <c r="M32" s="496">
        <v>855375.4</v>
      </c>
      <c r="N32" s="496">
        <v>855375.4</v>
      </c>
      <c r="O32" s="496">
        <v>1274739.3999999999</v>
      </c>
      <c r="P32" s="497">
        <f t="shared" si="0"/>
        <v>0.40314769656254157</v>
      </c>
      <c r="Q32" s="498">
        <f t="shared" si="1"/>
        <v>0.4015630519068738</v>
      </c>
      <c r="R32" s="553"/>
    </row>
    <row r="33" spans="2:18" ht="63.75">
      <c r="B33" s="403"/>
      <c r="C33" s="791"/>
      <c r="D33" s="792"/>
      <c r="E33" s="486" t="s">
        <v>874</v>
      </c>
      <c r="F33" s="541" t="s">
        <v>875</v>
      </c>
      <c r="G33" s="486">
        <v>1101</v>
      </c>
      <c r="H33" s="496">
        <v>233480</v>
      </c>
      <c r="I33" s="562">
        <v>0</v>
      </c>
      <c r="J33" s="496">
        <v>233480</v>
      </c>
      <c r="K33" s="496">
        <v>19172.53</v>
      </c>
      <c r="L33" s="496">
        <v>16727.25</v>
      </c>
      <c r="M33" s="496">
        <v>16727.25</v>
      </c>
      <c r="N33" s="496">
        <v>16727.25</v>
      </c>
      <c r="O33" s="496">
        <v>216752.74999999997</v>
      </c>
      <c r="P33" s="497">
        <f t="shared" si="0"/>
        <v>7.1643181428816177E-2</v>
      </c>
      <c r="Q33" s="498">
        <f t="shared" si="1"/>
        <v>7.1643181428816177E-2</v>
      </c>
      <c r="R33" s="553"/>
    </row>
    <row r="34" spans="2:18">
      <c r="B34" s="403"/>
      <c r="C34" s="791"/>
      <c r="D34" s="792"/>
      <c r="E34" s="486"/>
      <c r="F34" s="541"/>
      <c r="G34" s="486"/>
      <c r="H34" s="496"/>
      <c r="I34" s="562"/>
      <c r="J34" s="496"/>
      <c r="K34" s="496"/>
      <c r="L34" s="496"/>
      <c r="M34" s="496"/>
      <c r="N34" s="496"/>
      <c r="O34" s="496"/>
      <c r="P34" s="497"/>
      <c r="Q34" s="498"/>
      <c r="R34" s="553"/>
    </row>
    <row r="35" spans="2:18">
      <c r="B35" s="403"/>
      <c r="C35" s="791"/>
      <c r="D35" s="793" t="s">
        <v>876</v>
      </c>
      <c r="E35" s="486"/>
      <c r="F35" s="486"/>
      <c r="G35" s="486"/>
      <c r="H35" s="496"/>
      <c r="I35" s="562"/>
      <c r="J35" s="496"/>
      <c r="K35" s="496"/>
      <c r="L35" s="496"/>
      <c r="M35" s="496"/>
      <c r="N35" s="496"/>
      <c r="O35" s="496"/>
      <c r="P35" s="497"/>
      <c r="Q35" s="498"/>
      <c r="R35" s="553"/>
    </row>
    <row r="36" spans="2:18" ht="38.25">
      <c r="B36" s="403"/>
      <c r="C36" s="1006"/>
      <c r="D36" s="1007"/>
      <c r="E36" s="486" t="s">
        <v>877</v>
      </c>
      <c r="F36" s="541" t="s">
        <v>878</v>
      </c>
      <c r="G36" s="486">
        <v>201</v>
      </c>
      <c r="H36" s="426">
        <v>8000000</v>
      </c>
      <c r="I36" s="562">
        <v>0</v>
      </c>
      <c r="J36" s="496">
        <v>8000000</v>
      </c>
      <c r="K36" s="426">
        <v>3397765</v>
      </c>
      <c r="L36" s="542">
        <v>3392628.59</v>
      </c>
      <c r="M36" s="542">
        <v>3392628.59</v>
      </c>
      <c r="N36" s="542">
        <v>3392628.59</v>
      </c>
      <c r="O36" s="496">
        <v>4607371.41</v>
      </c>
      <c r="P36" s="497">
        <f t="shared" si="0"/>
        <v>0.42407857374999997</v>
      </c>
      <c r="Q36" s="498">
        <f t="shared" si="1"/>
        <v>0.42407857374999997</v>
      </c>
      <c r="R36" s="553"/>
    </row>
    <row r="37" spans="2:18" ht="89.25">
      <c r="B37" s="403"/>
      <c r="C37" s="791"/>
      <c r="D37" s="792"/>
      <c r="E37" s="486" t="s">
        <v>879</v>
      </c>
      <c r="F37" s="541" t="s">
        <v>880</v>
      </c>
      <c r="G37" s="487">
        <v>1201</v>
      </c>
      <c r="H37" s="426">
        <v>21200000</v>
      </c>
      <c r="I37" s="562">
        <v>1209935.6299999999</v>
      </c>
      <c r="J37" s="496">
        <v>22409935.629999999</v>
      </c>
      <c r="K37" s="426">
        <v>12244145.23</v>
      </c>
      <c r="L37" s="426">
        <v>8810065.2300000004</v>
      </c>
      <c r="M37" s="426">
        <v>8810065.2300000004</v>
      </c>
      <c r="N37" s="426">
        <v>8810065.2300000004</v>
      </c>
      <c r="O37" s="496">
        <v>13599870.4</v>
      </c>
      <c r="P37" s="497">
        <f t="shared" si="0"/>
        <v>0.41556911462264151</v>
      </c>
      <c r="Q37" s="498">
        <f t="shared" si="1"/>
        <v>0.39313210780516644</v>
      </c>
      <c r="R37" s="553"/>
    </row>
    <row r="38" spans="2:18" ht="89.25">
      <c r="B38" s="403"/>
      <c r="C38" s="791"/>
      <c r="D38" s="792"/>
      <c r="E38" s="486" t="s">
        <v>881</v>
      </c>
      <c r="F38" s="541" t="s">
        <v>882</v>
      </c>
      <c r="G38" s="487">
        <v>201</v>
      </c>
      <c r="H38" s="426">
        <v>12000000</v>
      </c>
      <c r="I38" s="562">
        <v>0</v>
      </c>
      <c r="J38" s="496">
        <v>12000000</v>
      </c>
      <c r="K38" s="426">
        <v>4435691.0199999996</v>
      </c>
      <c r="L38" s="426">
        <v>4078970.85</v>
      </c>
      <c r="M38" s="426">
        <v>4078970.85</v>
      </c>
      <c r="N38" s="426">
        <v>4078970.85</v>
      </c>
      <c r="O38" s="496">
        <v>7921029.1499999994</v>
      </c>
      <c r="P38" s="497">
        <f t="shared" si="0"/>
        <v>0.33991423749999999</v>
      </c>
      <c r="Q38" s="498">
        <f t="shared" si="1"/>
        <v>0.33991423749999999</v>
      </c>
      <c r="R38" s="553"/>
    </row>
    <row r="39" spans="2:18" ht="102">
      <c r="B39" s="403"/>
      <c r="C39" s="791"/>
      <c r="D39" s="792"/>
      <c r="E39" s="486" t="s">
        <v>883</v>
      </c>
      <c r="F39" s="541" t="s">
        <v>884</v>
      </c>
      <c r="G39" s="487">
        <v>201</v>
      </c>
      <c r="H39" s="426">
        <v>6000000</v>
      </c>
      <c r="I39" s="562">
        <v>0</v>
      </c>
      <c r="J39" s="496">
        <v>6000000</v>
      </c>
      <c r="K39" s="426">
        <v>2844155.86</v>
      </c>
      <c r="L39" s="426">
        <v>2542795.86</v>
      </c>
      <c r="M39" s="426">
        <v>2542795.86</v>
      </c>
      <c r="N39" s="426">
        <v>2542795.86</v>
      </c>
      <c r="O39" s="496">
        <v>3457204.1399999997</v>
      </c>
      <c r="P39" s="497">
        <f t="shared" si="0"/>
        <v>0.42379930999999998</v>
      </c>
      <c r="Q39" s="498">
        <f t="shared" si="1"/>
        <v>0.42379930999999998</v>
      </c>
      <c r="R39" s="553"/>
    </row>
    <row r="40" spans="2:18" ht="51">
      <c r="B40" s="403"/>
      <c r="C40" s="791"/>
      <c r="D40" s="792"/>
      <c r="E40" s="486" t="s">
        <v>885</v>
      </c>
      <c r="F40" s="541" t="s">
        <v>886</v>
      </c>
      <c r="G40" s="487">
        <v>201</v>
      </c>
      <c r="H40" s="426">
        <v>2500000</v>
      </c>
      <c r="I40" s="562">
        <v>0</v>
      </c>
      <c r="J40" s="496">
        <v>2500000</v>
      </c>
      <c r="K40" s="426">
        <v>740732.08000000007</v>
      </c>
      <c r="L40" s="426">
        <v>732450.28</v>
      </c>
      <c r="M40" s="426">
        <v>732450.28</v>
      </c>
      <c r="N40" s="426">
        <v>732450.28</v>
      </c>
      <c r="O40" s="496">
        <v>1767549.72</v>
      </c>
      <c r="P40" s="497">
        <f t="shared" si="0"/>
        <v>0.29298011200000001</v>
      </c>
      <c r="Q40" s="498">
        <f t="shared" si="1"/>
        <v>0.29298011200000001</v>
      </c>
      <c r="R40" s="553"/>
    </row>
    <row r="41" spans="2:18" ht="25.5">
      <c r="B41" s="403"/>
      <c r="C41" s="791"/>
      <c r="D41" s="792"/>
      <c r="E41" s="486" t="s">
        <v>887</v>
      </c>
      <c r="F41" s="541" t="s">
        <v>888</v>
      </c>
      <c r="G41" s="487">
        <v>104</v>
      </c>
      <c r="H41" s="426">
        <v>3000000</v>
      </c>
      <c r="I41" s="562">
        <v>25720.5</v>
      </c>
      <c r="J41" s="496">
        <v>3025720.5</v>
      </c>
      <c r="K41" s="426">
        <v>1013288.83</v>
      </c>
      <c r="L41" s="426">
        <v>944288.83</v>
      </c>
      <c r="M41" s="426">
        <v>944288.83</v>
      </c>
      <c r="N41" s="426">
        <v>944288.83</v>
      </c>
      <c r="O41" s="496">
        <v>2081431.67</v>
      </c>
      <c r="P41" s="497">
        <f t="shared" si="0"/>
        <v>0.31476294333333332</v>
      </c>
      <c r="Q41" s="498">
        <f t="shared" si="1"/>
        <v>0.31208726318243868</v>
      </c>
      <c r="R41" s="553"/>
    </row>
    <row r="42" spans="2:18" ht="102">
      <c r="B42" s="403"/>
      <c r="C42" s="791"/>
      <c r="D42" s="792"/>
      <c r="E42" s="486" t="s">
        <v>889</v>
      </c>
      <c r="F42" s="541" t="s">
        <v>890</v>
      </c>
      <c r="G42" s="487">
        <v>103</v>
      </c>
      <c r="H42" s="426">
        <v>5000000</v>
      </c>
      <c r="I42" s="562">
        <v>0</v>
      </c>
      <c r="J42" s="496">
        <v>5000000</v>
      </c>
      <c r="K42" s="426">
        <v>1407951.43</v>
      </c>
      <c r="L42" s="426">
        <v>397773.69</v>
      </c>
      <c r="M42" s="426">
        <v>397773.69</v>
      </c>
      <c r="N42" s="426">
        <v>397773.69</v>
      </c>
      <c r="O42" s="496">
        <v>4602226.3099999996</v>
      </c>
      <c r="P42" s="497">
        <f t="shared" si="0"/>
        <v>7.9554738E-2</v>
      </c>
      <c r="Q42" s="498">
        <f t="shared" si="1"/>
        <v>7.9554738E-2</v>
      </c>
      <c r="R42" s="553"/>
    </row>
    <row r="43" spans="2:18" ht="89.25">
      <c r="B43" s="403"/>
      <c r="C43" s="791"/>
      <c r="D43" s="792"/>
      <c r="E43" s="486" t="s">
        <v>891</v>
      </c>
      <c r="F43" s="541" t="s">
        <v>892</v>
      </c>
      <c r="G43" s="487">
        <v>1301</v>
      </c>
      <c r="H43" s="426">
        <v>2500000</v>
      </c>
      <c r="I43" s="562">
        <v>0</v>
      </c>
      <c r="J43" s="496">
        <v>2500000</v>
      </c>
      <c r="K43" s="426">
        <v>1051952.1800000002</v>
      </c>
      <c r="L43" s="426">
        <v>1020162.63</v>
      </c>
      <c r="M43" s="426">
        <v>1020162.63</v>
      </c>
      <c r="N43" s="426">
        <v>1020162.63</v>
      </c>
      <c r="O43" s="496">
        <v>1479837.3699999999</v>
      </c>
      <c r="P43" s="497">
        <f t="shared" si="0"/>
        <v>0.40806505199999998</v>
      </c>
      <c r="Q43" s="498">
        <f t="shared" si="1"/>
        <v>0.40806505199999998</v>
      </c>
      <c r="R43" s="553"/>
    </row>
    <row r="44" spans="2:18" ht="51">
      <c r="B44" s="403"/>
      <c r="C44" s="1006"/>
      <c r="D44" s="1007"/>
      <c r="E44" s="486" t="s">
        <v>893</v>
      </c>
      <c r="F44" s="541" t="s">
        <v>894</v>
      </c>
      <c r="G44" s="486">
        <v>901</v>
      </c>
      <c r="H44" s="496">
        <v>1300000</v>
      </c>
      <c r="I44" s="562">
        <v>0</v>
      </c>
      <c r="J44" s="496">
        <v>1300000</v>
      </c>
      <c r="K44" s="426">
        <v>277846.81</v>
      </c>
      <c r="L44" s="542">
        <v>262135.95</v>
      </c>
      <c r="M44" s="542">
        <v>262135.95</v>
      </c>
      <c r="N44" s="542">
        <v>262135.95</v>
      </c>
      <c r="O44" s="496">
        <v>1037864.0499999999</v>
      </c>
      <c r="P44" s="497">
        <f t="shared" si="0"/>
        <v>0.20164303846153847</v>
      </c>
      <c r="Q44" s="498">
        <f t="shared" si="1"/>
        <v>0.20164303846153847</v>
      </c>
      <c r="R44" s="553"/>
    </row>
    <row r="45" spans="2:18" ht="89.25">
      <c r="B45" s="403"/>
      <c r="C45" s="791"/>
      <c r="D45" s="792"/>
      <c r="E45" s="486" t="s">
        <v>895</v>
      </c>
      <c r="F45" s="541" t="s">
        <v>896</v>
      </c>
      <c r="G45" s="487">
        <v>601</v>
      </c>
      <c r="H45" s="426">
        <v>52999999.999999993</v>
      </c>
      <c r="I45" s="562">
        <v>30204006.490000002</v>
      </c>
      <c r="J45" s="496">
        <v>83204006.489999995</v>
      </c>
      <c r="K45" s="426">
        <v>27471533.509999998</v>
      </c>
      <c r="L45" s="426">
        <v>26558184.27</v>
      </c>
      <c r="M45" s="426">
        <v>26558184.27</v>
      </c>
      <c r="N45" s="426">
        <v>26558184.27</v>
      </c>
      <c r="O45" s="496">
        <v>56645822.220000014</v>
      </c>
      <c r="P45" s="497">
        <f t="shared" si="0"/>
        <v>0.50109781641509443</v>
      </c>
      <c r="Q45" s="498">
        <f t="shared" si="1"/>
        <v>0.31919357480930843</v>
      </c>
      <c r="R45" s="553"/>
    </row>
    <row r="46" spans="2:18" ht="63.75">
      <c r="B46" s="403"/>
      <c r="C46" s="791"/>
      <c r="D46" s="792"/>
      <c r="E46" s="486" t="s">
        <v>897</v>
      </c>
      <c r="F46" s="541" t="s">
        <v>898</v>
      </c>
      <c r="G46" s="487">
        <v>601</v>
      </c>
      <c r="H46" s="426">
        <v>0</v>
      </c>
      <c r="I46" s="562">
        <v>3857.36</v>
      </c>
      <c r="J46" s="496">
        <v>3857.36</v>
      </c>
      <c r="K46" s="426">
        <v>0</v>
      </c>
      <c r="L46" s="426">
        <v>0</v>
      </c>
      <c r="M46" s="426">
        <v>0</v>
      </c>
      <c r="N46" s="426">
        <v>0</v>
      </c>
      <c r="O46" s="496">
        <v>3857.36</v>
      </c>
      <c r="P46" s="497" t="e">
        <f t="shared" si="0"/>
        <v>#DIV/0!</v>
      </c>
      <c r="Q46" s="498">
        <f t="shared" si="1"/>
        <v>0</v>
      </c>
      <c r="R46" s="553"/>
    </row>
    <row r="47" spans="2:18" ht="63.75">
      <c r="B47" s="403"/>
      <c r="C47" s="791"/>
      <c r="D47" s="792"/>
      <c r="E47" s="486" t="s">
        <v>899</v>
      </c>
      <c r="F47" s="541" t="s">
        <v>900</v>
      </c>
      <c r="G47" s="487">
        <v>601</v>
      </c>
      <c r="H47" s="426">
        <v>0</v>
      </c>
      <c r="I47" s="562">
        <v>401837.5</v>
      </c>
      <c r="J47" s="496">
        <v>401837.5</v>
      </c>
      <c r="K47" s="542">
        <v>312783.25</v>
      </c>
      <c r="L47" s="426">
        <v>312783.25</v>
      </c>
      <c r="M47" s="426">
        <v>312783.25</v>
      </c>
      <c r="N47" s="426">
        <v>312783.25</v>
      </c>
      <c r="O47" s="496">
        <v>89054.25</v>
      </c>
      <c r="P47" s="497"/>
      <c r="Q47" s="498"/>
      <c r="R47" s="553"/>
    </row>
    <row r="48" spans="2:18">
      <c r="B48" s="403"/>
      <c r="C48" s="791"/>
      <c r="D48" s="792"/>
      <c r="E48" s="486" t="s">
        <v>5786</v>
      </c>
      <c r="F48" s="541"/>
      <c r="G48" s="486"/>
      <c r="H48" s="426">
        <v>3000000</v>
      </c>
      <c r="I48" s="562">
        <v>-3000000</v>
      </c>
      <c r="J48" s="496">
        <v>0</v>
      </c>
      <c r="K48" s="542">
        <v>0</v>
      </c>
      <c r="L48" s="426">
        <v>0</v>
      </c>
      <c r="M48" s="426">
        <v>0</v>
      </c>
      <c r="N48" s="426">
        <v>0</v>
      </c>
      <c r="O48" s="496">
        <v>0</v>
      </c>
      <c r="P48" s="497"/>
      <c r="Q48" s="498"/>
      <c r="R48" s="553"/>
    </row>
    <row r="49" spans="2:18" ht="51">
      <c r="B49" s="403"/>
      <c r="C49" s="1006"/>
      <c r="D49" s="1007"/>
      <c r="E49" s="486" t="s">
        <v>901</v>
      </c>
      <c r="F49" s="541" t="s">
        <v>902</v>
      </c>
      <c r="G49" s="486">
        <v>601</v>
      </c>
      <c r="H49" s="426">
        <v>0</v>
      </c>
      <c r="I49" s="562">
        <v>40055432.159999996</v>
      </c>
      <c r="J49" s="562">
        <v>40055432.159999996</v>
      </c>
      <c r="K49" s="426">
        <v>9613311.7300000004</v>
      </c>
      <c r="L49" s="426">
        <v>6072958.9399999995</v>
      </c>
      <c r="M49" s="426">
        <v>6072958.9399999995</v>
      </c>
      <c r="N49" s="426">
        <v>6072958.9399999995</v>
      </c>
      <c r="O49" s="496">
        <v>33982473.219999999</v>
      </c>
      <c r="P49" s="497" t="e">
        <f t="shared" si="0"/>
        <v>#DIV/0!</v>
      </c>
      <c r="Q49" s="498">
        <f t="shared" si="1"/>
        <v>0.15161386639749089</v>
      </c>
      <c r="R49" s="553"/>
    </row>
    <row r="50" spans="2:18" ht="140.25">
      <c r="B50" s="403"/>
      <c r="C50" s="791"/>
      <c r="D50" s="792"/>
      <c r="E50" s="486" t="s">
        <v>903</v>
      </c>
      <c r="F50" s="541" t="s">
        <v>904</v>
      </c>
      <c r="G50" s="487">
        <v>201</v>
      </c>
      <c r="H50" s="426">
        <v>20000000</v>
      </c>
      <c r="I50" s="562">
        <v>0</v>
      </c>
      <c r="J50" s="496">
        <v>20000000</v>
      </c>
      <c r="K50" s="426">
        <v>11873322.15</v>
      </c>
      <c r="L50" s="426">
        <v>11110352.09</v>
      </c>
      <c r="M50" s="426">
        <v>11110352.09</v>
      </c>
      <c r="N50" s="426">
        <v>11110352.09</v>
      </c>
      <c r="O50" s="496">
        <v>8889647.9100000001</v>
      </c>
      <c r="P50" s="497">
        <f t="shared" si="0"/>
        <v>0.55551760449999998</v>
      </c>
      <c r="Q50" s="498">
        <f t="shared" si="1"/>
        <v>0.55551760449999998</v>
      </c>
      <c r="R50" s="553"/>
    </row>
    <row r="51" spans="2:18" ht="38.25">
      <c r="B51" s="403"/>
      <c r="C51" s="791"/>
      <c r="D51" s="792"/>
      <c r="E51" s="486" t="s">
        <v>5896</v>
      </c>
      <c r="F51" s="541" t="s">
        <v>5897</v>
      </c>
      <c r="G51" s="776">
        <v>601</v>
      </c>
      <c r="H51" s="426">
        <v>0</v>
      </c>
      <c r="I51" s="562">
        <v>42072941.560000002</v>
      </c>
      <c r="J51" s="496">
        <v>42072941.560000002</v>
      </c>
      <c r="K51" s="542">
        <v>10629970.789999999</v>
      </c>
      <c r="L51" s="542">
        <v>10629970.789999999</v>
      </c>
      <c r="M51" s="542">
        <v>10629970.789999999</v>
      </c>
      <c r="N51" s="542">
        <v>10629970.789999999</v>
      </c>
      <c r="O51" s="496">
        <v>31442970.77</v>
      </c>
      <c r="P51" s="497"/>
      <c r="Q51" s="498"/>
      <c r="R51" s="553"/>
    </row>
    <row r="52" spans="2:18" ht="25.5">
      <c r="B52" s="403"/>
      <c r="C52" s="791"/>
      <c r="D52" s="792"/>
      <c r="E52" s="486" t="s">
        <v>905</v>
      </c>
      <c r="F52" s="541" t="s">
        <v>906</v>
      </c>
      <c r="G52" s="776">
        <v>601</v>
      </c>
      <c r="H52" s="426">
        <v>0</v>
      </c>
      <c r="I52" s="562">
        <v>10712993.33</v>
      </c>
      <c r="J52" s="562">
        <v>10712993.33</v>
      </c>
      <c r="K52" s="542">
        <v>5033321.21</v>
      </c>
      <c r="L52" s="542">
        <v>5033321.21</v>
      </c>
      <c r="M52" s="542">
        <v>5033321.21</v>
      </c>
      <c r="N52" s="542">
        <v>5033321.21</v>
      </c>
      <c r="O52" s="496">
        <v>5679672.1199999992</v>
      </c>
      <c r="P52" s="497" t="e">
        <f t="shared" si="0"/>
        <v>#DIV/0!</v>
      </c>
      <c r="Q52" s="498">
        <f t="shared" si="1"/>
        <v>0.46983331875181888</v>
      </c>
      <c r="R52" s="553"/>
    </row>
    <row r="53" spans="2:18" ht="38.25">
      <c r="B53" s="403"/>
      <c r="C53" s="1006"/>
      <c r="D53" s="1007"/>
      <c r="E53" s="486" t="s">
        <v>907</v>
      </c>
      <c r="F53" s="541" t="s">
        <v>908</v>
      </c>
      <c r="G53" s="776">
        <v>601</v>
      </c>
      <c r="H53" s="426">
        <v>0</v>
      </c>
      <c r="I53" s="562">
        <v>802266.34</v>
      </c>
      <c r="J53" s="496">
        <v>802266.34</v>
      </c>
      <c r="K53" s="542">
        <v>0</v>
      </c>
      <c r="L53" s="542">
        <v>0</v>
      </c>
      <c r="M53" s="542">
        <v>0</v>
      </c>
      <c r="N53" s="542">
        <v>0</v>
      </c>
      <c r="O53" s="496">
        <v>802266.34</v>
      </c>
      <c r="P53" s="497" t="e">
        <f t="shared" si="0"/>
        <v>#DIV/0!</v>
      </c>
      <c r="Q53" s="498">
        <f t="shared" si="1"/>
        <v>0</v>
      </c>
      <c r="R53" s="553"/>
    </row>
    <row r="54" spans="2:18" ht="38.25">
      <c r="B54" s="403"/>
      <c r="C54" s="791"/>
      <c r="D54" s="792"/>
      <c r="E54" s="486" t="s">
        <v>950</v>
      </c>
      <c r="F54" s="541" t="s">
        <v>951</v>
      </c>
      <c r="G54" s="776">
        <v>601</v>
      </c>
      <c r="H54" s="426">
        <v>0</v>
      </c>
      <c r="I54" s="562">
        <v>10000000</v>
      </c>
      <c r="J54" s="496">
        <v>10000000</v>
      </c>
      <c r="K54" s="542">
        <v>5744855.5300000003</v>
      </c>
      <c r="L54" s="542">
        <v>5744855.5300000003</v>
      </c>
      <c r="M54" s="542">
        <v>5744855.5300000003</v>
      </c>
      <c r="N54" s="542">
        <v>5744855.5300000003</v>
      </c>
      <c r="O54" s="496">
        <v>4255144.47</v>
      </c>
      <c r="P54" s="497"/>
      <c r="Q54" s="498"/>
      <c r="R54" s="553"/>
    </row>
    <row r="55" spans="2:18" ht="63.75">
      <c r="B55" s="403"/>
      <c r="C55" s="791"/>
      <c r="D55" s="792"/>
      <c r="E55" s="486" t="s">
        <v>909</v>
      </c>
      <c r="F55" s="541" t="s">
        <v>910</v>
      </c>
      <c r="G55" s="776">
        <v>601</v>
      </c>
      <c r="H55" s="426">
        <v>0</v>
      </c>
      <c r="I55" s="562">
        <v>118</v>
      </c>
      <c r="J55" s="496">
        <v>118</v>
      </c>
      <c r="K55" s="426">
        <v>0</v>
      </c>
      <c r="L55" s="426">
        <v>0</v>
      </c>
      <c r="M55" s="426">
        <v>0</v>
      </c>
      <c r="N55" s="426">
        <v>0</v>
      </c>
      <c r="O55" s="496">
        <v>118</v>
      </c>
      <c r="P55" s="497" t="e">
        <f t="shared" si="0"/>
        <v>#DIV/0!</v>
      </c>
      <c r="Q55" s="498">
        <f t="shared" si="1"/>
        <v>0</v>
      </c>
      <c r="R55" s="553"/>
    </row>
    <row r="56" spans="2:18" ht="51">
      <c r="B56" s="403"/>
      <c r="C56" s="791"/>
      <c r="D56" s="792"/>
      <c r="E56" s="486" t="s">
        <v>911</v>
      </c>
      <c r="F56" s="541" t="s">
        <v>912</v>
      </c>
      <c r="G56" s="776">
        <v>601</v>
      </c>
      <c r="H56" s="426">
        <v>0</v>
      </c>
      <c r="I56" s="562">
        <v>93939.58</v>
      </c>
      <c r="J56" s="496">
        <v>93939.58</v>
      </c>
      <c r="K56" s="426">
        <v>0</v>
      </c>
      <c r="L56" s="426">
        <v>0</v>
      </c>
      <c r="M56" s="426">
        <v>0</v>
      </c>
      <c r="N56" s="426">
        <v>0</v>
      </c>
      <c r="O56" s="496">
        <v>93939.58</v>
      </c>
      <c r="P56" s="497" t="e">
        <f t="shared" si="0"/>
        <v>#DIV/0!</v>
      </c>
      <c r="Q56" s="498">
        <f t="shared" si="1"/>
        <v>0</v>
      </c>
      <c r="R56" s="553"/>
    </row>
    <row r="57" spans="2:18" ht="25.5">
      <c r="B57" s="403"/>
      <c r="C57" s="791"/>
      <c r="D57" s="792"/>
      <c r="E57" s="486" t="s">
        <v>5898</v>
      </c>
      <c r="F57" s="541" t="s">
        <v>5899</v>
      </c>
      <c r="G57" s="776">
        <v>601</v>
      </c>
      <c r="H57" s="426">
        <v>0</v>
      </c>
      <c r="I57" s="562">
        <v>2373721.65</v>
      </c>
      <c r="J57" s="496">
        <v>2373721.65</v>
      </c>
      <c r="K57" s="426">
        <v>1186860.83</v>
      </c>
      <c r="L57" s="426">
        <v>1186860.83</v>
      </c>
      <c r="M57" s="426">
        <v>1186860.83</v>
      </c>
      <c r="N57" s="426">
        <v>1186860.83</v>
      </c>
      <c r="O57" s="496">
        <v>1186860.82</v>
      </c>
      <c r="P57" s="497"/>
      <c r="Q57" s="498"/>
      <c r="R57" s="553"/>
    </row>
    <row r="58" spans="2:18" ht="25.5">
      <c r="B58" s="403"/>
      <c r="C58" s="791"/>
      <c r="D58" s="792"/>
      <c r="E58" s="486" t="s">
        <v>952</v>
      </c>
      <c r="F58" s="563" t="s">
        <v>953</v>
      </c>
      <c r="G58" s="776">
        <v>601</v>
      </c>
      <c r="H58" s="426">
        <v>0</v>
      </c>
      <c r="I58" s="562">
        <v>2597399.35</v>
      </c>
      <c r="J58" s="562">
        <v>2597399.35</v>
      </c>
      <c r="K58" s="562">
        <v>2480793.92</v>
      </c>
      <c r="L58" s="562">
        <v>2480793.92</v>
      </c>
      <c r="M58" s="562">
        <v>2480793.92</v>
      </c>
      <c r="N58" s="562">
        <v>2480793.92</v>
      </c>
      <c r="O58" s="496">
        <v>116605.43</v>
      </c>
      <c r="P58" s="497" t="e">
        <f t="shared" si="0"/>
        <v>#DIV/0!</v>
      </c>
      <c r="Q58" s="498">
        <f t="shared" si="1"/>
        <v>0.95510685332234335</v>
      </c>
      <c r="R58" s="553"/>
    </row>
    <row r="59" spans="2:18" ht="25.5">
      <c r="B59" s="403"/>
      <c r="C59" s="791"/>
      <c r="D59" s="792"/>
      <c r="E59" s="486" t="s">
        <v>913</v>
      </c>
      <c r="F59" s="541" t="s">
        <v>914</v>
      </c>
      <c r="G59" s="776">
        <v>601</v>
      </c>
      <c r="H59" s="426">
        <v>1500000</v>
      </c>
      <c r="I59" s="562">
        <v>0</v>
      </c>
      <c r="J59" s="496">
        <v>1500000</v>
      </c>
      <c r="K59" s="426">
        <v>385833.2</v>
      </c>
      <c r="L59" s="426">
        <v>385833.2</v>
      </c>
      <c r="M59" s="426">
        <v>385833.2</v>
      </c>
      <c r="N59" s="426">
        <v>385833.2</v>
      </c>
      <c r="O59" s="496">
        <v>1114166.8</v>
      </c>
      <c r="P59" s="497">
        <f t="shared" si="0"/>
        <v>0.25722213333333332</v>
      </c>
      <c r="Q59" s="498">
        <f t="shared" si="1"/>
        <v>0.25722213333333332</v>
      </c>
      <c r="R59" s="553"/>
    </row>
    <row r="60" spans="2:18" ht="38.25">
      <c r="B60" s="403"/>
      <c r="C60" s="791"/>
      <c r="D60" s="792"/>
      <c r="E60" s="486" t="s">
        <v>915</v>
      </c>
      <c r="F60" s="541" t="s">
        <v>916</v>
      </c>
      <c r="G60" s="776">
        <v>601</v>
      </c>
      <c r="H60" s="426">
        <v>1000000</v>
      </c>
      <c r="I60" s="562">
        <v>0</v>
      </c>
      <c r="J60" s="496">
        <v>1000000</v>
      </c>
      <c r="K60" s="542">
        <v>460378.99</v>
      </c>
      <c r="L60" s="426">
        <v>330378.99</v>
      </c>
      <c r="M60" s="426">
        <v>330378.99</v>
      </c>
      <c r="N60" s="426">
        <v>330378.99</v>
      </c>
      <c r="O60" s="496">
        <v>669621.01</v>
      </c>
      <c r="P60" s="497">
        <f t="shared" si="0"/>
        <v>0.33037898999999998</v>
      </c>
      <c r="Q60" s="498">
        <f t="shared" si="1"/>
        <v>0.33037898999999998</v>
      </c>
      <c r="R60" s="553"/>
    </row>
    <row r="61" spans="2:18" ht="15" customHeight="1">
      <c r="B61" s="1004"/>
      <c r="C61" s="997"/>
      <c r="D61" s="1005"/>
      <c r="E61" s="486" t="s">
        <v>917</v>
      </c>
      <c r="F61" s="541" t="s">
        <v>918</v>
      </c>
      <c r="G61" s="776">
        <v>601</v>
      </c>
      <c r="H61" s="426">
        <v>0</v>
      </c>
      <c r="I61" s="562">
        <v>8113.03</v>
      </c>
      <c r="J61" s="496">
        <v>8113.03</v>
      </c>
      <c r="K61" s="426">
        <v>0</v>
      </c>
      <c r="L61" s="426">
        <v>0</v>
      </c>
      <c r="M61" s="426">
        <v>0</v>
      </c>
      <c r="N61" s="426">
        <v>0</v>
      </c>
      <c r="O61" s="496">
        <v>8113.03</v>
      </c>
      <c r="P61" s="497" t="e">
        <f t="shared" si="0"/>
        <v>#DIV/0!</v>
      </c>
      <c r="Q61" s="498">
        <f t="shared" si="1"/>
        <v>0</v>
      </c>
      <c r="R61" s="553"/>
    </row>
    <row r="62" spans="2:18" ht="15" customHeight="1">
      <c r="B62" s="789"/>
      <c r="C62" s="788"/>
      <c r="D62" s="790"/>
      <c r="E62" s="486" t="s">
        <v>5900</v>
      </c>
      <c r="F62" s="541" t="s">
        <v>5901</v>
      </c>
      <c r="G62" s="776">
        <v>601</v>
      </c>
      <c r="H62" s="426">
        <v>0</v>
      </c>
      <c r="I62" s="562">
        <v>17520344.399999999</v>
      </c>
      <c r="J62" s="496">
        <v>17520344.399999999</v>
      </c>
      <c r="K62" s="426">
        <v>8760172.1999999993</v>
      </c>
      <c r="L62" s="426">
        <v>8760172.1999999993</v>
      </c>
      <c r="M62" s="426">
        <v>8760172.1999999993</v>
      </c>
      <c r="N62" s="426">
        <v>8760172.1999999993</v>
      </c>
      <c r="O62" s="496">
        <v>8760172.1999999993</v>
      </c>
      <c r="P62" s="497"/>
      <c r="Q62" s="498"/>
      <c r="R62" s="553"/>
    </row>
    <row r="63" spans="2:18" ht="15" customHeight="1">
      <c r="B63" s="789"/>
      <c r="C63" s="788"/>
      <c r="D63" s="790"/>
      <c r="E63" s="486" t="s">
        <v>5902</v>
      </c>
      <c r="F63" s="541" t="s">
        <v>5899</v>
      </c>
      <c r="G63" s="776">
        <v>601</v>
      </c>
      <c r="H63" s="426">
        <v>0</v>
      </c>
      <c r="I63" s="562">
        <v>8406500</v>
      </c>
      <c r="J63" s="496">
        <v>8406500</v>
      </c>
      <c r="K63" s="426">
        <v>0</v>
      </c>
      <c r="L63" s="426">
        <v>0</v>
      </c>
      <c r="M63" s="426">
        <v>0</v>
      </c>
      <c r="N63" s="426">
        <v>0</v>
      </c>
      <c r="O63" s="496">
        <v>8406500</v>
      </c>
      <c r="P63" s="497"/>
      <c r="Q63" s="498"/>
      <c r="R63" s="553"/>
    </row>
    <row r="64" spans="2:18" ht="15.75" customHeight="1">
      <c r="B64" s="789"/>
      <c r="C64" s="788"/>
      <c r="D64" s="790"/>
      <c r="E64" s="486" t="s">
        <v>976</v>
      </c>
      <c r="F64" s="563" t="s">
        <v>977</v>
      </c>
      <c r="G64" s="776">
        <v>601</v>
      </c>
      <c r="H64" s="565">
        <v>0</v>
      </c>
      <c r="I64" s="562">
        <v>12107557.68</v>
      </c>
      <c r="J64" s="496">
        <v>12107557.68</v>
      </c>
      <c r="K64" s="565">
        <v>8557406.6999999993</v>
      </c>
      <c r="L64" s="565">
        <v>8557406.6999999993</v>
      </c>
      <c r="M64" s="565">
        <v>8557406.6999999993</v>
      </c>
      <c r="N64" s="565">
        <v>8557406.6999999993</v>
      </c>
      <c r="O64" s="496">
        <v>3550150.98</v>
      </c>
      <c r="P64" s="497" t="e">
        <f t="shared" ref="P64" si="2">L64/H64</f>
        <v>#DIV/0!</v>
      </c>
      <c r="Q64" s="498">
        <f t="shared" ref="Q64" si="3">L64/J64</f>
        <v>0.70678223686149722</v>
      </c>
      <c r="R64" s="553"/>
    </row>
    <row r="65" spans="1:18" ht="15.75" customHeight="1">
      <c r="B65" s="789"/>
      <c r="C65" s="788"/>
      <c r="D65" s="790"/>
      <c r="E65" s="486" t="s">
        <v>5787</v>
      </c>
      <c r="F65" s="563" t="s">
        <v>5788</v>
      </c>
      <c r="G65" s="776">
        <v>601</v>
      </c>
      <c r="H65" s="565">
        <v>10000000</v>
      </c>
      <c r="I65" s="562">
        <v>0</v>
      </c>
      <c r="J65" s="496">
        <v>10000000</v>
      </c>
      <c r="K65" s="565">
        <v>0</v>
      </c>
      <c r="L65" s="565">
        <v>0</v>
      </c>
      <c r="M65" s="565">
        <v>0</v>
      </c>
      <c r="N65" s="565">
        <v>0</v>
      </c>
      <c r="O65" s="496">
        <v>10000000</v>
      </c>
      <c r="P65" s="497"/>
      <c r="Q65" s="498"/>
      <c r="R65" s="553"/>
    </row>
    <row r="66" spans="1:18" ht="15.75" customHeight="1">
      <c r="B66" s="789"/>
      <c r="C66" s="788"/>
      <c r="D66" s="790"/>
      <c r="E66" s="486" t="s">
        <v>5903</v>
      </c>
      <c r="F66" s="563" t="s">
        <v>5904</v>
      </c>
      <c r="G66" s="776">
        <v>601</v>
      </c>
      <c r="H66" s="565">
        <v>0</v>
      </c>
      <c r="I66" s="562">
        <v>5167905.26</v>
      </c>
      <c r="J66" s="496">
        <v>5167905.26</v>
      </c>
      <c r="K66" s="565">
        <v>0</v>
      </c>
      <c r="L66" s="565">
        <v>0</v>
      </c>
      <c r="M66" s="565">
        <v>0</v>
      </c>
      <c r="N66" s="565">
        <v>0</v>
      </c>
      <c r="O66" s="496">
        <v>5167905.26</v>
      </c>
      <c r="P66" s="497"/>
      <c r="Q66" s="498"/>
      <c r="R66" s="553"/>
    </row>
    <row r="67" spans="1:18" ht="15.75" customHeight="1">
      <c r="B67" s="789"/>
      <c r="C67" s="788"/>
      <c r="D67" s="790"/>
      <c r="E67" s="486" t="s">
        <v>5789</v>
      </c>
      <c r="F67" s="563" t="s">
        <v>989</v>
      </c>
      <c r="G67" s="776">
        <v>601</v>
      </c>
      <c r="H67" s="565">
        <v>0</v>
      </c>
      <c r="I67" s="562">
        <v>5000000</v>
      </c>
      <c r="J67" s="496">
        <v>5000000</v>
      </c>
      <c r="K67" s="565">
        <v>3684124.25</v>
      </c>
      <c r="L67" s="565">
        <v>3684124.25</v>
      </c>
      <c r="M67" s="565">
        <v>3684124.25</v>
      </c>
      <c r="N67" s="565">
        <v>3684124.25</v>
      </c>
      <c r="O67" s="496">
        <v>1315875.75</v>
      </c>
      <c r="P67" s="497" t="e">
        <f t="shared" ref="P67:P71" si="4">L67/H67</f>
        <v>#DIV/0!</v>
      </c>
      <c r="Q67" s="498">
        <f t="shared" ref="Q67:Q71" si="5">L67/J67</f>
        <v>0.73682484999999998</v>
      </c>
      <c r="R67" s="553"/>
    </row>
    <row r="68" spans="1:18" ht="15.75" customHeight="1">
      <c r="B68" s="789"/>
      <c r="C68" s="788"/>
      <c r="D68" s="790"/>
      <c r="E68" s="486" t="s">
        <v>5790</v>
      </c>
      <c r="F68" s="563" t="s">
        <v>5791</v>
      </c>
      <c r="G68" s="776">
        <v>601</v>
      </c>
      <c r="H68" s="565">
        <v>0</v>
      </c>
      <c r="I68" s="562">
        <v>4017970.15</v>
      </c>
      <c r="J68" s="496">
        <v>4017970.15</v>
      </c>
      <c r="K68" s="565">
        <v>0</v>
      </c>
      <c r="L68" s="565">
        <v>0</v>
      </c>
      <c r="M68" s="565">
        <v>0</v>
      </c>
      <c r="N68" s="565">
        <v>0</v>
      </c>
      <c r="O68" s="496">
        <v>4017970.15</v>
      </c>
      <c r="P68" s="497" t="e">
        <f t="shared" si="4"/>
        <v>#DIV/0!</v>
      </c>
      <c r="Q68" s="498">
        <f t="shared" si="5"/>
        <v>0</v>
      </c>
      <c r="R68" s="553"/>
    </row>
    <row r="69" spans="1:18" ht="15.75" customHeight="1">
      <c r="B69" s="789"/>
      <c r="C69" s="788"/>
      <c r="D69" s="790"/>
      <c r="E69" s="486" t="s">
        <v>5905</v>
      </c>
      <c r="F69" s="563" t="s">
        <v>5906</v>
      </c>
      <c r="G69" s="776">
        <v>601</v>
      </c>
      <c r="H69" s="565">
        <v>0</v>
      </c>
      <c r="I69" s="562">
        <v>3000000</v>
      </c>
      <c r="J69" s="496">
        <v>3000000</v>
      </c>
      <c r="K69" s="565">
        <v>0</v>
      </c>
      <c r="L69" s="565">
        <v>0</v>
      </c>
      <c r="M69" s="565">
        <v>0</v>
      </c>
      <c r="N69" s="565">
        <v>0</v>
      </c>
      <c r="O69" s="496">
        <v>3000000</v>
      </c>
      <c r="P69" s="497" t="e">
        <f t="shared" si="4"/>
        <v>#DIV/0!</v>
      </c>
      <c r="Q69" s="498">
        <f t="shared" si="5"/>
        <v>0</v>
      </c>
      <c r="R69" s="553"/>
    </row>
    <row r="70" spans="1:18" ht="15.75" customHeight="1">
      <c r="B70" s="789"/>
      <c r="C70" s="788"/>
      <c r="D70" s="790"/>
      <c r="E70" s="486" t="s">
        <v>5907</v>
      </c>
      <c r="F70" s="563" t="s">
        <v>5908</v>
      </c>
      <c r="G70" s="776">
        <v>601</v>
      </c>
      <c r="H70" s="565">
        <v>0</v>
      </c>
      <c r="I70" s="562">
        <v>7956000</v>
      </c>
      <c r="J70" s="496">
        <v>7956000</v>
      </c>
      <c r="K70" s="565">
        <v>1978000</v>
      </c>
      <c r="L70" s="565">
        <v>1978000</v>
      </c>
      <c r="M70" s="565">
        <v>1978000</v>
      </c>
      <c r="N70" s="565">
        <v>1978000</v>
      </c>
      <c r="O70" s="496">
        <v>5978000</v>
      </c>
      <c r="P70" s="497" t="e">
        <f t="shared" si="4"/>
        <v>#DIV/0!</v>
      </c>
      <c r="Q70" s="498">
        <f t="shared" si="5"/>
        <v>0.24861739567621921</v>
      </c>
      <c r="R70" s="553"/>
    </row>
    <row r="71" spans="1:18" ht="15.75" customHeight="1">
      <c r="B71" s="789"/>
      <c r="C71" s="788"/>
      <c r="D71" s="790"/>
      <c r="E71" s="486" t="s">
        <v>5909</v>
      </c>
      <c r="F71" s="563" t="s">
        <v>5910</v>
      </c>
      <c r="G71" s="776">
        <v>601</v>
      </c>
      <c r="H71" s="565">
        <v>0</v>
      </c>
      <c r="I71" s="562">
        <v>8893900</v>
      </c>
      <c r="J71" s="496">
        <v>8893900</v>
      </c>
      <c r="K71" s="565">
        <v>2521950</v>
      </c>
      <c r="L71" s="565">
        <v>2521950</v>
      </c>
      <c r="M71" s="565">
        <v>2521950</v>
      </c>
      <c r="N71" s="565">
        <v>2521950</v>
      </c>
      <c r="O71" s="496">
        <v>6371950</v>
      </c>
      <c r="P71" s="497" t="e">
        <f t="shared" si="4"/>
        <v>#DIV/0!</v>
      </c>
      <c r="Q71" s="498">
        <f t="shared" si="5"/>
        <v>0.28355951832154624</v>
      </c>
      <c r="R71" s="553"/>
    </row>
    <row r="72" spans="1:18">
      <c r="B72" s="488"/>
      <c r="C72" s="489"/>
      <c r="D72" s="490"/>
      <c r="E72" s="491"/>
      <c r="F72" s="491"/>
      <c r="G72" s="492"/>
      <c r="H72" s="492"/>
      <c r="I72" s="492"/>
      <c r="J72" s="492"/>
      <c r="K72" s="492"/>
      <c r="L72" s="492"/>
      <c r="M72" s="492"/>
      <c r="N72" s="492"/>
      <c r="O72" s="492"/>
      <c r="P72" s="497"/>
      <c r="Q72" s="498"/>
    </row>
    <row r="73" spans="1:18" s="401" customFormat="1">
      <c r="A73" s="306"/>
      <c r="B73" s="428"/>
      <c r="C73" s="1010" t="s">
        <v>229</v>
      </c>
      <c r="D73" s="1011"/>
      <c r="E73" s="493">
        <v>0</v>
      </c>
      <c r="F73" s="493">
        <v>0</v>
      </c>
      <c r="G73" s="493">
        <v>0</v>
      </c>
      <c r="H73" s="424">
        <f t="shared" ref="H73:O73" si="6">SUM(H10:H72)</f>
        <v>254728082.31999999</v>
      </c>
      <c r="I73" s="424">
        <f t="shared" si="6"/>
        <v>237180736.30000004</v>
      </c>
      <c r="J73" s="424">
        <f t="shared" si="6"/>
        <v>491908818.61999983</v>
      </c>
      <c r="K73" s="424">
        <f t="shared" si="6"/>
        <v>194071993.88999999</v>
      </c>
      <c r="L73" s="424">
        <f t="shared" si="6"/>
        <v>179200950.87999997</v>
      </c>
      <c r="M73" s="424">
        <f t="shared" si="6"/>
        <v>179200950.87999997</v>
      </c>
      <c r="N73" s="424">
        <f t="shared" si="6"/>
        <v>179200950.87999997</v>
      </c>
      <c r="O73" s="424">
        <f t="shared" si="6"/>
        <v>312707867.74000001</v>
      </c>
      <c r="P73" s="1018"/>
      <c r="Q73" s="1019"/>
    </row>
    <row r="74" spans="1:18">
      <c r="B74" s="26"/>
      <c r="C74" s="26"/>
      <c r="D74" s="26"/>
      <c r="E74" s="26"/>
      <c r="F74" s="26"/>
      <c r="G74" s="26"/>
      <c r="H74" s="26"/>
      <c r="I74" s="26"/>
      <c r="J74" s="26"/>
      <c r="K74" s="26"/>
      <c r="L74" s="26"/>
      <c r="M74" s="26"/>
      <c r="N74" s="26"/>
      <c r="O74" s="26"/>
    </row>
    <row r="75" spans="1:18">
      <c r="B75" s="16" t="s">
        <v>76</v>
      </c>
      <c r="G75" s="26"/>
      <c r="H75" s="26"/>
      <c r="I75" s="26"/>
      <c r="J75" s="566"/>
      <c r="K75" s="26"/>
      <c r="L75" s="566"/>
      <c r="M75" s="566"/>
      <c r="N75" s="566"/>
      <c r="O75" s="26"/>
    </row>
    <row r="76" spans="1:18">
      <c r="J76" s="553"/>
      <c r="K76" s="553"/>
      <c r="L76" s="553"/>
      <c r="M76" s="553"/>
      <c r="N76" s="553"/>
      <c r="O76" s="553"/>
    </row>
    <row r="77" spans="1:18">
      <c r="J77" s="553"/>
      <c r="K77" s="553"/>
      <c r="L77" s="553"/>
      <c r="M77" s="553"/>
      <c r="N77" s="553"/>
      <c r="O77" s="553"/>
    </row>
    <row r="78" spans="1:18">
      <c r="J78" s="553"/>
      <c r="K78" s="553"/>
      <c r="L78" s="553"/>
      <c r="M78" s="553"/>
      <c r="N78" s="553"/>
      <c r="O78" s="553"/>
    </row>
    <row r="79" spans="1:18">
      <c r="J79" s="553"/>
      <c r="K79" s="553"/>
      <c r="L79" s="553"/>
      <c r="M79" s="553"/>
      <c r="N79" s="553"/>
      <c r="O79" s="553"/>
    </row>
    <row r="80" spans="1:18">
      <c r="J80" s="553"/>
      <c r="K80" s="553"/>
      <c r="L80" s="553"/>
      <c r="M80" s="553"/>
      <c r="N80" s="553"/>
      <c r="O80" s="553"/>
    </row>
    <row r="81" spans="4:15">
      <c r="J81" s="553"/>
      <c r="K81" s="553"/>
      <c r="L81" s="553"/>
      <c r="M81" s="553"/>
      <c r="N81" s="553"/>
      <c r="O81" s="553"/>
    </row>
    <row r="82" spans="4:15">
      <c r="J82" s="553"/>
      <c r="K82" s="553"/>
      <c r="L82" s="553"/>
      <c r="M82" s="553"/>
      <c r="N82" s="553"/>
      <c r="O82" s="553"/>
    </row>
    <row r="83" spans="4:15">
      <c r="J83" s="553"/>
      <c r="K83" s="553"/>
      <c r="L83" s="553"/>
      <c r="M83" s="553"/>
      <c r="N83" s="553"/>
      <c r="O83" s="553"/>
    </row>
    <row r="84" spans="4:15">
      <c r="J84" s="553"/>
      <c r="K84" s="553"/>
      <c r="L84" s="553"/>
      <c r="M84" s="553"/>
      <c r="N84" s="553"/>
      <c r="O84" s="553"/>
    </row>
    <row r="85" spans="4:15">
      <c r="J85" s="553"/>
      <c r="K85" s="553"/>
      <c r="L85" s="553"/>
      <c r="M85" s="553"/>
      <c r="N85" s="553"/>
      <c r="O85" s="553"/>
    </row>
    <row r="86" spans="4:15">
      <c r="J86" s="553"/>
      <c r="K86" s="553"/>
      <c r="L86" s="553"/>
      <c r="M86" s="553"/>
      <c r="N86" s="553"/>
      <c r="O86" s="553"/>
    </row>
    <row r="87" spans="4:15">
      <c r="J87" s="553"/>
      <c r="K87" s="553"/>
      <c r="L87" s="553"/>
      <c r="M87" s="553"/>
      <c r="N87" s="553"/>
      <c r="O87" s="553"/>
    </row>
    <row r="88" spans="4:15">
      <c r="J88" s="553"/>
      <c r="K88" s="553"/>
      <c r="L88" s="553"/>
      <c r="M88" s="553"/>
      <c r="N88" s="553"/>
      <c r="O88" s="553"/>
    </row>
    <row r="89" spans="4:15">
      <c r="J89" s="553"/>
      <c r="K89" s="553"/>
      <c r="L89" s="553"/>
      <c r="M89" s="553"/>
      <c r="N89" s="553"/>
      <c r="O89" s="553"/>
    </row>
    <row r="90" spans="4:15">
      <c r="D90" s="282"/>
    </row>
    <row r="91" spans="4:15">
      <c r="D91" s="830" t="s">
        <v>532</v>
      </c>
      <c r="E91" s="830"/>
      <c r="H91" s="932" t="s">
        <v>534</v>
      </c>
      <c r="I91" s="932"/>
      <c r="J91" s="932"/>
      <c r="K91" s="932"/>
      <c r="L91" s="932"/>
      <c r="M91" s="932"/>
      <c r="N91" s="932"/>
      <c r="O91" s="932"/>
    </row>
    <row r="92" spans="4:15">
      <c r="D92" s="829" t="s">
        <v>533</v>
      </c>
      <c r="E92" s="829"/>
      <c r="H92" s="860" t="s">
        <v>535</v>
      </c>
      <c r="I92" s="860"/>
      <c r="J92" s="860"/>
      <c r="K92" s="860"/>
      <c r="L92" s="860"/>
      <c r="M92" s="860"/>
      <c r="N92" s="860"/>
      <c r="O92" s="860"/>
    </row>
    <row r="103" spans="11:11">
      <c r="K103" s="567"/>
    </row>
  </sheetData>
  <mergeCells count="22">
    <mergeCell ref="D92:E92"/>
    <mergeCell ref="H92:O92"/>
    <mergeCell ref="C53:D53"/>
    <mergeCell ref="B61:D61"/>
    <mergeCell ref="C73:D73"/>
    <mergeCell ref="P73:Q73"/>
    <mergeCell ref="D91:E91"/>
    <mergeCell ref="H91:O91"/>
    <mergeCell ref="P7:Q7"/>
    <mergeCell ref="B10:D10"/>
    <mergeCell ref="C11:D11"/>
    <mergeCell ref="C36:D36"/>
    <mergeCell ref="C44:D44"/>
    <mergeCell ref="C49:D49"/>
    <mergeCell ref="B1:O1"/>
    <mergeCell ref="B2:O2"/>
    <mergeCell ref="B3:O3"/>
    <mergeCell ref="B7:D9"/>
    <mergeCell ref="E7:E9"/>
    <mergeCell ref="G7:G9"/>
    <mergeCell ref="H7:N7"/>
    <mergeCell ref="O7:O8"/>
  </mergeCells>
  <dataValidations count="1">
    <dataValidation allowBlank="1" showInputMessage="1" showErrorMessage="1" prompt="Valor absoluto y/o relativo que registren los indicadores con relación a su meta anual correspondiente al programa, proyecto o actividad que se trate. (DOF 9-dic-09)" sqref="P7"/>
  </dataValidations>
  <pageMargins left="0.23622047244094491" right="0.70866141732283472" top="0.43307086614173229" bottom="0.74803149606299213" header="0.31496062992125984" footer="0.31496062992125984"/>
  <pageSetup scale="43" fitToHeight="0"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Z56"/>
  <sheetViews>
    <sheetView showGridLines="0" view="pageBreakPreview" zoomScale="60" zoomScaleNormal="60" workbookViewId="0">
      <selection activeCell="Q13" sqref="Q13"/>
    </sheetView>
  </sheetViews>
  <sheetFormatPr baseColWidth="10" defaultColWidth="11.42578125" defaultRowHeight="12.75"/>
  <cols>
    <col min="1" max="1" width="2.140625" style="26" customWidth="1"/>
    <col min="2" max="2" width="5.85546875" style="275" customWidth="1"/>
    <col min="3" max="3" width="15.7109375" style="275" customWidth="1"/>
    <col min="4" max="6" width="5.42578125" style="275" customWidth="1"/>
    <col min="7" max="7" width="6.5703125" style="275" customWidth="1"/>
    <col min="8" max="8" width="7.7109375" style="275" customWidth="1"/>
    <col min="9" max="13" width="12.7109375" style="275" customWidth="1"/>
    <col min="14" max="14" width="11.42578125" style="275" customWidth="1"/>
    <col min="15" max="15" width="12.85546875" style="275" customWidth="1"/>
    <col min="16" max="16" width="10.85546875" style="26" customWidth="1"/>
    <col min="17" max="20" width="11.42578125" style="275"/>
    <col min="21" max="21" width="16.28515625" style="275" customWidth="1"/>
    <col min="22" max="23" width="17.28515625" style="275" customWidth="1"/>
    <col min="24" max="25" width="11.42578125" style="275"/>
    <col min="26" max="26" width="11.42578125" style="275" hidden="1" customWidth="1"/>
    <col min="27" max="16384" width="11.42578125" style="275"/>
  </cols>
  <sheetData>
    <row r="1" spans="2:25" ht="6" customHeight="1">
      <c r="B1" s="842" t="s">
        <v>493</v>
      </c>
      <c r="C1" s="842"/>
      <c r="D1" s="842"/>
      <c r="E1" s="842"/>
      <c r="F1" s="842"/>
      <c r="G1" s="842"/>
      <c r="H1" s="842"/>
      <c r="I1" s="842"/>
      <c r="J1" s="842"/>
      <c r="K1" s="842"/>
      <c r="L1" s="842"/>
      <c r="M1" s="842"/>
      <c r="N1" s="842"/>
      <c r="O1" s="842"/>
      <c r="P1" s="842"/>
      <c r="Q1" s="842"/>
      <c r="R1" s="842"/>
      <c r="S1" s="842"/>
      <c r="T1" s="842"/>
      <c r="U1" s="842"/>
      <c r="V1" s="842"/>
      <c r="W1" s="842"/>
      <c r="X1" s="842"/>
      <c r="Y1" s="842"/>
    </row>
    <row r="2" spans="2:25" ht="13.5" customHeight="1">
      <c r="B2" s="842"/>
      <c r="C2" s="842"/>
      <c r="D2" s="842"/>
      <c r="E2" s="842"/>
      <c r="F2" s="842"/>
      <c r="G2" s="842"/>
      <c r="H2" s="842"/>
      <c r="I2" s="842"/>
      <c r="J2" s="842"/>
      <c r="K2" s="842"/>
      <c r="L2" s="842"/>
      <c r="M2" s="842"/>
      <c r="N2" s="842"/>
      <c r="O2" s="842"/>
      <c r="P2" s="842"/>
      <c r="Q2" s="842"/>
      <c r="R2" s="842"/>
      <c r="S2" s="842"/>
      <c r="T2" s="842"/>
      <c r="U2" s="842"/>
      <c r="V2" s="842"/>
      <c r="W2" s="842"/>
      <c r="X2" s="842"/>
      <c r="Y2" s="842"/>
    </row>
    <row r="3" spans="2:25" ht="20.25" customHeight="1">
      <c r="B3" s="842" t="s">
        <v>5895</v>
      </c>
      <c r="C3" s="842"/>
      <c r="D3" s="842"/>
      <c r="E3" s="842"/>
      <c r="F3" s="842"/>
      <c r="G3" s="842"/>
      <c r="H3" s="842"/>
      <c r="I3" s="842"/>
      <c r="J3" s="842"/>
      <c r="K3" s="842"/>
      <c r="L3" s="842"/>
      <c r="M3" s="842"/>
      <c r="N3" s="842"/>
      <c r="O3" s="842"/>
      <c r="P3" s="842"/>
      <c r="Q3" s="842"/>
      <c r="R3" s="842"/>
      <c r="S3" s="842"/>
      <c r="T3" s="842"/>
      <c r="U3" s="842"/>
      <c r="V3" s="842"/>
      <c r="W3" s="842"/>
      <c r="X3" s="842"/>
      <c r="Y3" s="842"/>
    </row>
    <row r="4" spans="2:25" s="26" customFormat="1" ht="8.25" customHeight="1">
      <c r="B4" s="245"/>
      <c r="C4" s="245"/>
      <c r="D4" s="245"/>
      <c r="E4" s="245"/>
      <c r="F4" s="245"/>
      <c r="G4" s="245"/>
      <c r="H4" s="245"/>
      <c r="I4" s="245"/>
      <c r="J4" s="245"/>
      <c r="K4" s="245"/>
      <c r="L4" s="245"/>
      <c r="M4" s="245"/>
      <c r="N4" s="245"/>
      <c r="O4" s="245"/>
    </row>
    <row r="5" spans="2:25" s="26" customFormat="1" ht="24" customHeight="1">
      <c r="D5" s="31" t="s">
        <v>3</v>
      </c>
      <c r="E5" s="535" t="s">
        <v>531</v>
      </c>
      <c r="F5" s="289"/>
      <c r="G5" s="288"/>
      <c r="H5" s="289"/>
      <c r="I5" s="289"/>
      <c r="J5" s="289"/>
      <c r="K5" s="289"/>
      <c r="L5" s="73"/>
      <c r="M5" s="73"/>
      <c r="N5" s="77"/>
      <c r="O5" s="245"/>
    </row>
    <row r="6" spans="2:25" s="26" customFormat="1" ht="8.25" customHeight="1">
      <c r="B6" s="245"/>
      <c r="C6" s="245"/>
      <c r="D6" s="245"/>
      <c r="E6" s="245"/>
      <c r="F6" s="245"/>
      <c r="G6" s="245"/>
      <c r="H6" s="245"/>
      <c r="I6" s="245"/>
      <c r="J6" s="245"/>
      <c r="K6" s="245"/>
      <c r="L6" s="245"/>
      <c r="M6" s="245"/>
      <c r="N6" s="245"/>
      <c r="O6" s="245"/>
    </row>
    <row r="7" spans="2:25" ht="15" customHeight="1">
      <c r="B7" s="1023" t="s">
        <v>466</v>
      </c>
      <c r="C7" s="1024"/>
      <c r="D7" s="1025" t="s">
        <v>467</v>
      </c>
      <c r="E7" s="851"/>
      <c r="F7" s="851"/>
      <c r="G7" s="851"/>
      <c r="H7" s="1026"/>
      <c r="I7" s="1027" t="s">
        <v>468</v>
      </c>
      <c r="J7" s="1027"/>
      <c r="K7" s="1027"/>
      <c r="L7" s="1027"/>
      <c r="M7" s="1027"/>
      <c r="N7" s="1027"/>
      <c r="O7" s="1027"/>
      <c r="P7" s="1027" t="s">
        <v>469</v>
      </c>
      <c r="Q7" s="1027"/>
      <c r="R7" s="1027"/>
      <c r="S7" s="1027"/>
      <c r="T7" s="1027"/>
      <c r="U7" s="1027" t="s">
        <v>470</v>
      </c>
      <c r="V7" s="1027"/>
      <c r="W7" s="1027"/>
      <c r="X7" s="1027"/>
      <c r="Y7" s="1027"/>
    </row>
    <row r="8" spans="2:25">
      <c r="B8" s="1028" t="s">
        <v>471</v>
      </c>
      <c r="C8" s="1028" t="s">
        <v>472</v>
      </c>
      <c r="D8" s="1030" t="s">
        <v>473</v>
      </c>
      <c r="E8" s="1030" t="s">
        <v>474</v>
      </c>
      <c r="F8" s="1030" t="s">
        <v>475</v>
      </c>
      <c r="G8" s="1030" t="s">
        <v>476</v>
      </c>
      <c r="H8" s="1030" t="s">
        <v>460</v>
      </c>
      <c r="I8" s="1034" t="s">
        <v>477</v>
      </c>
      <c r="J8" s="1034" t="s">
        <v>478</v>
      </c>
      <c r="K8" s="1034" t="s">
        <v>479</v>
      </c>
      <c r="L8" s="1034" t="s">
        <v>480</v>
      </c>
      <c r="M8" s="1034" t="s">
        <v>481</v>
      </c>
      <c r="N8" s="1034" t="s">
        <v>482</v>
      </c>
      <c r="O8" s="1034" t="s">
        <v>483</v>
      </c>
      <c r="P8" s="1034" t="s">
        <v>484</v>
      </c>
      <c r="Q8" s="1034" t="s">
        <v>485</v>
      </c>
      <c r="R8" s="1034" t="s">
        <v>486</v>
      </c>
      <c r="S8" s="1032" t="s">
        <v>487</v>
      </c>
      <c r="T8" s="1033"/>
      <c r="U8" s="1034" t="s">
        <v>225</v>
      </c>
      <c r="V8" s="1034" t="s">
        <v>204</v>
      </c>
      <c r="W8" s="1034" t="s">
        <v>205</v>
      </c>
      <c r="X8" s="1032" t="s">
        <v>488</v>
      </c>
      <c r="Y8" s="1033"/>
    </row>
    <row r="9" spans="2:25" ht="15.75" customHeight="1">
      <c r="B9" s="1029"/>
      <c r="C9" s="1029"/>
      <c r="D9" s="1031"/>
      <c r="E9" s="1031"/>
      <c r="F9" s="1031"/>
      <c r="G9" s="1031"/>
      <c r="H9" s="1031"/>
      <c r="I9" s="1035"/>
      <c r="J9" s="1035"/>
      <c r="K9" s="1035"/>
      <c r="L9" s="1035"/>
      <c r="M9" s="1035"/>
      <c r="N9" s="1035"/>
      <c r="O9" s="1035"/>
      <c r="P9" s="1035"/>
      <c r="Q9" s="1035"/>
      <c r="R9" s="1035"/>
      <c r="S9" s="797" t="s">
        <v>489</v>
      </c>
      <c r="T9" s="797" t="s">
        <v>490</v>
      </c>
      <c r="U9" s="1035"/>
      <c r="V9" s="1035"/>
      <c r="W9" s="1035"/>
      <c r="X9" s="797" t="s">
        <v>491</v>
      </c>
      <c r="Y9" s="797" t="s">
        <v>492</v>
      </c>
    </row>
    <row r="10" spans="2:25" s="567" customFormat="1" ht="127.5">
      <c r="B10" s="568" t="s">
        <v>919</v>
      </c>
      <c r="C10" s="569" t="s">
        <v>920</v>
      </c>
      <c r="D10" s="568">
        <v>2</v>
      </c>
      <c r="E10" s="570">
        <v>4</v>
      </c>
      <c r="F10" s="570">
        <v>1</v>
      </c>
      <c r="G10" s="564" t="s">
        <v>921</v>
      </c>
      <c r="H10" s="571">
        <v>1201</v>
      </c>
      <c r="I10" s="572" t="s">
        <v>922</v>
      </c>
      <c r="J10" s="573" t="s">
        <v>923</v>
      </c>
      <c r="K10" s="573" t="s">
        <v>924</v>
      </c>
      <c r="L10" s="573" t="s">
        <v>925</v>
      </c>
      <c r="M10" s="573" t="s">
        <v>926</v>
      </c>
      <c r="N10" s="573" t="s">
        <v>927</v>
      </c>
      <c r="O10" s="574" t="s">
        <v>928</v>
      </c>
      <c r="P10" s="575">
        <v>1.78</v>
      </c>
      <c r="Q10" s="576">
        <v>1.78</v>
      </c>
      <c r="R10" s="576">
        <v>26.9</v>
      </c>
      <c r="S10" s="576">
        <f>R10/P10</f>
        <v>15.112359550561797</v>
      </c>
      <c r="T10" s="577">
        <f>R10/Q10</f>
        <v>15.112359550561797</v>
      </c>
      <c r="U10" s="578">
        <f>+[3]PyPI!H37</f>
        <v>21200000</v>
      </c>
      <c r="V10" s="579">
        <f>+[3]PyPI!J37</f>
        <v>22409935.629999999</v>
      </c>
      <c r="W10" s="580">
        <f>+[3]PyPI!L37</f>
        <v>8810065.2300000004</v>
      </c>
      <c r="X10" s="581">
        <f t="shared" ref="X10:X18" si="0">W10/U10</f>
        <v>0.41556911462264151</v>
      </c>
      <c r="Y10" s="581">
        <f t="shared" ref="Y10:Y18" si="1">W10/V10</f>
        <v>0.39313210780516644</v>
      </c>
    </row>
    <row r="11" spans="2:25" s="567" customFormat="1" ht="76.5">
      <c r="B11" s="582" t="s">
        <v>919</v>
      </c>
      <c r="C11" s="583" t="s">
        <v>920</v>
      </c>
      <c r="D11" s="582">
        <v>2</v>
      </c>
      <c r="E11" s="570">
        <v>4</v>
      </c>
      <c r="F11" s="570">
        <v>1</v>
      </c>
      <c r="G11" s="570" t="s">
        <v>921</v>
      </c>
      <c r="H11" s="571">
        <v>201</v>
      </c>
      <c r="I11" s="584" t="s">
        <v>929</v>
      </c>
      <c r="J11" s="585" t="s">
        <v>923</v>
      </c>
      <c r="K11" s="585" t="s">
        <v>930</v>
      </c>
      <c r="L11" s="585" t="s">
        <v>925</v>
      </c>
      <c r="M11" s="585" t="s">
        <v>926</v>
      </c>
      <c r="N11" s="585" t="s">
        <v>931</v>
      </c>
      <c r="O11" s="586" t="s">
        <v>411</v>
      </c>
      <c r="P11" s="587">
        <v>12</v>
      </c>
      <c r="Q11" s="29">
        <v>12</v>
      </c>
      <c r="R11" s="29">
        <v>0</v>
      </c>
      <c r="S11" s="29">
        <f t="shared" ref="S11" si="2">R11/P11</f>
        <v>0</v>
      </c>
      <c r="T11" s="588">
        <f t="shared" ref="T11" si="3">R11/Q11</f>
        <v>0</v>
      </c>
      <c r="U11" s="589">
        <f>+[3]PyPI!H25</f>
        <v>860740</v>
      </c>
      <c r="V11" s="590">
        <f>+[3]PyPI!J25</f>
        <v>1065895.6599999999</v>
      </c>
      <c r="W11" s="591">
        <f>+[3]PyPI!L25</f>
        <v>483953.00000000006</v>
      </c>
      <c r="X11" s="592">
        <f t="shared" si="0"/>
        <v>0.56225224806561802</v>
      </c>
      <c r="Y11" s="592">
        <f t="shared" si="1"/>
        <v>0.45403412187643216</v>
      </c>
    </row>
    <row r="12" spans="2:25" s="567" customFormat="1" ht="76.5">
      <c r="B12" s="582" t="s">
        <v>919</v>
      </c>
      <c r="C12" s="583" t="s">
        <v>920</v>
      </c>
      <c r="D12" s="582">
        <v>2</v>
      </c>
      <c r="E12" s="570">
        <v>4</v>
      </c>
      <c r="F12" s="570">
        <v>1</v>
      </c>
      <c r="G12" s="564" t="s">
        <v>921</v>
      </c>
      <c r="H12" s="571">
        <v>901</v>
      </c>
      <c r="I12" s="593" t="s">
        <v>932</v>
      </c>
      <c r="J12" s="594" t="s">
        <v>933</v>
      </c>
      <c r="K12" s="594" t="s">
        <v>924</v>
      </c>
      <c r="L12" s="594" t="s">
        <v>925</v>
      </c>
      <c r="M12" s="594" t="s">
        <v>926</v>
      </c>
      <c r="N12" s="594" t="s">
        <v>934</v>
      </c>
      <c r="O12" s="595" t="s">
        <v>935</v>
      </c>
      <c r="P12" s="587">
        <v>5.26</v>
      </c>
      <c r="Q12" s="29">
        <v>5.26</v>
      </c>
      <c r="R12" s="29">
        <v>-49</v>
      </c>
      <c r="S12" s="29">
        <f>R12/P12</f>
        <v>-9.3155893536121681</v>
      </c>
      <c r="T12" s="588">
        <f>R12/Q12</f>
        <v>-9.3155893536121681</v>
      </c>
      <c r="U12" s="589">
        <f>+[3]PyPI!H26+[3]PyPI!H44</f>
        <v>4571821.55</v>
      </c>
      <c r="V12" s="590">
        <f>+[3]PyPI!J26+[3]PyPI!J44</f>
        <v>4100620.3</v>
      </c>
      <c r="W12" s="591">
        <f>+[3]PyPI!L26+[3]PyPI!L44</f>
        <v>1610595.6500000001</v>
      </c>
      <c r="X12" s="592">
        <f t="shared" si="0"/>
        <v>0.35228751437159661</v>
      </c>
      <c r="Y12" s="592">
        <f t="shared" si="1"/>
        <v>0.39276878427393053</v>
      </c>
    </row>
    <row r="13" spans="2:25" s="567" customFormat="1" ht="216.75">
      <c r="B13" s="582" t="s">
        <v>919</v>
      </c>
      <c r="C13" s="583" t="s">
        <v>920</v>
      </c>
      <c r="D13" s="582">
        <v>2</v>
      </c>
      <c r="E13" s="570">
        <v>4</v>
      </c>
      <c r="F13" s="570">
        <v>1</v>
      </c>
      <c r="G13" s="564" t="s">
        <v>921</v>
      </c>
      <c r="H13" s="571">
        <v>201</v>
      </c>
      <c r="I13" s="596" t="s">
        <v>936</v>
      </c>
      <c r="J13" s="594" t="s">
        <v>933</v>
      </c>
      <c r="K13" s="597" t="s">
        <v>924</v>
      </c>
      <c r="L13" s="597" t="s">
        <v>925</v>
      </c>
      <c r="M13" s="597" t="s">
        <v>926</v>
      </c>
      <c r="N13" s="597" t="s">
        <v>927</v>
      </c>
      <c r="O13" s="570" t="s">
        <v>937</v>
      </c>
      <c r="P13" s="587">
        <v>100</v>
      </c>
      <c r="Q13" s="29">
        <v>100</v>
      </c>
      <c r="R13" s="29">
        <v>96.38</v>
      </c>
      <c r="S13" s="29">
        <f t="shared" ref="S13:S22" si="4">R13/P13</f>
        <v>0.96379999999999999</v>
      </c>
      <c r="T13" s="588">
        <f t="shared" ref="T13:T22" si="5">R13/Q13</f>
        <v>0.96379999999999999</v>
      </c>
      <c r="U13" s="589">
        <f>+[3]PyPI!H21</f>
        <v>11583724.74</v>
      </c>
      <c r="V13" s="590">
        <f>+[3]PyPI!J21</f>
        <v>16780582.800000001</v>
      </c>
      <c r="W13" s="591">
        <f>+[3]PyPI!L21</f>
        <v>7290506.4399999985</v>
      </c>
      <c r="X13" s="592">
        <f t="shared" si="0"/>
        <v>0.62937497252718722</v>
      </c>
      <c r="Y13" s="592">
        <f t="shared" si="1"/>
        <v>0.43446086032244352</v>
      </c>
    </row>
    <row r="14" spans="2:25" s="567" customFormat="1" ht="102">
      <c r="B14" s="582" t="s">
        <v>919</v>
      </c>
      <c r="C14" s="583" t="s">
        <v>920</v>
      </c>
      <c r="D14" s="582">
        <v>2</v>
      </c>
      <c r="E14" s="570">
        <v>4</v>
      </c>
      <c r="F14" s="570">
        <v>1</v>
      </c>
      <c r="G14" s="570" t="s">
        <v>921</v>
      </c>
      <c r="H14" s="571">
        <v>201</v>
      </c>
      <c r="I14" s="596" t="s">
        <v>938</v>
      </c>
      <c r="J14" s="594" t="s">
        <v>933</v>
      </c>
      <c r="K14" s="597" t="s">
        <v>924</v>
      </c>
      <c r="L14" s="597" t="s">
        <v>925</v>
      </c>
      <c r="M14" s="597" t="s">
        <v>926</v>
      </c>
      <c r="N14" s="597" t="s">
        <v>927</v>
      </c>
      <c r="O14" s="570" t="s">
        <v>937</v>
      </c>
      <c r="P14" s="587">
        <v>100</v>
      </c>
      <c r="Q14" s="29">
        <v>100</v>
      </c>
      <c r="R14" s="29">
        <v>81.92</v>
      </c>
      <c r="S14" s="29">
        <f t="shared" si="4"/>
        <v>0.81920000000000004</v>
      </c>
      <c r="T14" s="588">
        <f t="shared" si="5"/>
        <v>0.81920000000000004</v>
      </c>
      <c r="U14" s="589">
        <f>+[3]PyPI!H50</f>
        <v>20000000</v>
      </c>
      <c r="V14" s="590">
        <f>+[3]PyPI!J50</f>
        <v>20000000</v>
      </c>
      <c r="W14" s="591">
        <f>+[3]PyPI!L50</f>
        <v>11110352.09</v>
      </c>
      <c r="X14" s="592">
        <f t="shared" si="0"/>
        <v>0.55551760449999998</v>
      </c>
      <c r="Y14" s="592">
        <f t="shared" si="1"/>
        <v>0.55551760449999998</v>
      </c>
    </row>
    <row r="15" spans="2:25" s="567" customFormat="1" ht="114.75">
      <c r="B15" s="582" t="s">
        <v>919</v>
      </c>
      <c r="C15" s="583" t="s">
        <v>920</v>
      </c>
      <c r="D15" s="582">
        <v>2</v>
      </c>
      <c r="E15" s="570">
        <v>4</v>
      </c>
      <c r="F15" s="570">
        <v>1</v>
      </c>
      <c r="G15" s="564" t="s">
        <v>921</v>
      </c>
      <c r="H15" s="571">
        <v>1301</v>
      </c>
      <c r="I15" s="596" t="s">
        <v>939</v>
      </c>
      <c r="J15" s="594" t="s">
        <v>933</v>
      </c>
      <c r="K15" s="597" t="s">
        <v>924</v>
      </c>
      <c r="L15" s="597" t="s">
        <v>925</v>
      </c>
      <c r="M15" s="597" t="s">
        <v>926</v>
      </c>
      <c r="N15" s="597" t="s">
        <v>927</v>
      </c>
      <c r="O15" s="570" t="s">
        <v>928</v>
      </c>
      <c r="P15" s="587">
        <v>100</v>
      </c>
      <c r="Q15" s="29">
        <v>100</v>
      </c>
      <c r="R15" s="29">
        <v>80.56</v>
      </c>
      <c r="S15" s="29">
        <f t="shared" si="4"/>
        <v>0.80559999999999998</v>
      </c>
      <c r="T15" s="588">
        <f t="shared" si="5"/>
        <v>0.80559999999999998</v>
      </c>
      <c r="U15" s="589">
        <f>[3]PyPI!H43</f>
        <v>2500000</v>
      </c>
      <c r="V15" s="590">
        <f>[3]PyPI!J43</f>
        <v>2500000</v>
      </c>
      <c r="W15" s="591">
        <f>[3]PyPI!L43</f>
        <v>1020162.63</v>
      </c>
      <c r="X15" s="592">
        <f t="shared" si="0"/>
        <v>0.40806505199999998</v>
      </c>
      <c r="Y15" s="592">
        <f t="shared" si="1"/>
        <v>0.40806505199999998</v>
      </c>
    </row>
    <row r="16" spans="2:25" s="567" customFormat="1" ht="102">
      <c r="B16" s="582" t="s">
        <v>919</v>
      </c>
      <c r="C16" s="583" t="s">
        <v>920</v>
      </c>
      <c r="D16" s="582">
        <v>2</v>
      </c>
      <c r="E16" s="570">
        <v>4</v>
      </c>
      <c r="F16" s="570">
        <v>1</v>
      </c>
      <c r="G16" s="564" t="s">
        <v>921</v>
      </c>
      <c r="H16" s="571">
        <v>104</v>
      </c>
      <c r="I16" s="596" t="s">
        <v>978</v>
      </c>
      <c r="J16" s="594" t="s">
        <v>933</v>
      </c>
      <c r="K16" s="597" t="s">
        <v>924</v>
      </c>
      <c r="L16" s="597" t="s">
        <v>925</v>
      </c>
      <c r="M16" s="597" t="s">
        <v>926</v>
      </c>
      <c r="N16" s="597" t="s">
        <v>927</v>
      </c>
      <c r="O16" s="570" t="s">
        <v>928</v>
      </c>
      <c r="P16" s="587">
        <v>50</v>
      </c>
      <c r="Q16" s="29">
        <v>50</v>
      </c>
      <c r="R16" s="29">
        <v>64</v>
      </c>
      <c r="S16" s="29">
        <f t="shared" si="4"/>
        <v>1.28</v>
      </c>
      <c r="T16" s="588">
        <f t="shared" si="5"/>
        <v>1.28</v>
      </c>
      <c r="U16" s="589">
        <f>[3]PyPI!H32</f>
        <v>2121742</v>
      </c>
      <c r="V16" s="590">
        <f>[3]PyPI!J32</f>
        <v>2130114.7999999998</v>
      </c>
      <c r="W16" s="591">
        <f>[3]PyPI!L32</f>
        <v>855375.4</v>
      </c>
      <c r="X16" s="592">
        <f t="shared" si="0"/>
        <v>0.40314769656254157</v>
      </c>
      <c r="Y16" s="592">
        <f t="shared" si="1"/>
        <v>0.4015630519068738</v>
      </c>
    </row>
    <row r="17" spans="2:25" s="567" customFormat="1" ht="76.5">
      <c r="B17" s="582" t="s">
        <v>919</v>
      </c>
      <c r="C17" s="583" t="s">
        <v>920</v>
      </c>
      <c r="D17" s="582">
        <v>2</v>
      </c>
      <c r="E17" s="570">
        <v>4</v>
      </c>
      <c r="F17" s="570">
        <v>1</v>
      </c>
      <c r="G17" s="564" t="s">
        <v>921</v>
      </c>
      <c r="H17" s="571">
        <v>201</v>
      </c>
      <c r="I17" s="596" t="s">
        <v>940</v>
      </c>
      <c r="J17" s="594" t="s">
        <v>933</v>
      </c>
      <c r="K17" s="597" t="s">
        <v>924</v>
      </c>
      <c r="L17" s="597" t="s">
        <v>925</v>
      </c>
      <c r="M17" s="597" t="s">
        <v>926</v>
      </c>
      <c r="N17" s="597" t="s">
        <v>934</v>
      </c>
      <c r="O17" s="570" t="s">
        <v>935</v>
      </c>
      <c r="P17" s="587">
        <v>17</v>
      </c>
      <c r="Q17" s="29">
        <v>17</v>
      </c>
      <c r="R17" s="29">
        <v>0</v>
      </c>
      <c r="S17" s="29">
        <f t="shared" si="4"/>
        <v>0</v>
      </c>
      <c r="T17" s="588">
        <f t="shared" si="5"/>
        <v>0</v>
      </c>
      <c r="U17" s="589">
        <f>[3]PyPI!H40</f>
        <v>2500000</v>
      </c>
      <c r="V17" s="590">
        <f>[3]PyPI!J40</f>
        <v>2500000</v>
      </c>
      <c r="W17" s="591">
        <f>[3]PyPI!L40</f>
        <v>732450.28</v>
      </c>
      <c r="X17" s="592">
        <f t="shared" si="0"/>
        <v>0.29298011200000001</v>
      </c>
      <c r="Y17" s="592">
        <f t="shared" si="1"/>
        <v>0.29298011200000001</v>
      </c>
    </row>
    <row r="18" spans="2:25" s="567" customFormat="1" ht="63.75">
      <c r="B18" s="582" t="s">
        <v>919</v>
      </c>
      <c r="C18" s="583" t="s">
        <v>920</v>
      </c>
      <c r="D18" s="582">
        <v>2</v>
      </c>
      <c r="E18" s="570">
        <v>4</v>
      </c>
      <c r="F18" s="570">
        <v>1</v>
      </c>
      <c r="G18" s="564" t="s">
        <v>921</v>
      </c>
      <c r="H18" s="571">
        <v>201</v>
      </c>
      <c r="I18" s="596" t="s">
        <v>941</v>
      </c>
      <c r="J18" s="594" t="s">
        <v>933</v>
      </c>
      <c r="K18" s="597" t="s">
        <v>924</v>
      </c>
      <c r="L18" s="597" t="s">
        <v>925</v>
      </c>
      <c r="M18" s="597" t="s">
        <v>926</v>
      </c>
      <c r="N18" s="597" t="s">
        <v>927</v>
      </c>
      <c r="O18" s="570" t="s">
        <v>928</v>
      </c>
      <c r="P18" s="587">
        <v>100</v>
      </c>
      <c r="Q18" s="29">
        <v>100</v>
      </c>
      <c r="R18" s="29">
        <v>105</v>
      </c>
      <c r="S18" s="29">
        <f t="shared" si="4"/>
        <v>1.05</v>
      </c>
      <c r="T18" s="588">
        <f t="shared" si="5"/>
        <v>1.05</v>
      </c>
      <c r="U18" s="589">
        <f>[3]PyPI!H38</f>
        <v>12000000</v>
      </c>
      <c r="V18" s="590">
        <f>[3]PyPI!J38</f>
        <v>12000000</v>
      </c>
      <c r="W18" s="591">
        <f>[3]PyPI!L38</f>
        <v>4078970.85</v>
      </c>
      <c r="X18" s="592">
        <f t="shared" si="0"/>
        <v>0.33991423749999999</v>
      </c>
      <c r="Y18" s="592">
        <f t="shared" si="1"/>
        <v>0.33991423749999999</v>
      </c>
    </row>
    <row r="19" spans="2:25" s="567" customFormat="1" ht="89.25">
      <c r="B19" s="582" t="s">
        <v>919</v>
      </c>
      <c r="C19" s="583" t="s">
        <v>920</v>
      </c>
      <c r="D19" s="582">
        <v>2</v>
      </c>
      <c r="E19" s="570">
        <v>4</v>
      </c>
      <c r="F19" s="570">
        <v>1</v>
      </c>
      <c r="G19" s="564" t="s">
        <v>921</v>
      </c>
      <c r="H19" s="571">
        <v>601</v>
      </c>
      <c r="I19" s="596" t="s">
        <v>942</v>
      </c>
      <c r="J19" s="594" t="s">
        <v>933</v>
      </c>
      <c r="K19" s="597" t="s">
        <v>924</v>
      </c>
      <c r="L19" s="597" t="s">
        <v>925</v>
      </c>
      <c r="M19" s="597" t="s">
        <v>926</v>
      </c>
      <c r="N19" s="597" t="s">
        <v>934</v>
      </c>
      <c r="O19" s="570" t="s">
        <v>935</v>
      </c>
      <c r="P19" s="587">
        <v>0</v>
      </c>
      <c r="Q19" s="29">
        <v>0</v>
      </c>
      <c r="R19" s="29">
        <v>0</v>
      </c>
      <c r="S19" s="29" t="e">
        <f>R19/P19</f>
        <v>#DIV/0!</v>
      </c>
      <c r="T19" s="588" t="e">
        <f>R19/Q19</f>
        <v>#DIV/0!</v>
      </c>
      <c r="U19" s="589">
        <f>+[3]PyPI!H27</f>
        <v>5267171.9000000004</v>
      </c>
      <c r="V19" s="590">
        <f>+[3]PyPI!J27</f>
        <v>5381785.120000001</v>
      </c>
      <c r="W19" s="591">
        <f>+[3]PyPI!L27</f>
        <v>2394747.36</v>
      </c>
      <c r="X19" s="592">
        <f>W19/U19</f>
        <v>0.4546552505719435</v>
      </c>
      <c r="Y19" s="592">
        <f>W19/V19</f>
        <v>0.44497268222407205</v>
      </c>
    </row>
    <row r="20" spans="2:25" s="567" customFormat="1" ht="102">
      <c r="B20" s="582" t="s">
        <v>919</v>
      </c>
      <c r="C20" s="583" t="s">
        <v>920</v>
      </c>
      <c r="D20" s="582">
        <v>2</v>
      </c>
      <c r="E20" s="570">
        <v>4</v>
      </c>
      <c r="F20" s="570">
        <v>1</v>
      </c>
      <c r="G20" s="564" t="s">
        <v>921</v>
      </c>
      <c r="H20" s="571">
        <v>601</v>
      </c>
      <c r="I20" s="596" t="s">
        <v>943</v>
      </c>
      <c r="J20" s="594" t="s">
        <v>933</v>
      </c>
      <c r="K20" s="597" t="s">
        <v>924</v>
      </c>
      <c r="L20" s="597" t="s">
        <v>925</v>
      </c>
      <c r="M20" s="597" t="s">
        <v>926</v>
      </c>
      <c r="N20" s="597" t="s">
        <v>927</v>
      </c>
      <c r="O20" s="570" t="s">
        <v>928</v>
      </c>
      <c r="P20" s="587">
        <v>100</v>
      </c>
      <c r="Q20" s="29">
        <v>100</v>
      </c>
      <c r="R20" s="29">
        <v>0</v>
      </c>
      <c r="S20" s="29">
        <f t="shared" si="4"/>
        <v>0</v>
      </c>
      <c r="T20" s="588">
        <f t="shared" si="5"/>
        <v>0</v>
      </c>
      <c r="U20" s="589">
        <f>SUM([3]PyPI!H45:H71)-[3]PyPI!H59-[3]PyPI!H50-[3]PyPI!H60</f>
        <v>66000000</v>
      </c>
      <c r="V20" s="590">
        <f>SUM([3]PyPI!J45:J71)-[3]PyPI!J59-[3]PyPI!J50-[3]PyPI!J60</f>
        <v>274396803.84000003</v>
      </c>
      <c r="W20" s="591">
        <f>SUM([3]PyPI!L45:L71)-[3]PyPI!L59-[3]PyPI!L50-[3]PyPI!L60</f>
        <v>83521381.890000001</v>
      </c>
      <c r="X20" s="592">
        <f t="shared" ref="X20:X22" si="6">W20/U20</f>
        <v>1.2654754831818182</v>
      </c>
      <c r="Y20" s="592">
        <f t="shared" ref="Y20:Y22" si="7">W20/V20</f>
        <v>0.3043817592667773</v>
      </c>
    </row>
    <row r="21" spans="2:25" s="567" customFormat="1" ht="102">
      <c r="B21" s="582" t="s">
        <v>919</v>
      </c>
      <c r="C21" s="583" t="s">
        <v>920</v>
      </c>
      <c r="D21" s="582">
        <v>2</v>
      </c>
      <c r="E21" s="570">
        <v>4</v>
      </c>
      <c r="F21" s="570">
        <v>1</v>
      </c>
      <c r="G21" s="564" t="s">
        <v>921</v>
      </c>
      <c r="H21" s="571">
        <v>1201</v>
      </c>
      <c r="I21" s="596" t="s">
        <v>944</v>
      </c>
      <c r="J21" s="594" t="s">
        <v>933</v>
      </c>
      <c r="K21" s="597" t="s">
        <v>924</v>
      </c>
      <c r="L21" s="597" t="s">
        <v>925</v>
      </c>
      <c r="M21" s="597" t="s">
        <v>926</v>
      </c>
      <c r="N21" s="597" t="s">
        <v>927</v>
      </c>
      <c r="O21" s="570" t="s">
        <v>928</v>
      </c>
      <c r="P21" s="587">
        <v>100</v>
      </c>
      <c r="Q21" s="29">
        <v>100</v>
      </c>
      <c r="R21" s="29">
        <v>0</v>
      </c>
      <c r="S21" s="29">
        <f t="shared" si="4"/>
        <v>0</v>
      </c>
      <c r="T21" s="588">
        <f t="shared" si="5"/>
        <v>0</v>
      </c>
      <c r="U21" s="589">
        <f>+[3]PyPI!H20</f>
        <v>4479980.46</v>
      </c>
      <c r="V21" s="590">
        <f>+[3]PyPI!J20</f>
        <v>6528849.4799999986</v>
      </c>
      <c r="W21" s="591">
        <f>+[3]PyPI!L20</f>
        <v>2619648.14</v>
      </c>
      <c r="X21" s="592">
        <f t="shared" si="6"/>
        <v>0.58474543882273988</v>
      </c>
      <c r="Y21" s="592">
        <f t="shared" si="7"/>
        <v>0.40124192601236086</v>
      </c>
    </row>
    <row r="22" spans="2:25" s="567" customFormat="1" ht="51">
      <c r="B22" s="582" t="s">
        <v>919</v>
      </c>
      <c r="C22" s="583" t="s">
        <v>920</v>
      </c>
      <c r="D22" s="582">
        <v>2</v>
      </c>
      <c r="E22" s="570">
        <v>4</v>
      </c>
      <c r="F22" s="570">
        <v>1</v>
      </c>
      <c r="G22" s="564" t="s">
        <v>921</v>
      </c>
      <c r="H22" s="571">
        <v>104</v>
      </c>
      <c r="I22" s="596" t="s">
        <v>945</v>
      </c>
      <c r="J22" s="594" t="s">
        <v>933</v>
      </c>
      <c r="K22" s="597" t="s">
        <v>924</v>
      </c>
      <c r="L22" s="597" t="s">
        <v>925</v>
      </c>
      <c r="M22" s="597" t="s">
        <v>926</v>
      </c>
      <c r="N22" s="597" t="s">
        <v>927</v>
      </c>
      <c r="O22" s="570" t="s">
        <v>928</v>
      </c>
      <c r="P22" s="587">
        <v>100</v>
      </c>
      <c r="Q22" s="29">
        <v>100</v>
      </c>
      <c r="R22" s="29">
        <v>140</v>
      </c>
      <c r="S22" s="29">
        <f t="shared" si="4"/>
        <v>1.4</v>
      </c>
      <c r="T22" s="588">
        <f t="shared" si="5"/>
        <v>1.4</v>
      </c>
      <c r="U22" s="589">
        <f>+[3]PyPI!H41</f>
        <v>3000000</v>
      </c>
      <c r="V22" s="590">
        <f>+[3]PyPI!J41</f>
        <v>3025720.5</v>
      </c>
      <c r="W22" s="591">
        <f>+[3]PyPI!L41</f>
        <v>944288.83</v>
      </c>
      <c r="X22" s="592">
        <f t="shared" si="6"/>
        <v>0.31476294333333332</v>
      </c>
      <c r="Y22" s="592">
        <f t="shared" si="7"/>
        <v>0.31208726318243868</v>
      </c>
    </row>
    <row r="23" spans="2:25">
      <c r="B23" s="777"/>
      <c r="C23" s="778"/>
      <c r="D23" s="777"/>
      <c r="E23" s="486"/>
      <c r="F23" s="486"/>
      <c r="G23" s="486"/>
      <c r="H23" s="779"/>
      <c r="I23" s="780"/>
      <c r="J23" s="781"/>
      <c r="K23" s="781"/>
      <c r="L23" s="781"/>
      <c r="M23" s="781"/>
      <c r="N23" s="781"/>
      <c r="O23" s="486"/>
      <c r="P23" s="68"/>
      <c r="Q23" s="280"/>
      <c r="R23" s="280"/>
      <c r="S23" s="280"/>
      <c r="T23" s="281"/>
      <c r="U23" s="782"/>
      <c r="V23" s="783"/>
      <c r="W23" s="784"/>
      <c r="X23" s="280"/>
      <c r="Y23" s="495"/>
    </row>
    <row r="24" spans="2:25">
      <c r="B24" s="777"/>
      <c r="C24" s="778"/>
      <c r="D24" s="777"/>
      <c r="E24" s="483"/>
      <c r="F24" s="483"/>
      <c r="G24" s="484"/>
      <c r="H24" s="779"/>
      <c r="I24" s="779"/>
      <c r="J24" s="464"/>
      <c r="K24" s="464"/>
      <c r="L24" s="464"/>
      <c r="M24" s="464"/>
      <c r="N24" s="464"/>
      <c r="O24" s="483"/>
      <c r="P24" s="68"/>
      <c r="Q24" s="280"/>
      <c r="R24" s="280"/>
      <c r="S24" s="280"/>
      <c r="T24" s="281"/>
      <c r="U24" s="782"/>
      <c r="V24" s="783"/>
      <c r="W24" s="784"/>
      <c r="X24" s="281"/>
      <c r="Y24" s="281"/>
    </row>
    <row r="25" spans="2:25">
      <c r="B25" s="777"/>
      <c r="C25" s="778"/>
      <c r="D25" s="777"/>
      <c r="E25" s="483"/>
      <c r="F25" s="483"/>
      <c r="G25" s="484"/>
      <c r="H25" s="779"/>
      <c r="I25" s="779"/>
      <c r="J25" s="464"/>
      <c r="K25" s="464"/>
      <c r="L25" s="464"/>
      <c r="M25" s="464"/>
      <c r="N25" s="464"/>
      <c r="O25" s="483"/>
      <c r="P25" s="68"/>
      <c r="Q25" s="280"/>
      <c r="R25" s="280"/>
      <c r="S25" s="280"/>
      <c r="T25" s="281"/>
      <c r="U25" s="782"/>
      <c r="V25" s="783"/>
      <c r="W25" s="784"/>
      <c r="X25" s="281"/>
      <c r="Y25" s="281"/>
    </row>
    <row r="26" spans="2:25">
      <c r="B26" s="777"/>
      <c r="C26" s="778"/>
      <c r="D26" s="777"/>
      <c r="E26" s="483"/>
      <c r="F26" s="483"/>
      <c r="G26" s="484"/>
      <c r="H26" s="779"/>
      <c r="I26" s="779"/>
      <c r="J26" s="464"/>
      <c r="K26" s="464"/>
      <c r="L26" s="464"/>
      <c r="M26" s="464"/>
      <c r="N26" s="464"/>
      <c r="O26" s="483"/>
      <c r="P26" s="68"/>
      <c r="Q26" s="280"/>
      <c r="R26" s="280"/>
      <c r="S26" s="280"/>
      <c r="T26" s="281"/>
      <c r="U26" s="782"/>
      <c r="V26" s="783"/>
      <c r="W26" s="784"/>
      <c r="X26" s="281"/>
      <c r="Y26" s="281"/>
    </row>
    <row r="27" spans="2:25">
      <c r="B27" s="777"/>
      <c r="C27" s="778"/>
      <c r="D27" s="777"/>
      <c r="E27" s="486"/>
      <c r="F27" s="486"/>
      <c r="G27" s="486"/>
      <c r="H27" s="780"/>
      <c r="I27" s="780"/>
      <c r="J27" s="781"/>
      <c r="K27" s="781"/>
      <c r="L27" s="781"/>
      <c r="M27" s="781"/>
      <c r="N27" s="781"/>
      <c r="O27" s="486"/>
      <c r="P27" s="68"/>
      <c r="Q27" s="280"/>
      <c r="R27" s="280"/>
      <c r="S27" s="280"/>
      <c r="T27" s="281"/>
      <c r="U27" s="782"/>
      <c r="V27" s="783"/>
      <c r="W27" s="784"/>
      <c r="X27" s="281"/>
      <c r="Y27" s="281"/>
    </row>
    <row r="28" spans="2:25">
      <c r="B28" s="777"/>
      <c r="C28" s="778"/>
      <c r="D28" s="777"/>
      <c r="E28" s="483"/>
      <c r="F28" s="483"/>
      <c r="G28" s="484"/>
      <c r="H28" s="779"/>
      <c r="I28" s="779"/>
      <c r="J28" s="464"/>
      <c r="K28" s="464"/>
      <c r="L28" s="464"/>
      <c r="M28" s="464"/>
      <c r="N28" s="464"/>
      <c r="O28" s="483"/>
      <c r="P28" s="68"/>
      <c r="Q28" s="280"/>
      <c r="R28" s="280"/>
      <c r="S28" s="280"/>
      <c r="T28" s="281"/>
      <c r="U28" s="782"/>
      <c r="V28" s="783"/>
      <c r="W28" s="784"/>
      <c r="X28" s="281"/>
      <c r="Y28" s="281"/>
    </row>
    <row r="29" spans="2:25">
      <c r="B29" s="777"/>
      <c r="C29" s="778"/>
      <c r="D29" s="777"/>
      <c r="E29" s="483"/>
      <c r="F29" s="483"/>
      <c r="G29" s="484"/>
      <c r="H29" s="779"/>
      <c r="I29" s="779"/>
      <c r="J29" s="464"/>
      <c r="K29" s="464"/>
      <c r="L29" s="464"/>
      <c r="M29" s="464"/>
      <c r="N29" s="464"/>
      <c r="O29" s="483"/>
      <c r="P29" s="68"/>
      <c r="Q29" s="280"/>
      <c r="R29" s="280"/>
      <c r="S29" s="280"/>
      <c r="T29" s="281"/>
      <c r="U29" s="782"/>
      <c r="V29" s="783"/>
      <c r="W29" s="784"/>
      <c r="X29" s="281"/>
      <c r="Y29" s="281"/>
    </row>
    <row r="30" spans="2:25">
      <c r="B30" s="777"/>
      <c r="C30" s="778"/>
      <c r="D30" s="777"/>
      <c r="E30" s="486"/>
      <c r="F30" s="486"/>
      <c r="G30" s="486"/>
      <c r="H30" s="780"/>
      <c r="I30" s="780"/>
      <c r="J30" s="781"/>
      <c r="K30" s="781"/>
      <c r="L30" s="781"/>
      <c r="M30" s="781"/>
      <c r="N30" s="781"/>
      <c r="O30" s="486"/>
      <c r="P30" s="68"/>
      <c r="Q30" s="280"/>
      <c r="R30" s="280"/>
      <c r="S30" s="280"/>
      <c r="T30" s="281"/>
      <c r="U30" s="782"/>
      <c r="V30" s="783"/>
      <c r="W30" s="784"/>
      <c r="X30" s="281"/>
      <c r="Y30" s="281"/>
    </row>
    <row r="31" spans="2:25">
      <c r="B31" s="777"/>
      <c r="C31" s="778"/>
      <c r="D31" s="777"/>
      <c r="E31" s="483"/>
      <c r="F31" s="483"/>
      <c r="G31" s="484"/>
      <c r="H31" s="779"/>
      <c r="I31" s="779"/>
      <c r="J31" s="464"/>
      <c r="K31" s="464"/>
      <c r="L31" s="464"/>
      <c r="M31" s="464"/>
      <c r="N31" s="464"/>
      <c r="O31" s="483"/>
      <c r="P31" s="68"/>
      <c r="Q31" s="280"/>
      <c r="R31" s="280"/>
      <c r="S31" s="280"/>
      <c r="T31" s="281"/>
      <c r="U31" s="782"/>
      <c r="V31" s="783"/>
      <c r="W31" s="784"/>
      <c r="X31" s="281"/>
      <c r="Y31" s="281"/>
    </row>
    <row r="32" spans="2:25">
      <c r="B32" s="777"/>
      <c r="C32" s="778"/>
      <c r="D32" s="777"/>
      <c r="E32" s="483"/>
      <c r="F32" s="483"/>
      <c r="G32" s="484"/>
      <c r="H32" s="779"/>
      <c r="I32" s="779"/>
      <c r="J32" s="464"/>
      <c r="K32" s="464"/>
      <c r="L32" s="464"/>
      <c r="M32" s="464"/>
      <c r="N32" s="464"/>
      <c r="O32" s="483"/>
      <c r="P32" s="68"/>
      <c r="Q32" s="280"/>
      <c r="R32" s="280"/>
      <c r="S32" s="280"/>
      <c r="T32" s="281"/>
      <c r="U32" s="782"/>
      <c r="V32" s="783"/>
      <c r="W32" s="784"/>
      <c r="X32" s="281"/>
      <c r="Y32" s="281"/>
    </row>
    <row r="33" spans="1:25">
      <c r="B33" s="777"/>
      <c r="C33" s="778"/>
      <c r="D33" s="777"/>
      <c r="E33" s="483"/>
      <c r="F33" s="483"/>
      <c r="G33" s="484"/>
      <c r="H33" s="779"/>
      <c r="I33" s="779"/>
      <c r="J33" s="464"/>
      <c r="K33" s="464"/>
      <c r="L33" s="464"/>
      <c r="M33" s="464"/>
      <c r="N33" s="464"/>
      <c r="O33" s="483"/>
      <c r="P33" s="68"/>
      <c r="Q33" s="280"/>
      <c r="R33" s="280"/>
      <c r="S33" s="280"/>
      <c r="T33" s="281"/>
      <c r="U33" s="782"/>
      <c r="V33" s="783"/>
      <c r="W33" s="784"/>
      <c r="X33" s="281"/>
      <c r="Y33" s="281"/>
    </row>
    <row r="34" spans="1:25">
      <c r="B34" s="777"/>
      <c r="C34" s="778"/>
      <c r="D34" s="777"/>
      <c r="E34" s="483"/>
      <c r="F34" s="483"/>
      <c r="G34" s="484"/>
      <c r="H34" s="779"/>
      <c r="I34" s="779"/>
      <c r="J34" s="464"/>
      <c r="K34" s="464"/>
      <c r="L34" s="464"/>
      <c r="M34" s="464"/>
      <c r="N34" s="464"/>
      <c r="O34" s="483"/>
      <c r="P34" s="68"/>
      <c r="Q34" s="280"/>
      <c r="R34" s="280"/>
      <c r="S34" s="280"/>
      <c r="T34" s="281"/>
      <c r="U34" s="782"/>
      <c r="V34" s="783"/>
      <c r="W34" s="784"/>
      <c r="X34" s="281"/>
      <c r="Y34" s="281"/>
    </row>
    <row r="35" spans="1:25">
      <c r="B35" s="777"/>
      <c r="C35" s="778"/>
      <c r="D35" s="777"/>
      <c r="E35" s="486"/>
      <c r="F35" s="486"/>
      <c r="G35" s="486"/>
      <c r="H35" s="780"/>
      <c r="I35" s="780"/>
      <c r="J35" s="781"/>
      <c r="K35" s="781"/>
      <c r="L35" s="781"/>
      <c r="M35" s="781"/>
      <c r="N35" s="781"/>
      <c r="O35" s="486"/>
      <c r="P35" s="68"/>
      <c r="Q35" s="280"/>
      <c r="R35" s="280"/>
      <c r="S35" s="280"/>
      <c r="T35" s="281"/>
      <c r="U35" s="782"/>
      <c r="V35" s="783"/>
      <c r="W35" s="784"/>
      <c r="X35" s="281"/>
      <c r="Y35" s="281"/>
    </row>
    <row r="36" spans="1:25">
      <c r="B36" s="777"/>
      <c r="C36" s="778"/>
      <c r="D36" s="777"/>
      <c r="E36" s="483"/>
      <c r="F36" s="483"/>
      <c r="G36" s="484"/>
      <c r="H36" s="779"/>
      <c r="I36" s="779"/>
      <c r="J36" s="464"/>
      <c r="K36" s="464"/>
      <c r="L36" s="464"/>
      <c r="M36" s="464"/>
      <c r="N36" s="464"/>
      <c r="O36" s="483"/>
      <c r="P36" s="68"/>
      <c r="Q36" s="280"/>
      <c r="R36" s="280"/>
      <c r="S36" s="280"/>
      <c r="T36" s="281"/>
      <c r="U36" s="782"/>
      <c r="V36" s="783"/>
      <c r="W36" s="784"/>
      <c r="X36" s="281"/>
      <c r="Y36" s="281"/>
    </row>
    <row r="37" spans="1:25" ht="15" customHeight="1">
      <c r="B37" s="777"/>
      <c r="C37" s="778"/>
      <c r="D37" s="777"/>
      <c r="E37" s="483"/>
      <c r="F37" s="483"/>
      <c r="G37" s="484"/>
      <c r="H37" s="779"/>
      <c r="I37" s="779"/>
      <c r="J37" s="464"/>
      <c r="K37" s="464"/>
      <c r="L37" s="464"/>
      <c r="M37" s="464"/>
      <c r="N37" s="464"/>
      <c r="O37" s="483"/>
      <c r="P37" s="68"/>
      <c r="Q37" s="280"/>
      <c r="R37" s="280"/>
      <c r="S37" s="280"/>
      <c r="T37" s="281"/>
      <c r="U37" s="782"/>
      <c r="V37" s="783"/>
      <c r="W37" s="784"/>
      <c r="X37" s="281"/>
      <c r="Y37" s="281"/>
    </row>
    <row r="38" spans="1:25" ht="15" customHeight="1">
      <c r="B38" s="777"/>
      <c r="C38" s="778"/>
      <c r="D38" s="777"/>
      <c r="E38" s="483"/>
      <c r="F38" s="483"/>
      <c r="G38" s="484"/>
      <c r="H38" s="779"/>
      <c r="I38" s="779"/>
      <c r="J38" s="464"/>
      <c r="K38" s="464"/>
      <c r="L38" s="464"/>
      <c r="M38" s="464"/>
      <c r="N38" s="464"/>
      <c r="O38" s="483"/>
      <c r="P38" s="68"/>
      <c r="Q38" s="280"/>
      <c r="R38" s="280"/>
      <c r="S38" s="280"/>
      <c r="T38" s="281"/>
      <c r="U38" s="782"/>
      <c r="V38" s="783"/>
      <c r="W38" s="784"/>
      <c r="X38" s="281"/>
      <c r="Y38" s="281"/>
    </row>
    <row r="39" spans="1:25" ht="15.75" customHeight="1">
      <c r="B39" s="777"/>
      <c r="C39" s="778"/>
      <c r="D39" s="777"/>
      <c r="E39" s="483"/>
      <c r="F39" s="483"/>
      <c r="G39" s="484"/>
      <c r="H39" s="779"/>
      <c r="I39" s="779"/>
      <c r="J39" s="464"/>
      <c r="K39" s="464"/>
      <c r="L39" s="464"/>
      <c r="M39" s="464"/>
      <c r="N39" s="464"/>
      <c r="O39" s="483"/>
      <c r="P39" s="68"/>
      <c r="Q39" s="280"/>
      <c r="R39" s="280"/>
      <c r="S39" s="280"/>
      <c r="T39" s="281"/>
      <c r="U39" s="782"/>
      <c r="V39" s="783"/>
      <c r="W39" s="784"/>
      <c r="X39" s="281"/>
      <c r="Y39" s="281"/>
    </row>
    <row r="40" spans="1:25">
      <c r="B40" s="500"/>
      <c r="C40" s="499"/>
      <c r="D40" s="500"/>
      <c r="E40" s="491"/>
      <c r="F40" s="491"/>
      <c r="G40" s="492"/>
      <c r="H40" s="501"/>
      <c r="I40" s="501"/>
      <c r="J40" s="502"/>
      <c r="K40" s="502"/>
      <c r="L40" s="502"/>
      <c r="M40" s="502"/>
      <c r="N40" s="502"/>
      <c r="O40" s="491"/>
      <c r="P40" s="72"/>
      <c r="Q40" s="282"/>
      <c r="R40" s="282"/>
      <c r="S40" s="282"/>
      <c r="T40" s="283"/>
      <c r="U40" s="543"/>
      <c r="V40" s="544"/>
      <c r="W40" s="545"/>
      <c r="X40" s="283"/>
      <c r="Y40" s="281"/>
    </row>
    <row r="41" spans="1:25" s="401" customFormat="1">
      <c r="A41" s="306"/>
      <c r="B41" s="428"/>
      <c r="C41" s="1010" t="s">
        <v>229</v>
      </c>
      <c r="D41" s="1011"/>
      <c r="E41" s="493">
        <f>+E11+E14+E23+E27+E30+E35+E37+E38+E39</f>
        <v>8</v>
      </c>
      <c r="F41" s="493"/>
      <c r="G41" s="493" t="e">
        <f t="shared" ref="G41:H41" si="8">+G11+G14+G23+G27+G30+G35+G37+G38+G39</f>
        <v>#VALUE!</v>
      </c>
      <c r="H41" s="493">
        <f t="shared" si="8"/>
        <v>402</v>
      </c>
      <c r="I41" s="493"/>
      <c r="J41" s="493"/>
      <c r="K41" s="493"/>
      <c r="L41" s="493">
        <v>0</v>
      </c>
      <c r="M41" s="493">
        <v>0</v>
      </c>
      <c r="N41" s="493">
        <v>0</v>
      </c>
      <c r="O41" s="493">
        <v>0</v>
      </c>
      <c r="P41" s="503">
        <v>0</v>
      </c>
      <c r="Q41" s="504">
        <v>0</v>
      </c>
      <c r="R41" s="505">
        <v>0</v>
      </c>
      <c r="S41" s="506">
        <v>0</v>
      </c>
      <c r="T41" s="507">
        <v>0</v>
      </c>
      <c r="U41" s="507">
        <v>0</v>
      </c>
      <c r="V41" s="507">
        <v>0</v>
      </c>
      <c r="W41" s="507">
        <v>0</v>
      </c>
      <c r="X41" s="507">
        <v>0</v>
      </c>
      <c r="Y41" s="507">
        <v>0</v>
      </c>
    </row>
    <row r="42" spans="1:25">
      <c r="B42" s="26"/>
      <c r="C42" s="26"/>
      <c r="D42" s="26"/>
      <c r="E42" s="26"/>
      <c r="F42" s="26"/>
      <c r="G42" s="26"/>
      <c r="H42" s="26"/>
      <c r="I42" s="26"/>
      <c r="J42" s="26"/>
      <c r="K42" s="26"/>
      <c r="L42" s="26"/>
      <c r="M42" s="26"/>
      <c r="N42" s="26"/>
      <c r="O42" s="26"/>
    </row>
    <row r="43" spans="1:25">
      <c r="B43" s="16" t="s">
        <v>76</v>
      </c>
      <c r="G43" s="26"/>
      <c r="H43" s="26"/>
      <c r="I43" s="26"/>
      <c r="J43" s="26"/>
      <c r="K43" s="26"/>
      <c r="L43" s="26"/>
      <c r="M43" s="26"/>
      <c r="N43" s="26"/>
      <c r="O43" s="26"/>
    </row>
    <row r="54" spans="3:15">
      <c r="C54" s="282"/>
      <c r="D54" s="282"/>
      <c r="E54" s="282"/>
    </row>
    <row r="55" spans="3:15">
      <c r="C55" s="165" t="s">
        <v>532</v>
      </c>
      <c r="D55" s="165"/>
      <c r="H55" s="932" t="s">
        <v>534</v>
      </c>
      <c r="I55" s="932"/>
      <c r="J55" s="932"/>
      <c r="K55" s="932"/>
      <c r="L55" s="932"/>
      <c r="M55" s="932"/>
      <c r="N55" s="932"/>
      <c r="O55" s="932"/>
    </row>
    <row r="56" spans="3:15">
      <c r="C56" s="829" t="s">
        <v>533</v>
      </c>
      <c r="D56" s="829"/>
      <c r="H56" s="860" t="s">
        <v>535</v>
      </c>
      <c r="I56" s="860"/>
      <c r="J56" s="860"/>
      <c r="K56" s="860"/>
      <c r="L56" s="860"/>
      <c r="M56" s="860"/>
      <c r="N56" s="860"/>
      <c r="O56" s="860"/>
    </row>
  </sheetData>
  <mergeCells count="33">
    <mergeCell ref="C56:D56"/>
    <mergeCell ref="H56:O56"/>
    <mergeCell ref="U8:U9"/>
    <mergeCell ref="V8:V9"/>
    <mergeCell ref="W8:W9"/>
    <mergeCell ref="X8:Y8"/>
    <mergeCell ref="C41:D41"/>
    <mergeCell ref="H55:O55"/>
    <mergeCell ref="N8:N9"/>
    <mergeCell ref="O8:O9"/>
    <mergeCell ref="P8:P9"/>
    <mergeCell ref="Q8:Q9"/>
    <mergeCell ref="R8:R9"/>
    <mergeCell ref="S8:T8"/>
    <mergeCell ref="H8:H9"/>
    <mergeCell ref="I8:I9"/>
    <mergeCell ref="J8:J9"/>
    <mergeCell ref="K8:K9"/>
    <mergeCell ref="L8:L9"/>
    <mergeCell ref="M8:M9"/>
    <mergeCell ref="G8:G9"/>
    <mergeCell ref="B8:B9"/>
    <mergeCell ref="C8:C9"/>
    <mergeCell ref="D8:D9"/>
    <mergeCell ref="E8:E9"/>
    <mergeCell ref="F8:F9"/>
    <mergeCell ref="B1:Y2"/>
    <mergeCell ref="B3:Y3"/>
    <mergeCell ref="B7:C7"/>
    <mergeCell ref="D7:H7"/>
    <mergeCell ref="I7:O7"/>
    <mergeCell ref="P7:T7"/>
    <mergeCell ref="U7:Y7"/>
  </mergeCells>
  <dataValidations count="16">
    <dataValidation allowBlank="1" showInputMessage="1" showErrorMessage="1" prompt="Señalar la dimensión bajo la cual se mide el objetivo. Ej: eficiencia, eficacia, economía, calidad." sqref="L8:L9"/>
    <dataValidation allowBlank="1" showInputMessage="1" showErrorMessage="1" prompt="Se refiere a la expresión matemática del indicador. Determina la forma en que se relacionan las variables." sqref="O8:O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Hace referencia a la periodicidad en el tiempo con que se realiza la medición del indicador." sqref="M8:M9"/>
    <dataValidation allowBlank="1" showInputMessage="1" showErrorMessage="1" prompt="Indicar si el indicador es estratégico o de gestión." sqref="K8:K9"/>
    <dataValidation allowBlank="1" showInputMessage="1" showErrorMessage="1" prompt="Señalar el nivel de objetivos de la MIR con el que se relaciona el indicador.  Ej: Actividad, componente, propósito, fin." sqref="J8:J9"/>
    <dataValidation allowBlank="1" showInputMessage="1" showErrorMessage="1" prompt="La expresión que identifica al indicador y que manifiesta lo que se desea medir con él." sqref="I8:I9"/>
    <dataValidation allowBlank="1" showInputMessage="1" showErrorMessage="1" prompt="Unidad responsable del programa." sqref="H8:H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U7:Y7"/>
    <dataValidation allowBlank="1" showInputMessage="1" showErrorMessage="1" prompt="Nivel cuantificable anual de las metas aprobadas y modificadas." sqref="P7:T7"/>
  </dataValidations>
  <pageMargins left="0.23622047244094491" right="0.70866141732283472" top="0.43307086614173229" bottom="0.74803149606299213" header="0.31496062992125984" footer="0.31496062992125984"/>
  <pageSetup scale="4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1"/>
  <sheetViews>
    <sheetView showGridLines="0" zoomScale="85" zoomScaleNormal="85" workbookViewId="0">
      <selection activeCell="D10" sqref="D10:D21"/>
    </sheetView>
  </sheetViews>
  <sheetFormatPr baseColWidth="10" defaultColWidth="11.42578125" defaultRowHeight="12.75"/>
  <cols>
    <col min="1" max="1" width="1.28515625" style="275" customWidth="1"/>
    <col min="2" max="2" width="51.28515625" style="275" customWidth="1"/>
    <col min="3" max="3" width="27.42578125" style="275" customWidth="1"/>
    <col min="4" max="4" width="40.140625" style="275" customWidth="1"/>
    <col min="5" max="16384" width="11.42578125" style="275"/>
  </cols>
  <sheetData>
    <row r="1" spans="2:4" s="26" customFormat="1"/>
    <row r="2" spans="2:4" s="26" customFormat="1">
      <c r="B2" s="835" t="s">
        <v>439</v>
      </c>
      <c r="C2" s="835"/>
      <c r="D2" s="835"/>
    </row>
    <row r="3" spans="2:4" s="26" customFormat="1" ht="21.75" customHeight="1">
      <c r="B3" s="835" t="s">
        <v>5911</v>
      </c>
      <c r="C3" s="835"/>
      <c r="D3" s="835"/>
    </row>
    <row r="4" spans="2:4" s="26" customFormat="1" ht="15.75" customHeight="1">
      <c r="B4" s="835"/>
      <c r="C4" s="835"/>
      <c r="D4" s="835"/>
    </row>
    <row r="5" spans="2:4" s="26" customFormat="1" ht="15" customHeight="1">
      <c r="B5" s="30"/>
      <c r="C5" s="30"/>
      <c r="D5" s="30"/>
    </row>
    <row r="6" spans="2:4" s="26" customFormat="1" ht="15" customHeight="1">
      <c r="B6" s="1036" t="s">
        <v>717</v>
      </c>
      <c r="C6" s="1036"/>
      <c r="D6" s="30"/>
    </row>
    <row r="7" spans="2:4" s="26" customFormat="1" ht="15" customHeight="1" thickBot="1">
      <c r="B7" s="30"/>
      <c r="C7" s="30"/>
      <c r="D7" s="30"/>
    </row>
    <row r="8" spans="2:4" s="26" customFormat="1" ht="11.25" customHeight="1">
      <c r="B8" s="1043" t="s">
        <v>436</v>
      </c>
      <c r="C8" s="1045" t="s">
        <v>437</v>
      </c>
      <c r="D8" s="1045" t="s">
        <v>438</v>
      </c>
    </row>
    <row r="9" spans="2:4" s="26" customFormat="1" ht="13.5" thickBot="1">
      <c r="B9" s="1044"/>
      <c r="C9" s="1046"/>
      <c r="D9" s="1046"/>
    </row>
    <row r="10" spans="2:4" s="26" customFormat="1">
      <c r="B10" s="1037"/>
      <c r="C10" s="1040"/>
      <c r="D10" s="1040"/>
    </row>
    <row r="11" spans="2:4" s="26" customFormat="1" ht="15" customHeight="1">
      <c r="B11" s="1038"/>
      <c r="C11" s="1041"/>
      <c r="D11" s="1041"/>
    </row>
    <row r="12" spans="2:4" s="26" customFormat="1" ht="15" customHeight="1">
      <c r="B12" s="1038"/>
      <c r="C12" s="1041"/>
      <c r="D12" s="1041"/>
    </row>
    <row r="13" spans="2:4" s="26" customFormat="1" ht="15" customHeight="1">
      <c r="B13" s="1038"/>
      <c r="C13" s="1041"/>
      <c r="D13" s="1041"/>
    </row>
    <row r="14" spans="2:4" s="26" customFormat="1" ht="15" customHeight="1">
      <c r="B14" s="1038"/>
      <c r="C14" s="1041"/>
      <c r="D14" s="1041"/>
    </row>
    <row r="15" spans="2:4" s="26" customFormat="1" ht="15" customHeight="1">
      <c r="B15" s="1038"/>
      <c r="C15" s="1041"/>
      <c r="D15" s="1041"/>
    </row>
    <row r="16" spans="2:4" s="26" customFormat="1" ht="15" customHeight="1">
      <c r="B16" s="1038"/>
      <c r="C16" s="1041"/>
      <c r="D16" s="1041"/>
    </row>
    <row r="17" spans="2:4" s="26" customFormat="1" ht="15" customHeight="1">
      <c r="B17" s="1038"/>
      <c r="C17" s="1041"/>
      <c r="D17" s="1041"/>
    </row>
    <row r="18" spans="2:4" s="26" customFormat="1" ht="15" customHeight="1">
      <c r="B18" s="1038"/>
      <c r="C18" s="1041"/>
      <c r="D18" s="1041"/>
    </row>
    <row r="19" spans="2:4" s="26" customFormat="1" ht="15" customHeight="1">
      <c r="B19" s="1038"/>
      <c r="C19" s="1041"/>
      <c r="D19" s="1041"/>
    </row>
    <row r="20" spans="2:4" s="26" customFormat="1" ht="15" customHeight="1">
      <c r="B20" s="1038"/>
      <c r="C20" s="1041"/>
      <c r="D20" s="1041"/>
    </row>
    <row r="21" spans="2:4" s="26" customFormat="1" ht="15.75" customHeight="1" thickBot="1">
      <c r="B21" s="1039"/>
      <c r="C21" s="1042"/>
      <c r="D21" s="1042"/>
    </row>
    <row r="22" spans="2:4" s="26" customFormat="1"/>
    <row r="23" spans="2:4">
      <c r="B23" s="16" t="s">
        <v>76</v>
      </c>
    </row>
    <row r="24" spans="2:4">
      <c r="B24" s="26"/>
    </row>
    <row r="25" spans="2:4">
      <c r="B25" s="26"/>
    </row>
    <row r="26" spans="2:4">
      <c r="B26" s="26"/>
      <c r="D26" s="280"/>
    </row>
    <row r="27" spans="2:4">
      <c r="B27" s="284"/>
      <c r="D27" s="282"/>
    </row>
    <row r="28" spans="2:4" ht="15" customHeight="1">
      <c r="B28" s="526" t="s">
        <v>532</v>
      </c>
      <c r="D28" s="523" t="s">
        <v>534</v>
      </c>
    </row>
    <row r="29" spans="2:4" ht="15" customHeight="1">
      <c r="B29" s="522" t="s">
        <v>533</v>
      </c>
      <c r="D29" s="524" t="s">
        <v>535</v>
      </c>
    </row>
    <row r="30" spans="2:4">
      <c r="B30" s="26"/>
    </row>
    <row r="31" spans="2:4">
      <c r="B31" s="26"/>
    </row>
  </sheetData>
  <mergeCells count="10">
    <mergeCell ref="B6:C6"/>
    <mergeCell ref="B10:B21"/>
    <mergeCell ref="C10:C21"/>
    <mergeCell ref="D10:D21"/>
    <mergeCell ref="B2:D2"/>
    <mergeCell ref="B3:D3"/>
    <mergeCell ref="B4:D4"/>
    <mergeCell ref="B8:B9"/>
    <mergeCell ref="C8:C9"/>
    <mergeCell ref="D8:D9"/>
  </mergeCells>
  <pageMargins left="0.7" right="0.7" top="0.75" bottom="0.75" header="0.3" footer="0.3"/>
  <pageSetup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showGridLines="0" tabSelected="1" zoomScale="85" zoomScaleNormal="85" workbookViewId="0">
      <selection activeCell="D16" sqref="D16"/>
    </sheetView>
  </sheetViews>
  <sheetFormatPr baseColWidth="10" defaultColWidth="11.42578125" defaultRowHeight="12.75"/>
  <cols>
    <col min="1" max="1" width="2" style="275" customWidth="1"/>
    <col min="2" max="2" width="51.28515625" style="275" customWidth="1"/>
    <col min="3" max="3" width="20" style="275" customWidth="1"/>
    <col min="4" max="4" width="46.7109375" style="275" customWidth="1"/>
    <col min="5" max="16384" width="11.42578125" style="275"/>
  </cols>
  <sheetData>
    <row r="1" spans="2:10" s="26" customFormat="1"/>
    <row r="2" spans="2:10" s="26" customFormat="1">
      <c r="B2" s="835" t="s">
        <v>440</v>
      </c>
      <c r="C2" s="835"/>
      <c r="D2" s="835"/>
    </row>
    <row r="3" spans="2:10" s="26" customFormat="1" ht="20.25" customHeight="1">
      <c r="B3" s="835" t="s">
        <v>5911</v>
      </c>
      <c r="C3" s="835"/>
      <c r="D3" s="835"/>
    </row>
    <row r="4" spans="2:10" s="26" customFormat="1" ht="15.75" customHeight="1">
      <c r="B4" s="835"/>
      <c r="C4" s="835"/>
      <c r="D4" s="835"/>
    </row>
    <row r="5" spans="2:10" s="26" customFormat="1" ht="9.75" customHeight="1">
      <c r="B5" s="30"/>
      <c r="C5" s="30"/>
      <c r="D5" s="30"/>
    </row>
    <row r="6" spans="2:10" s="26" customFormat="1" ht="9.75" customHeight="1">
      <c r="B6" s="1036" t="s">
        <v>711</v>
      </c>
      <c r="C6" s="1036"/>
      <c r="D6" s="32"/>
      <c r="E6" s="32"/>
      <c r="F6" s="32"/>
      <c r="G6" s="32"/>
      <c r="H6" s="32"/>
      <c r="I6" s="32"/>
      <c r="J6" s="33"/>
    </row>
    <row r="7" spans="2:10" s="26" customFormat="1" ht="9.75" customHeight="1" thickBot="1">
      <c r="B7" s="30"/>
      <c r="C7" s="30"/>
      <c r="D7" s="30"/>
    </row>
    <row r="8" spans="2:10" s="26" customFormat="1">
      <c r="B8" s="1047" t="s">
        <v>432</v>
      </c>
      <c r="C8" s="1049" t="s">
        <v>433</v>
      </c>
      <c r="D8" s="1050"/>
    </row>
    <row r="9" spans="2:10" s="26" customFormat="1" ht="13.5" thickBot="1">
      <c r="B9" s="1048"/>
      <c r="C9" s="508" t="s">
        <v>434</v>
      </c>
      <c r="D9" s="509" t="s">
        <v>435</v>
      </c>
    </row>
    <row r="10" spans="2:10" s="26" customFormat="1">
      <c r="B10" s="510"/>
      <c r="C10" s="511"/>
      <c r="D10" s="512"/>
    </row>
    <row r="11" spans="2:10" s="26" customFormat="1" ht="15">
      <c r="B11" s="798" t="s">
        <v>1105</v>
      </c>
      <c r="C11" s="511" t="s">
        <v>712</v>
      </c>
      <c r="D11" s="660">
        <v>110371467</v>
      </c>
    </row>
    <row r="12" spans="2:10" s="26" customFormat="1">
      <c r="B12" s="798" t="s">
        <v>713</v>
      </c>
      <c r="C12" s="511" t="s">
        <v>714</v>
      </c>
      <c r="D12" s="512">
        <v>1901637886</v>
      </c>
    </row>
    <row r="13" spans="2:10" s="26" customFormat="1">
      <c r="B13" s="798" t="s">
        <v>715</v>
      </c>
      <c r="C13" s="511" t="s">
        <v>714</v>
      </c>
      <c r="D13" s="512">
        <v>1901637878</v>
      </c>
    </row>
    <row r="14" spans="2:10" s="26" customFormat="1">
      <c r="B14" s="798" t="s">
        <v>716</v>
      </c>
      <c r="C14" s="511" t="s">
        <v>714</v>
      </c>
      <c r="D14" s="512">
        <v>1901637894</v>
      </c>
    </row>
    <row r="15" spans="2:10" s="26" customFormat="1">
      <c r="B15" s="798" t="s">
        <v>974</v>
      </c>
      <c r="C15" s="511" t="s">
        <v>714</v>
      </c>
      <c r="D15" s="512">
        <v>1901727478</v>
      </c>
    </row>
    <row r="16" spans="2:10" s="26" customFormat="1">
      <c r="B16" s="798" t="s">
        <v>975</v>
      </c>
      <c r="C16" s="511" t="s">
        <v>714</v>
      </c>
      <c r="D16" s="512">
        <v>1901727478</v>
      </c>
    </row>
    <row r="17" spans="2:4" s="26" customFormat="1" ht="15">
      <c r="B17" s="798" t="s">
        <v>5912</v>
      </c>
      <c r="C17" s="511" t="s">
        <v>712</v>
      </c>
      <c r="D17" s="802">
        <v>110616532</v>
      </c>
    </row>
    <row r="18" spans="2:4" s="26" customFormat="1" ht="13.5" thickBot="1">
      <c r="B18" s="469"/>
      <c r="C18" s="513"/>
      <c r="D18" s="514"/>
    </row>
    <row r="19" spans="2:4" s="26" customFormat="1">
      <c r="B19" s="475"/>
      <c r="C19" s="475"/>
      <c r="D19" s="475"/>
    </row>
    <row r="20" spans="2:4" s="26" customFormat="1">
      <c r="B20" s="16" t="s">
        <v>76</v>
      </c>
    </row>
    <row r="22" spans="2:4">
      <c r="B22" s="26"/>
    </row>
    <row r="23" spans="2:4">
      <c r="B23" s="26"/>
    </row>
    <row r="24" spans="2:4">
      <c r="B24" s="26"/>
      <c r="D24" s="280"/>
    </row>
    <row r="25" spans="2:4">
      <c r="B25" s="284"/>
      <c r="D25" s="282"/>
    </row>
    <row r="26" spans="2:4" ht="15" customHeight="1">
      <c r="B26" s="526" t="s">
        <v>532</v>
      </c>
      <c r="C26" s="165"/>
      <c r="D26" s="523" t="s">
        <v>534</v>
      </c>
    </row>
    <row r="27" spans="2:4" ht="15" customHeight="1">
      <c r="B27" s="522" t="s">
        <v>533</v>
      </c>
      <c r="C27" s="89"/>
      <c r="D27" s="524" t="s">
        <v>535</v>
      </c>
    </row>
    <row r="28" spans="2:4">
      <c r="B28" s="26"/>
    </row>
    <row r="29" spans="2:4">
      <c r="B29" s="26"/>
    </row>
  </sheetData>
  <mergeCells count="6">
    <mergeCell ref="B6:C6"/>
    <mergeCell ref="B2:D2"/>
    <mergeCell ref="B3:D3"/>
    <mergeCell ref="B4:D4"/>
    <mergeCell ref="B8:B9"/>
    <mergeCell ref="C8:D8"/>
  </mergeCells>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5"/>
  <sheetViews>
    <sheetView workbookViewId="0">
      <selection activeCell="F15" sqref="F15"/>
    </sheetView>
  </sheetViews>
  <sheetFormatPr baseColWidth="10" defaultRowHeight="11.25"/>
  <cols>
    <col min="1" max="1" width="1.5703125" style="680" customWidth="1"/>
    <col min="2" max="2" width="25.28515625" style="680" customWidth="1"/>
    <col min="3" max="3" width="8.5703125" style="680" customWidth="1"/>
    <col min="4" max="4" width="9" style="680" customWidth="1"/>
    <col min="5" max="5" width="19.85546875" style="680" customWidth="1"/>
    <col min="6" max="6" width="43.5703125" style="680" customWidth="1"/>
    <col min="7" max="8" width="14.42578125" style="680" customWidth="1"/>
    <col min="9" max="9" width="14.42578125" style="690" customWidth="1"/>
    <col min="10" max="16384" width="11.42578125" style="680"/>
  </cols>
  <sheetData>
    <row r="1" spans="2:9" ht="35.1" customHeight="1">
      <c r="B1" s="1051" t="s">
        <v>6208</v>
      </c>
      <c r="C1" s="1051"/>
      <c r="D1" s="1051"/>
      <c r="E1" s="1051"/>
      <c r="F1" s="1051"/>
      <c r="G1" s="1051"/>
      <c r="H1" s="1051"/>
      <c r="I1" s="1052"/>
    </row>
    <row r="2" spans="2:9" ht="22.5">
      <c r="B2" s="696" t="s">
        <v>75</v>
      </c>
      <c r="C2" s="697" t="s">
        <v>6253</v>
      </c>
      <c r="D2" s="697" t="s">
        <v>1013</v>
      </c>
      <c r="E2" s="697" t="s">
        <v>1014</v>
      </c>
      <c r="F2" s="697" t="s">
        <v>1015</v>
      </c>
      <c r="G2" s="697" t="s">
        <v>1016</v>
      </c>
      <c r="H2" s="697" t="s">
        <v>1017</v>
      </c>
      <c r="I2" s="698" t="s">
        <v>1018</v>
      </c>
    </row>
    <row r="3" spans="2:9" ht="23.1" customHeight="1">
      <c r="B3" s="803" t="s">
        <v>1019</v>
      </c>
      <c r="C3" s="804" t="s">
        <v>1020</v>
      </c>
      <c r="D3" s="803"/>
      <c r="E3" s="803" t="s">
        <v>1021</v>
      </c>
      <c r="F3" s="805" t="s">
        <v>5913</v>
      </c>
      <c r="G3" s="805" t="s">
        <v>5914</v>
      </c>
      <c r="H3" s="803"/>
      <c r="I3" s="806">
        <v>10000</v>
      </c>
    </row>
    <row r="4" spans="2:9" ht="23.1" customHeight="1">
      <c r="B4" s="803" t="s">
        <v>1019</v>
      </c>
      <c r="C4" s="804" t="s">
        <v>1020</v>
      </c>
      <c r="D4" s="803"/>
      <c r="E4" s="803" t="s">
        <v>1021</v>
      </c>
      <c r="F4" s="805" t="s">
        <v>5915</v>
      </c>
      <c r="G4" s="805" t="s">
        <v>5916</v>
      </c>
      <c r="H4" s="803"/>
      <c r="I4" s="806">
        <v>25000</v>
      </c>
    </row>
    <row r="5" spans="2:9" ht="23.1" customHeight="1">
      <c r="B5" s="803" t="s">
        <v>1019</v>
      </c>
      <c r="C5" s="804" t="s">
        <v>1020</v>
      </c>
      <c r="D5" s="803"/>
      <c r="E5" s="803" t="s">
        <v>1021</v>
      </c>
      <c r="F5" s="805" t="s">
        <v>5917</v>
      </c>
      <c r="G5" s="805" t="s">
        <v>5918</v>
      </c>
      <c r="H5" s="803"/>
      <c r="I5" s="806">
        <v>10000</v>
      </c>
    </row>
    <row r="6" spans="2:9" ht="23.1" customHeight="1">
      <c r="B6" s="803" t="s">
        <v>1019</v>
      </c>
      <c r="C6" s="804" t="s">
        <v>1020</v>
      </c>
      <c r="D6" s="803"/>
      <c r="E6" s="803" t="s">
        <v>1021</v>
      </c>
      <c r="F6" s="805" t="s">
        <v>5919</v>
      </c>
      <c r="G6" s="805" t="s">
        <v>5920</v>
      </c>
      <c r="H6" s="803"/>
      <c r="I6" s="806">
        <v>10000</v>
      </c>
    </row>
    <row r="7" spans="2:9" ht="23.1" customHeight="1">
      <c r="B7" s="803" t="s">
        <v>1019</v>
      </c>
      <c r="C7" s="804" t="s">
        <v>1020</v>
      </c>
      <c r="D7" s="803"/>
      <c r="E7" s="803" t="s">
        <v>1021</v>
      </c>
      <c r="F7" s="805" t="s">
        <v>5921</v>
      </c>
      <c r="G7" s="807" t="s">
        <v>5922</v>
      </c>
      <c r="H7" s="803"/>
      <c r="I7" s="806">
        <v>10000</v>
      </c>
    </row>
    <row r="8" spans="2:9" ht="23.1" customHeight="1">
      <c r="B8" s="803" t="s">
        <v>1019</v>
      </c>
      <c r="C8" s="804" t="s">
        <v>1020</v>
      </c>
      <c r="D8" s="803"/>
      <c r="E8" s="803" t="s">
        <v>1021</v>
      </c>
      <c r="F8" s="805" t="s">
        <v>5923</v>
      </c>
      <c r="G8" s="805" t="s">
        <v>5924</v>
      </c>
      <c r="H8" s="803"/>
      <c r="I8" s="806">
        <v>27000</v>
      </c>
    </row>
    <row r="9" spans="2:9" ht="23.1" customHeight="1">
      <c r="B9" s="803" t="s">
        <v>1019</v>
      </c>
      <c r="C9" s="804" t="s">
        <v>1020</v>
      </c>
      <c r="D9" s="803"/>
      <c r="E9" s="803" t="s">
        <v>1021</v>
      </c>
      <c r="F9" s="805" t="s">
        <v>5925</v>
      </c>
      <c r="G9" s="805" t="s">
        <v>5926</v>
      </c>
      <c r="H9" s="803"/>
      <c r="I9" s="806">
        <v>5499</v>
      </c>
    </row>
    <row r="10" spans="2:9" ht="23.1" customHeight="1">
      <c r="B10" s="803" t="s">
        <v>1019</v>
      </c>
      <c r="C10" s="804" t="s">
        <v>1020</v>
      </c>
      <c r="D10" s="803"/>
      <c r="E10" s="803" t="s">
        <v>1021</v>
      </c>
      <c r="F10" s="805" t="s">
        <v>5927</v>
      </c>
      <c r="G10" s="805" t="s">
        <v>5928</v>
      </c>
      <c r="H10" s="803"/>
      <c r="I10" s="806">
        <v>10000</v>
      </c>
    </row>
    <row r="11" spans="2:9" ht="23.1" customHeight="1">
      <c r="B11" s="803" t="s">
        <v>1019</v>
      </c>
      <c r="C11" s="804" t="s">
        <v>1020</v>
      </c>
      <c r="D11" s="803"/>
      <c r="E11" s="803" t="s">
        <v>1021</v>
      </c>
      <c r="F11" s="805" t="s">
        <v>5929</v>
      </c>
      <c r="G11" s="805" t="s">
        <v>5930</v>
      </c>
      <c r="H11" s="803"/>
      <c r="I11" s="806">
        <v>7000</v>
      </c>
    </row>
    <row r="12" spans="2:9" ht="23.1" customHeight="1">
      <c r="B12" s="803" t="s">
        <v>1019</v>
      </c>
      <c r="C12" s="804" t="s">
        <v>1020</v>
      </c>
      <c r="D12" s="803"/>
      <c r="E12" s="803" t="s">
        <v>1021</v>
      </c>
      <c r="F12" s="805" t="s">
        <v>5931</v>
      </c>
      <c r="G12" s="805" t="s">
        <v>5932</v>
      </c>
      <c r="H12" s="803"/>
      <c r="I12" s="806">
        <v>3762</v>
      </c>
    </row>
    <row r="13" spans="2:9" ht="23.1" customHeight="1">
      <c r="B13" s="803" t="s">
        <v>1019</v>
      </c>
      <c r="C13" s="804" t="s">
        <v>1020</v>
      </c>
      <c r="D13" s="803"/>
      <c r="E13" s="803" t="s">
        <v>1021</v>
      </c>
      <c r="F13" s="805" t="s">
        <v>5933</v>
      </c>
      <c r="G13" s="805" t="s">
        <v>5934</v>
      </c>
      <c r="H13" s="803"/>
      <c r="I13" s="806">
        <v>16402</v>
      </c>
    </row>
    <row r="14" spans="2:9" ht="23.1" customHeight="1">
      <c r="B14" s="803" t="s">
        <v>1019</v>
      </c>
      <c r="C14" s="804" t="s">
        <v>1020</v>
      </c>
      <c r="D14" s="803"/>
      <c r="E14" s="803" t="s">
        <v>1021</v>
      </c>
      <c r="F14" s="805" t="s">
        <v>5935</v>
      </c>
      <c r="G14" s="805" t="s">
        <v>5936</v>
      </c>
      <c r="H14" s="803"/>
      <c r="I14" s="806">
        <v>15000</v>
      </c>
    </row>
    <row r="15" spans="2:9" ht="23.1" customHeight="1">
      <c r="B15" s="803" t="s">
        <v>1019</v>
      </c>
      <c r="C15" s="804" t="s">
        <v>1020</v>
      </c>
      <c r="D15" s="803"/>
      <c r="E15" s="803" t="s">
        <v>1021</v>
      </c>
      <c r="F15" s="805" t="s">
        <v>5937</v>
      </c>
      <c r="G15" s="805" t="s">
        <v>5938</v>
      </c>
      <c r="H15" s="803"/>
      <c r="I15" s="806">
        <v>24267.200000000001</v>
      </c>
    </row>
    <row r="16" spans="2:9" ht="23.1" customHeight="1">
      <c r="B16" s="803" t="s">
        <v>1019</v>
      </c>
      <c r="C16" s="804" t="s">
        <v>1020</v>
      </c>
      <c r="D16" s="803"/>
      <c r="E16" s="803" t="s">
        <v>1021</v>
      </c>
      <c r="F16" s="808" t="s">
        <v>5939</v>
      </c>
      <c r="G16" s="805" t="s">
        <v>5940</v>
      </c>
      <c r="H16" s="803"/>
      <c r="I16" s="806">
        <v>1200</v>
      </c>
    </row>
    <row r="17" spans="2:9" ht="23.1" customHeight="1">
      <c r="B17" s="803" t="s">
        <v>1019</v>
      </c>
      <c r="C17" s="804" t="s">
        <v>1020</v>
      </c>
      <c r="D17" s="803"/>
      <c r="E17" s="803" t="s">
        <v>1021</v>
      </c>
      <c r="F17" s="805" t="s">
        <v>5941</v>
      </c>
      <c r="G17" s="805" t="s">
        <v>5942</v>
      </c>
      <c r="H17" s="803"/>
      <c r="I17" s="806">
        <v>5000</v>
      </c>
    </row>
    <row r="18" spans="2:9" ht="23.1" customHeight="1">
      <c r="B18" s="803" t="s">
        <v>1019</v>
      </c>
      <c r="C18" s="804" t="s">
        <v>1020</v>
      </c>
      <c r="D18" s="803"/>
      <c r="E18" s="803" t="s">
        <v>1021</v>
      </c>
      <c r="F18" s="805" t="s">
        <v>5943</v>
      </c>
      <c r="G18" s="805" t="s">
        <v>5944</v>
      </c>
      <c r="H18" s="803"/>
      <c r="I18" s="806">
        <v>49160.800000000003</v>
      </c>
    </row>
    <row r="19" spans="2:9" ht="23.1" customHeight="1">
      <c r="B19" s="803" t="s">
        <v>1019</v>
      </c>
      <c r="C19" s="804" t="s">
        <v>1020</v>
      </c>
      <c r="D19" s="803"/>
      <c r="E19" s="803" t="s">
        <v>1021</v>
      </c>
      <c r="F19" s="805" t="s">
        <v>5945</v>
      </c>
      <c r="G19" s="805" t="s">
        <v>5946</v>
      </c>
      <c r="H19" s="803"/>
      <c r="I19" s="806">
        <v>20000</v>
      </c>
    </row>
    <row r="20" spans="2:9" ht="23.1" customHeight="1">
      <c r="B20" s="803" t="s">
        <v>1019</v>
      </c>
      <c r="C20" s="804" t="s">
        <v>1020</v>
      </c>
      <c r="D20" s="803"/>
      <c r="E20" s="803" t="s">
        <v>1021</v>
      </c>
      <c r="F20" s="805" t="s">
        <v>5947</v>
      </c>
      <c r="G20" s="805" t="s">
        <v>5948</v>
      </c>
      <c r="H20" s="803"/>
      <c r="I20" s="806">
        <v>3000</v>
      </c>
    </row>
    <row r="21" spans="2:9" ht="23.1" customHeight="1">
      <c r="B21" s="803" t="s">
        <v>1019</v>
      </c>
      <c r="C21" s="804" t="s">
        <v>1020</v>
      </c>
      <c r="D21" s="803"/>
      <c r="E21" s="803" t="s">
        <v>1021</v>
      </c>
      <c r="F21" s="805" t="s">
        <v>5949</v>
      </c>
      <c r="G21" s="805" t="s">
        <v>5950</v>
      </c>
      <c r="H21" s="803"/>
      <c r="I21" s="806">
        <v>10000</v>
      </c>
    </row>
    <row r="22" spans="2:9" ht="23.1" customHeight="1">
      <c r="B22" s="803" t="s">
        <v>1019</v>
      </c>
      <c r="C22" s="804" t="s">
        <v>1020</v>
      </c>
      <c r="D22" s="803"/>
      <c r="E22" s="803" t="s">
        <v>1021</v>
      </c>
      <c r="F22" s="805" t="s">
        <v>5951</v>
      </c>
      <c r="G22" s="805" t="s">
        <v>5952</v>
      </c>
      <c r="H22" s="803"/>
      <c r="I22" s="806">
        <v>20000</v>
      </c>
    </row>
    <row r="23" spans="2:9" ht="23.1" customHeight="1">
      <c r="B23" s="803" t="s">
        <v>1019</v>
      </c>
      <c r="C23" s="804" t="s">
        <v>1020</v>
      </c>
      <c r="D23" s="803"/>
      <c r="E23" s="803" t="s">
        <v>1021</v>
      </c>
      <c r="F23" s="805" t="s">
        <v>5953</v>
      </c>
      <c r="G23" s="805" t="s">
        <v>5954</v>
      </c>
      <c r="H23" s="803"/>
      <c r="I23" s="806">
        <v>17200</v>
      </c>
    </row>
    <row r="24" spans="2:9" ht="23.1" customHeight="1">
      <c r="B24" s="803" t="s">
        <v>1019</v>
      </c>
      <c r="C24" s="804" t="s">
        <v>1020</v>
      </c>
      <c r="D24" s="803"/>
      <c r="E24" s="803" t="s">
        <v>1021</v>
      </c>
      <c r="F24" s="805" t="s">
        <v>5955</v>
      </c>
      <c r="G24" s="805" t="s">
        <v>5956</v>
      </c>
      <c r="H24" s="803"/>
      <c r="I24" s="806">
        <v>10000</v>
      </c>
    </row>
    <row r="25" spans="2:9" ht="23.1" customHeight="1">
      <c r="B25" s="803" t="s">
        <v>1019</v>
      </c>
      <c r="C25" s="804" t="s">
        <v>1020</v>
      </c>
      <c r="D25" s="803"/>
      <c r="E25" s="803" t="s">
        <v>1021</v>
      </c>
      <c r="F25" s="808" t="s">
        <v>5957</v>
      </c>
      <c r="G25" s="805" t="s">
        <v>5958</v>
      </c>
      <c r="H25" s="803"/>
      <c r="I25" s="806">
        <v>6337</v>
      </c>
    </row>
    <row r="26" spans="2:9" ht="23.1" customHeight="1">
      <c r="B26" s="803" t="s">
        <v>1019</v>
      </c>
      <c r="C26" s="804" t="s">
        <v>1020</v>
      </c>
      <c r="D26" s="803"/>
      <c r="E26" s="803" t="s">
        <v>1021</v>
      </c>
      <c r="F26" s="805" t="s">
        <v>5959</v>
      </c>
      <c r="G26" s="805" t="s">
        <v>5960</v>
      </c>
      <c r="H26" s="803"/>
      <c r="I26" s="806">
        <v>15000</v>
      </c>
    </row>
    <row r="27" spans="2:9" ht="23.1" customHeight="1">
      <c r="B27" s="803" t="s">
        <v>1019</v>
      </c>
      <c r="C27" s="804" t="s">
        <v>1020</v>
      </c>
      <c r="D27" s="803"/>
      <c r="E27" s="803" t="s">
        <v>1021</v>
      </c>
      <c r="F27" s="805" t="s">
        <v>1022</v>
      </c>
      <c r="G27" s="805" t="s">
        <v>1023</v>
      </c>
      <c r="H27" s="809"/>
      <c r="I27" s="806">
        <v>7590.59</v>
      </c>
    </row>
    <row r="28" spans="2:9" ht="23.1" customHeight="1">
      <c r="B28" s="803" t="s">
        <v>1019</v>
      </c>
      <c r="C28" s="804" t="s">
        <v>1020</v>
      </c>
      <c r="D28" s="803"/>
      <c r="E28" s="803" t="s">
        <v>1021</v>
      </c>
      <c r="F28" s="805" t="s">
        <v>5961</v>
      </c>
      <c r="G28" s="805" t="s">
        <v>5962</v>
      </c>
      <c r="H28" s="803"/>
      <c r="I28" s="806">
        <v>10000</v>
      </c>
    </row>
    <row r="29" spans="2:9" ht="23.1" customHeight="1">
      <c r="B29" s="803" t="s">
        <v>1019</v>
      </c>
      <c r="C29" s="804" t="s">
        <v>1020</v>
      </c>
      <c r="D29" s="803"/>
      <c r="E29" s="803" t="s">
        <v>1021</v>
      </c>
      <c r="F29" s="805" t="s">
        <v>5963</v>
      </c>
      <c r="G29" s="805" t="s">
        <v>5964</v>
      </c>
      <c r="H29" s="803"/>
      <c r="I29" s="806">
        <v>55086</v>
      </c>
    </row>
    <row r="30" spans="2:9" ht="23.1" customHeight="1">
      <c r="B30" s="803" t="s">
        <v>1019</v>
      </c>
      <c r="C30" s="804" t="s">
        <v>1020</v>
      </c>
      <c r="D30" s="803"/>
      <c r="E30" s="803" t="s">
        <v>1021</v>
      </c>
      <c r="F30" s="805" t="s">
        <v>5965</v>
      </c>
      <c r="G30" s="805" t="s">
        <v>5966</v>
      </c>
      <c r="H30" s="803"/>
      <c r="I30" s="806">
        <v>150000</v>
      </c>
    </row>
    <row r="31" spans="2:9" ht="23.1" customHeight="1">
      <c r="B31" s="803" t="s">
        <v>1019</v>
      </c>
      <c r="C31" s="804" t="s">
        <v>1020</v>
      </c>
      <c r="D31" s="803"/>
      <c r="E31" s="803" t="s">
        <v>1021</v>
      </c>
      <c r="F31" s="808" t="s">
        <v>5967</v>
      </c>
      <c r="G31" s="805" t="s">
        <v>5968</v>
      </c>
      <c r="H31" s="803"/>
      <c r="I31" s="806">
        <v>30000</v>
      </c>
    </row>
    <row r="32" spans="2:9" ht="23.1" customHeight="1">
      <c r="B32" s="803" t="s">
        <v>1019</v>
      </c>
      <c r="C32" s="804" t="s">
        <v>1020</v>
      </c>
      <c r="D32" s="803"/>
      <c r="E32" s="803" t="s">
        <v>1021</v>
      </c>
      <c r="F32" s="805" t="s">
        <v>5969</v>
      </c>
      <c r="G32" s="805" t="s">
        <v>5970</v>
      </c>
      <c r="H32" s="803"/>
      <c r="I32" s="806">
        <v>10000</v>
      </c>
    </row>
    <row r="33" spans="2:9" ht="23.1" customHeight="1">
      <c r="B33" s="803" t="s">
        <v>1019</v>
      </c>
      <c r="C33" s="804" t="s">
        <v>1020</v>
      </c>
      <c r="D33" s="803"/>
      <c r="E33" s="803" t="s">
        <v>1021</v>
      </c>
      <c r="F33" s="805" t="s">
        <v>5971</v>
      </c>
      <c r="G33" s="805" t="s">
        <v>5972</v>
      </c>
      <c r="H33" s="803"/>
      <c r="I33" s="806">
        <v>250000</v>
      </c>
    </row>
    <row r="34" spans="2:9" ht="23.1" customHeight="1">
      <c r="B34" s="803" t="s">
        <v>1019</v>
      </c>
      <c r="C34" s="804" t="s">
        <v>1020</v>
      </c>
      <c r="D34" s="803"/>
      <c r="E34" s="803" t="s">
        <v>1021</v>
      </c>
      <c r="F34" s="805" t="s">
        <v>5973</v>
      </c>
      <c r="G34" s="805" t="s">
        <v>5974</v>
      </c>
      <c r="H34" s="803"/>
      <c r="I34" s="806">
        <v>15000</v>
      </c>
    </row>
    <row r="35" spans="2:9" ht="23.1" customHeight="1">
      <c r="B35" s="803" t="s">
        <v>1019</v>
      </c>
      <c r="C35" s="804" t="s">
        <v>1020</v>
      </c>
      <c r="D35" s="803"/>
      <c r="E35" s="803" t="s">
        <v>1021</v>
      </c>
      <c r="F35" s="805" t="s">
        <v>5975</v>
      </c>
      <c r="G35" s="805" t="s">
        <v>5976</v>
      </c>
      <c r="H35" s="803"/>
      <c r="I35" s="806">
        <v>10000</v>
      </c>
    </row>
    <row r="36" spans="2:9" ht="23.1" customHeight="1">
      <c r="B36" s="803" t="s">
        <v>1019</v>
      </c>
      <c r="C36" s="804" t="s">
        <v>1020</v>
      </c>
      <c r="D36" s="803"/>
      <c r="E36" s="803" t="s">
        <v>1021</v>
      </c>
      <c r="F36" s="805" t="s">
        <v>5977</v>
      </c>
      <c r="G36" s="805" t="s">
        <v>5978</v>
      </c>
      <c r="H36" s="803"/>
      <c r="I36" s="806">
        <v>25000</v>
      </c>
    </row>
    <row r="37" spans="2:9" ht="23.1" customHeight="1">
      <c r="B37" s="803" t="s">
        <v>1019</v>
      </c>
      <c r="C37" s="804" t="s">
        <v>1020</v>
      </c>
      <c r="D37" s="803"/>
      <c r="E37" s="803" t="s">
        <v>1021</v>
      </c>
      <c r="F37" s="805" t="s">
        <v>1112</v>
      </c>
      <c r="G37" s="805" t="s">
        <v>1113</v>
      </c>
      <c r="H37" s="803"/>
      <c r="I37" s="806">
        <v>105000</v>
      </c>
    </row>
    <row r="38" spans="2:9" ht="23.1" customHeight="1">
      <c r="B38" s="803" t="s">
        <v>1019</v>
      </c>
      <c r="C38" s="804" t="s">
        <v>1020</v>
      </c>
      <c r="D38" s="803"/>
      <c r="E38" s="803" t="s">
        <v>1021</v>
      </c>
      <c r="F38" s="808" t="s">
        <v>5979</v>
      </c>
      <c r="G38" s="807" t="s">
        <v>5980</v>
      </c>
      <c r="H38" s="809"/>
      <c r="I38" s="806">
        <v>10000</v>
      </c>
    </row>
    <row r="39" spans="2:9" ht="23.1" customHeight="1">
      <c r="B39" s="803" t="s">
        <v>1019</v>
      </c>
      <c r="C39" s="804" t="s">
        <v>1020</v>
      </c>
      <c r="D39" s="803"/>
      <c r="E39" s="803" t="s">
        <v>1021</v>
      </c>
      <c r="F39" s="805" t="s">
        <v>5981</v>
      </c>
      <c r="G39" s="805" t="s">
        <v>5982</v>
      </c>
      <c r="H39" s="803"/>
      <c r="I39" s="806">
        <v>9000</v>
      </c>
    </row>
    <row r="40" spans="2:9" ht="23.1" customHeight="1">
      <c r="B40" s="803" t="s">
        <v>1019</v>
      </c>
      <c r="C40" s="804" t="s">
        <v>1020</v>
      </c>
      <c r="D40" s="803"/>
      <c r="E40" s="803" t="s">
        <v>1021</v>
      </c>
      <c r="F40" s="805" t="s">
        <v>5983</v>
      </c>
      <c r="G40" s="805" t="s">
        <v>1025</v>
      </c>
      <c r="H40" s="803"/>
      <c r="I40" s="806">
        <v>-240</v>
      </c>
    </row>
    <row r="41" spans="2:9" ht="23.1" customHeight="1">
      <c r="B41" s="803" t="s">
        <v>1019</v>
      </c>
      <c r="C41" s="804" t="s">
        <v>1020</v>
      </c>
      <c r="D41" s="803"/>
      <c r="E41" s="803" t="s">
        <v>1021</v>
      </c>
      <c r="F41" s="805" t="s">
        <v>1024</v>
      </c>
      <c r="G41" s="805" t="s">
        <v>1025</v>
      </c>
      <c r="H41" s="803"/>
      <c r="I41" s="806">
        <v>3500</v>
      </c>
    </row>
    <row r="42" spans="2:9" ht="23.1" customHeight="1">
      <c r="B42" s="803" t="s">
        <v>1019</v>
      </c>
      <c r="C42" s="804" t="s">
        <v>1020</v>
      </c>
      <c r="D42" s="803"/>
      <c r="E42" s="803" t="s">
        <v>1021</v>
      </c>
      <c r="F42" s="805" t="s">
        <v>5984</v>
      </c>
      <c r="G42" s="805" t="s">
        <v>5985</v>
      </c>
      <c r="H42" s="803"/>
      <c r="I42" s="806">
        <v>10000</v>
      </c>
    </row>
    <row r="43" spans="2:9" ht="23.1" customHeight="1">
      <c r="B43" s="803" t="s">
        <v>1019</v>
      </c>
      <c r="C43" s="804" t="s">
        <v>1020</v>
      </c>
      <c r="D43" s="803"/>
      <c r="E43" s="803" t="s">
        <v>1021</v>
      </c>
      <c r="F43" s="805" t="s">
        <v>5986</v>
      </c>
      <c r="G43" s="805" t="s">
        <v>5987</v>
      </c>
      <c r="H43" s="803"/>
      <c r="I43" s="806">
        <v>76350</v>
      </c>
    </row>
    <row r="44" spans="2:9" ht="23.1" customHeight="1">
      <c r="B44" s="803" t="s">
        <v>1019</v>
      </c>
      <c r="C44" s="804" t="s">
        <v>1020</v>
      </c>
      <c r="D44" s="803"/>
      <c r="E44" s="803" t="s">
        <v>1021</v>
      </c>
      <c r="F44" s="805" t="s">
        <v>5988</v>
      </c>
      <c r="G44" s="805" t="s">
        <v>5989</v>
      </c>
      <c r="H44" s="803"/>
      <c r="I44" s="806">
        <v>25000</v>
      </c>
    </row>
    <row r="45" spans="2:9" ht="23.1" customHeight="1">
      <c r="B45" s="803" t="s">
        <v>1019</v>
      </c>
      <c r="C45" s="804" t="s">
        <v>1020</v>
      </c>
      <c r="D45" s="803"/>
      <c r="E45" s="803" t="s">
        <v>1021</v>
      </c>
      <c r="F45" s="805" t="s">
        <v>5990</v>
      </c>
      <c r="G45" s="805" t="s">
        <v>5991</v>
      </c>
      <c r="H45" s="803"/>
      <c r="I45" s="806">
        <v>25000</v>
      </c>
    </row>
    <row r="46" spans="2:9" ht="23.1" customHeight="1">
      <c r="B46" s="803" t="s">
        <v>1019</v>
      </c>
      <c r="C46" s="804" t="s">
        <v>1020</v>
      </c>
      <c r="D46" s="803"/>
      <c r="E46" s="803" t="s">
        <v>1021</v>
      </c>
      <c r="F46" s="805" t="s">
        <v>5992</v>
      </c>
      <c r="G46" s="805" t="s">
        <v>5993</v>
      </c>
      <c r="H46" s="803"/>
      <c r="I46" s="806">
        <v>10000</v>
      </c>
    </row>
    <row r="47" spans="2:9" ht="23.1" customHeight="1">
      <c r="B47" s="803" t="s">
        <v>1019</v>
      </c>
      <c r="C47" s="804" t="s">
        <v>1020</v>
      </c>
      <c r="D47" s="803"/>
      <c r="E47" s="803" t="s">
        <v>1021</v>
      </c>
      <c r="F47" s="805" t="s">
        <v>5994</v>
      </c>
      <c r="G47" s="805" t="s">
        <v>5995</v>
      </c>
      <c r="H47" s="803"/>
      <c r="I47" s="806">
        <v>25000</v>
      </c>
    </row>
    <row r="48" spans="2:9" ht="23.1" customHeight="1">
      <c r="B48" s="803" t="s">
        <v>1019</v>
      </c>
      <c r="C48" s="804" t="s">
        <v>1020</v>
      </c>
      <c r="D48" s="803"/>
      <c r="E48" s="803" t="s">
        <v>1021</v>
      </c>
      <c r="F48" s="805" t="s">
        <v>5996</v>
      </c>
      <c r="G48" s="805" t="s">
        <v>5997</v>
      </c>
      <c r="H48" s="803"/>
      <c r="I48" s="806">
        <v>20000</v>
      </c>
    </row>
    <row r="49" spans="2:9" ht="23.1" customHeight="1">
      <c r="B49" s="803" t="s">
        <v>1019</v>
      </c>
      <c r="C49" s="804" t="s">
        <v>1020</v>
      </c>
      <c r="D49" s="803"/>
      <c r="E49" s="803" t="s">
        <v>1021</v>
      </c>
      <c r="F49" s="805" t="s">
        <v>5998</v>
      </c>
      <c r="G49" s="805" t="s">
        <v>5999</v>
      </c>
      <c r="H49" s="803"/>
      <c r="I49" s="806">
        <v>7979</v>
      </c>
    </row>
    <row r="50" spans="2:9" ht="23.1" customHeight="1">
      <c r="B50" s="803" t="s">
        <v>1019</v>
      </c>
      <c r="C50" s="804" t="s">
        <v>1020</v>
      </c>
      <c r="D50" s="803"/>
      <c r="E50" s="803" t="s">
        <v>1021</v>
      </c>
      <c r="F50" s="805" t="s">
        <v>6000</v>
      </c>
      <c r="G50" s="805" t="s">
        <v>6001</v>
      </c>
      <c r="H50" s="803"/>
      <c r="I50" s="806">
        <v>20000</v>
      </c>
    </row>
    <row r="51" spans="2:9" ht="23.1" customHeight="1">
      <c r="B51" s="803" t="s">
        <v>1019</v>
      </c>
      <c r="C51" s="804" t="s">
        <v>1020</v>
      </c>
      <c r="D51" s="803"/>
      <c r="E51" s="803" t="s">
        <v>1021</v>
      </c>
      <c r="F51" s="805" t="s">
        <v>6002</v>
      </c>
      <c r="G51" s="805" t="s">
        <v>6003</v>
      </c>
      <c r="H51" s="803"/>
      <c r="I51" s="806">
        <v>34776.800000000003</v>
      </c>
    </row>
    <row r="52" spans="2:9" ht="23.1" customHeight="1">
      <c r="B52" s="803" t="s">
        <v>1019</v>
      </c>
      <c r="C52" s="804" t="s">
        <v>1020</v>
      </c>
      <c r="D52" s="803"/>
      <c r="E52" s="803" t="s">
        <v>1021</v>
      </c>
      <c r="F52" s="805" t="s">
        <v>6004</v>
      </c>
      <c r="G52" s="805" t="s">
        <v>6005</v>
      </c>
      <c r="H52" s="803"/>
      <c r="I52" s="806">
        <v>88798</v>
      </c>
    </row>
    <row r="53" spans="2:9" ht="23.1" customHeight="1">
      <c r="B53" s="803" t="s">
        <v>1019</v>
      </c>
      <c r="C53" s="804" t="s">
        <v>1020</v>
      </c>
      <c r="D53" s="803"/>
      <c r="E53" s="803" t="s">
        <v>1021</v>
      </c>
      <c r="F53" s="805" t="s">
        <v>6006</v>
      </c>
      <c r="G53" s="805" t="s">
        <v>6007</v>
      </c>
      <c r="H53" s="803"/>
      <c r="I53" s="806">
        <v>13979</v>
      </c>
    </row>
    <row r="54" spans="2:9" ht="23.1" customHeight="1">
      <c r="B54" s="803" t="s">
        <v>1019</v>
      </c>
      <c r="C54" s="804" t="s">
        <v>1020</v>
      </c>
      <c r="D54" s="803"/>
      <c r="E54" s="803" t="s">
        <v>1021</v>
      </c>
      <c r="F54" s="805" t="s">
        <v>6008</v>
      </c>
      <c r="G54" s="805" t="s">
        <v>6009</v>
      </c>
      <c r="H54" s="803"/>
      <c r="I54" s="806">
        <v>2000</v>
      </c>
    </row>
    <row r="55" spans="2:9" ht="23.1" customHeight="1">
      <c r="B55" s="803" t="s">
        <v>1019</v>
      </c>
      <c r="C55" s="804" t="s">
        <v>1020</v>
      </c>
      <c r="D55" s="803"/>
      <c r="E55" s="803" t="s">
        <v>1021</v>
      </c>
      <c r="F55" s="805" t="s">
        <v>6010</v>
      </c>
      <c r="G55" s="805" t="s">
        <v>6011</v>
      </c>
      <c r="H55" s="803"/>
      <c r="I55" s="806">
        <v>40000</v>
      </c>
    </row>
    <row r="56" spans="2:9" ht="23.1" customHeight="1">
      <c r="B56" s="803" t="s">
        <v>1019</v>
      </c>
      <c r="C56" s="804" t="s">
        <v>1020</v>
      </c>
      <c r="D56" s="803"/>
      <c r="E56" s="803" t="s">
        <v>1021</v>
      </c>
      <c r="F56" s="805" t="s">
        <v>6012</v>
      </c>
      <c r="G56" s="805" t="s">
        <v>6013</v>
      </c>
      <c r="H56" s="803"/>
      <c r="I56" s="806">
        <v>4100</v>
      </c>
    </row>
    <row r="57" spans="2:9" ht="23.1" customHeight="1">
      <c r="B57" s="803" t="s">
        <v>1019</v>
      </c>
      <c r="C57" s="804" t="s">
        <v>1020</v>
      </c>
      <c r="D57" s="803"/>
      <c r="E57" s="803" t="s">
        <v>1021</v>
      </c>
      <c r="F57" s="808" t="s">
        <v>6014</v>
      </c>
      <c r="G57" s="805" t="s">
        <v>6015</v>
      </c>
      <c r="H57" s="803"/>
      <c r="I57" s="806">
        <v>36250</v>
      </c>
    </row>
    <row r="58" spans="2:9" ht="23.1" customHeight="1">
      <c r="B58" s="803" t="s">
        <v>1019</v>
      </c>
      <c r="C58" s="804" t="s">
        <v>1020</v>
      </c>
      <c r="D58" s="803"/>
      <c r="E58" s="803" t="s">
        <v>1021</v>
      </c>
      <c r="F58" s="805" t="s">
        <v>6016</v>
      </c>
      <c r="G58" s="805" t="s">
        <v>6017</v>
      </c>
      <c r="H58" s="803"/>
      <c r="I58" s="806">
        <v>10000</v>
      </c>
    </row>
    <row r="59" spans="2:9" ht="23.1" customHeight="1">
      <c r="B59" s="803" t="s">
        <v>1019</v>
      </c>
      <c r="C59" s="804" t="s">
        <v>1020</v>
      </c>
      <c r="D59" s="803"/>
      <c r="E59" s="803" t="s">
        <v>1021</v>
      </c>
      <c r="F59" s="808" t="s">
        <v>6018</v>
      </c>
      <c r="G59" s="805" t="s">
        <v>6019</v>
      </c>
      <c r="H59" s="803"/>
      <c r="I59" s="806">
        <v>20000</v>
      </c>
    </row>
    <row r="60" spans="2:9" ht="23.1" customHeight="1">
      <c r="B60" s="803" t="s">
        <v>1019</v>
      </c>
      <c r="C60" s="804" t="s">
        <v>1020</v>
      </c>
      <c r="D60" s="803"/>
      <c r="E60" s="803" t="s">
        <v>1021</v>
      </c>
      <c r="F60" s="805" t="s">
        <v>6020</v>
      </c>
      <c r="G60" s="805" t="s">
        <v>6021</v>
      </c>
      <c r="H60" s="803"/>
      <c r="I60" s="806">
        <v>16680</v>
      </c>
    </row>
    <row r="61" spans="2:9" ht="23.1" customHeight="1">
      <c r="B61" s="803" t="s">
        <v>1019</v>
      </c>
      <c r="C61" s="804" t="s">
        <v>1020</v>
      </c>
      <c r="D61" s="803"/>
      <c r="E61" s="803" t="s">
        <v>1021</v>
      </c>
      <c r="F61" s="805" t="s">
        <v>6022</v>
      </c>
      <c r="G61" s="805" t="s">
        <v>6023</v>
      </c>
      <c r="H61" s="803"/>
      <c r="I61" s="806">
        <v>10000</v>
      </c>
    </row>
    <row r="62" spans="2:9" ht="23.1" customHeight="1">
      <c r="B62" s="803" t="s">
        <v>1019</v>
      </c>
      <c r="C62" s="804" t="s">
        <v>1020</v>
      </c>
      <c r="D62" s="803"/>
      <c r="E62" s="803" t="s">
        <v>1021</v>
      </c>
      <c r="F62" s="808" t="s">
        <v>6024</v>
      </c>
      <c r="G62" s="805" t="s">
        <v>6025</v>
      </c>
      <c r="H62" s="803"/>
      <c r="I62" s="806">
        <v>25000</v>
      </c>
    </row>
    <row r="63" spans="2:9" ht="23.1" customHeight="1">
      <c r="B63" s="803" t="s">
        <v>1019</v>
      </c>
      <c r="C63" s="804" t="s">
        <v>1020</v>
      </c>
      <c r="D63" s="803"/>
      <c r="E63" s="803" t="s">
        <v>1021</v>
      </c>
      <c r="F63" s="805" t="s">
        <v>6026</v>
      </c>
      <c r="G63" s="805" t="s">
        <v>6027</v>
      </c>
      <c r="H63" s="803"/>
      <c r="I63" s="806">
        <v>3748</v>
      </c>
    </row>
    <row r="64" spans="2:9" ht="23.1" customHeight="1">
      <c r="B64" s="803" t="s">
        <v>1019</v>
      </c>
      <c r="C64" s="804" t="s">
        <v>1020</v>
      </c>
      <c r="D64" s="803"/>
      <c r="E64" s="803" t="s">
        <v>1021</v>
      </c>
      <c r="F64" s="810" t="s">
        <v>6028</v>
      </c>
      <c r="G64" s="805" t="s">
        <v>6029</v>
      </c>
      <c r="H64" s="803"/>
      <c r="I64" s="806">
        <v>8000</v>
      </c>
    </row>
    <row r="65" spans="2:9" ht="23.1" customHeight="1">
      <c r="B65" s="803" t="s">
        <v>1019</v>
      </c>
      <c r="C65" s="804" t="s">
        <v>1020</v>
      </c>
      <c r="D65" s="803"/>
      <c r="E65" s="803" t="s">
        <v>1021</v>
      </c>
      <c r="F65" s="805" t="s">
        <v>6030</v>
      </c>
      <c r="G65" s="805" t="s">
        <v>6031</v>
      </c>
      <c r="H65" s="803"/>
      <c r="I65" s="806">
        <v>10000</v>
      </c>
    </row>
    <row r="66" spans="2:9" ht="23.1" customHeight="1">
      <c r="B66" s="803" t="s">
        <v>1019</v>
      </c>
      <c r="C66" s="804" t="s">
        <v>1020</v>
      </c>
      <c r="D66" s="803"/>
      <c r="E66" s="803" t="s">
        <v>1021</v>
      </c>
      <c r="F66" s="805" t="s">
        <v>6032</v>
      </c>
      <c r="G66" s="805" t="s">
        <v>6033</v>
      </c>
      <c r="H66" s="803"/>
      <c r="I66" s="806">
        <v>51504</v>
      </c>
    </row>
    <row r="67" spans="2:9" ht="23.1" customHeight="1">
      <c r="B67" s="803" t="s">
        <v>1019</v>
      </c>
      <c r="C67" s="804" t="s">
        <v>1020</v>
      </c>
      <c r="D67" s="803"/>
      <c r="E67" s="803" t="s">
        <v>1021</v>
      </c>
      <c r="F67" s="805" t="s">
        <v>6034</v>
      </c>
      <c r="G67" s="805" t="s">
        <v>6035</v>
      </c>
      <c r="H67" s="803"/>
      <c r="I67" s="806">
        <v>30000</v>
      </c>
    </row>
    <row r="68" spans="2:9" ht="23.1" customHeight="1">
      <c r="B68" s="803" t="s">
        <v>1019</v>
      </c>
      <c r="C68" s="804" t="s">
        <v>1020</v>
      </c>
      <c r="D68" s="803"/>
      <c r="E68" s="803" t="s">
        <v>1021</v>
      </c>
      <c r="F68" s="805" t="s">
        <v>6036</v>
      </c>
      <c r="G68" s="805" t="s">
        <v>6037</v>
      </c>
      <c r="H68" s="803"/>
      <c r="I68" s="806">
        <v>9000</v>
      </c>
    </row>
    <row r="69" spans="2:9" ht="23.1" customHeight="1">
      <c r="B69" s="803" t="s">
        <v>1019</v>
      </c>
      <c r="C69" s="804" t="s">
        <v>1020</v>
      </c>
      <c r="D69" s="803"/>
      <c r="E69" s="803" t="s">
        <v>1021</v>
      </c>
      <c r="F69" s="810" t="s">
        <v>6038</v>
      </c>
      <c r="G69" s="805" t="s">
        <v>6039</v>
      </c>
      <c r="H69" s="803"/>
      <c r="I69" s="806">
        <v>10000</v>
      </c>
    </row>
    <row r="70" spans="2:9" ht="23.1" customHeight="1">
      <c r="B70" s="803" t="s">
        <v>1019</v>
      </c>
      <c r="C70" s="804" t="s">
        <v>1020</v>
      </c>
      <c r="D70" s="803"/>
      <c r="E70" s="803" t="s">
        <v>1021</v>
      </c>
      <c r="F70" s="805" t="s">
        <v>6040</v>
      </c>
      <c r="G70" s="805" t="s">
        <v>6041</v>
      </c>
      <c r="H70" s="803"/>
      <c r="I70" s="806">
        <v>8214</v>
      </c>
    </row>
    <row r="71" spans="2:9" ht="23.1" customHeight="1">
      <c r="B71" s="803" t="s">
        <v>1019</v>
      </c>
      <c r="C71" s="804" t="s">
        <v>1020</v>
      </c>
      <c r="D71" s="803"/>
      <c r="E71" s="803" t="s">
        <v>1021</v>
      </c>
      <c r="F71" s="808" t="s">
        <v>6042</v>
      </c>
      <c r="G71" s="805" t="s">
        <v>6043</v>
      </c>
      <c r="H71" s="803"/>
      <c r="I71" s="806">
        <v>5000</v>
      </c>
    </row>
    <row r="72" spans="2:9" ht="23.1" customHeight="1">
      <c r="B72" s="803" t="s">
        <v>1019</v>
      </c>
      <c r="C72" s="804" t="s">
        <v>1020</v>
      </c>
      <c r="D72" s="803"/>
      <c r="E72" s="803" t="s">
        <v>1021</v>
      </c>
      <c r="F72" s="805" t="s">
        <v>6044</v>
      </c>
      <c r="G72" s="805" t="s">
        <v>6045</v>
      </c>
      <c r="H72" s="803"/>
      <c r="I72" s="806">
        <v>15000</v>
      </c>
    </row>
    <row r="73" spans="2:9" ht="23.1" customHeight="1">
      <c r="B73" s="803" t="s">
        <v>1019</v>
      </c>
      <c r="C73" s="804" t="s">
        <v>1020</v>
      </c>
      <c r="D73" s="803"/>
      <c r="E73" s="803" t="s">
        <v>1021</v>
      </c>
      <c r="F73" s="805" t="s">
        <v>1110</v>
      </c>
      <c r="G73" s="805" t="s">
        <v>1111</v>
      </c>
      <c r="H73" s="803"/>
      <c r="I73" s="806">
        <v>25400</v>
      </c>
    </row>
    <row r="74" spans="2:9" ht="23.1" customHeight="1">
      <c r="B74" s="803" t="s">
        <v>1019</v>
      </c>
      <c r="C74" s="804" t="s">
        <v>1020</v>
      </c>
      <c r="D74" s="803"/>
      <c r="E74" s="803" t="s">
        <v>1021</v>
      </c>
      <c r="F74" s="805" t="s">
        <v>6046</v>
      </c>
      <c r="G74" s="805" t="s">
        <v>6047</v>
      </c>
      <c r="H74" s="803"/>
      <c r="I74" s="806">
        <v>104000</v>
      </c>
    </row>
    <row r="75" spans="2:9" ht="23.1" customHeight="1">
      <c r="B75" s="803" t="s">
        <v>1019</v>
      </c>
      <c r="C75" s="804" t="s">
        <v>1020</v>
      </c>
      <c r="D75" s="803"/>
      <c r="E75" s="803" t="s">
        <v>1021</v>
      </c>
      <c r="F75" s="805" t="s">
        <v>6048</v>
      </c>
      <c r="G75" s="805" t="s">
        <v>6049</v>
      </c>
      <c r="H75" s="803"/>
      <c r="I75" s="806">
        <v>15000</v>
      </c>
    </row>
    <row r="76" spans="2:9" ht="23.1" customHeight="1">
      <c r="B76" s="803" t="s">
        <v>1019</v>
      </c>
      <c r="C76" s="804" t="s">
        <v>1020</v>
      </c>
      <c r="D76" s="803"/>
      <c r="E76" s="803" t="s">
        <v>1021</v>
      </c>
      <c r="F76" s="808" t="s">
        <v>1026</v>
      </c>
      <c r="G76" s="805" t="s">
        <v>1027</v>
      </c>
      <c r="H76" s="803"/>
      <c r="I76" s="806">
        <v>29000</v>
      </c>
    </row>
    <row r="77" spans="2:9" ht="23.1" customHeight="1">
      <c r="B77" s="803" t="s">
        <v>1019</v>
      </c>
      <c r="C77" s="804" t="s">
        <v>1020</v>
      </c>
      <c r="D77" s="803"/>
      <c r="E77" s="803" t="s">
        <v>1021</v>
      </c>
      <c r="F77" s="805" t="s">
        <v>6050</v>
      </c>
      <c r="G77" s="805" t="s">
        <v>6051</v>
      </c>
      <c r="H77" s="803"/>
      <c r="I77" s="806">
        <v>80000</v>
      </c>
    </row>
    <row r="78" spans="2:9" ht="23.1" customHeight="1">
      <c r="B78" s="803" t="s">
        <v>1019</v>
      </c>
      <c r="C78" s="804" t="s">
        <v>1020</v>
      </c>
      <c r="D78" s="803"/>
      <c r="E78" s="803" t="s">
        <v>1021</v>
      </c>
      <c r="F78" s="808" t="s">
        <v>6052</v>
      </c>
      <c r="G78" s="805" t="s">
        <v>6053</v>
      </c>
      <c r="H78" s="803"/>
      <c r="I78" s="806">
        <v>10000</v>
      </c>
    </row>
    <row r="79" spans="2:9" ht="23.1" customHeight="1">
      <c r="B79" s="803" t="s">
        <v>1019</v>
      </c>
      <c r="C79" s="804" t="s">
        <v>1020</v>
      </c>
      <c r="D79" s="803"/>
      <c r="E79" s="803" t="s">
        <v>1021</v>
      </c>
      <c r="F79" s="805" t="s">
        <v>6054</v>
      </c>
      <c r="G79" s="805" t="s">
        <v>6055</v>
      </c>
      <c r="H79" s="803"/>
      <c r="I79" s="806">
        <v>5000</v>
      </c>
    </row>
    <row r="80" spans="2:9" ht="23.1" customHeight="1">
      <c r="B80" s="803" t="s">
        <v>1019</v>
      </c>
      <c r="C80" s="804" t="s">
        <v>1020</v>
      </c>
      <c r="D80" s="803"/>
      <c r="E80" s="803" t="s">
        <v>1021</v>
      </c>
      <c r="F80" s="805" t="s">
        <v>6056</v>
      </c>
      <c r="G80" s="805" t="s">
        <v>6057</v>
      </c>
      <c r="H80" s="803"/>
      <c r="I80" s="806">
        <v>6000</v>
      </c>
    </row>
    <row r="81" spans="2:9" ht="23.1" customHeight="1">
      <c r="B81" s="803" t="s">
        <v>1019</v>
      </c>
      <c r="C81" s="804" t="s">
        <v>1020</v>
      </c>
      <c r="D81" s="803"/>
      <c r="E81" s="803" t="s">
        <v>1021</v>
      </c>
      <c r="F81" s="805" t="s">
        <v>6058</v>
      </c>
      <c r="G81" s="805" t="s">
        <v>6059</v>
      </c>
      <c r="H81" s="803"/>
      <c r="I81" s="806">
        <v>10000</v>
      </c>
    </row>
    <row r="82" spans="2:9" ht="23.1" customHeight="1">
      <c r="B82" s="803" t="s">
        <v>1019</v>
      </c>
      <c r="C82" s="804" t="s">
        <v>1020</v>
      </c>
      <c r="D82" s="803"/>
      <c r="E82" s="803" t="s">
        <v>1021</v>
      </c>
      <c r="F82" s="805" t="s">
        <v>6060</v>
      </c>
      <c r="G82" s="805" t="s">
        <v>6061</v>
      </c>
      <c r="H82" s="809"/>
      <c r="I82" s="806">
        <v>30000</v>
      </c>
    </row>
    <row r="83" spans="2:9" ht="23.1" customHeight="1">
      <c r="B83" s="803" t="s">
        <v>1019</v>
      </c>
      <c r="C83" s="804" t="s">
        <v>1020</v>
      </c>
      <c r="D83" s="803"/>
      <c r="E83" s="803" t="s">
        <v>1021</v>
      </c>
      <c r="F83" s="805" t="s">
        <v>6062</v>
      </c>
      <c r="G83" s="805" t="s">
        <v>6063</v>
      </c>
      <c r="H83" s="803"/>
      <c r="I83" s="806">
        <v>40000</v>
      </c>
    </row>
    <row r="84" spans="2:9" ht="23.1" customHeight="1">
      <c r="B84" s="803" t="s">
        <v>1019</v>
      </c>
      <c r="C84" s="804" t="s">
        <v>1020</v>
      </c>
      <c r="D84" s="803"/>
      <c r="E84" s="803" t="s">
        <v>1021</v>
      </c>
      <c r="F84" s="805" t="s">
        <v>6064</v>
      </c>
      <c r="G84" s="805" t="s">
        <v>6065</v>
      </c>
      <c r="H84" s="803"/>
      <c r="I84" s="806">
        <v>10000</v>
      </c>
    </row>
    <row r="85" spans="2:9" ht="23.1" customHeight="1">
      <c r="B85" s="803" t="s">
        <v>1019</v>
      </c>
      <c r="C85" s="804" t="s">
        <v>1020</v>
      </c>
      <c r="D85" s="803"/>
      <c r="E85" s="803" t="s">
        <v>1021</v>
      </c>
      <c r="F85" s="805" t="s">
        <v>6066</v>
      </c>
      <c r="G85" s="805" t="s">
        <v>6067</v>
      </c>
      <c r="H85" s="803"/>
      <c r="I85" s="806">
        <v>17500</v>
      </c>
    </row>
    <row r="86" spans="2:9" ht="23.1" customHeight="1">
      <c r="B86" s="803" t="s">
        <v>1019</v>
      </c>
      <c r="C86" s="804" t="s">
        <v>1020</v>
      </c>
      <c r="D86" s="803"/>
      <c r="E86" s="803" t="s">
        <v>1021</v>
      </c>
      <c r="F86" s="805" t="s">
        <v>1106</v>
      </c>
      <c r="G86" s="805" t="s">
        <v>1107</v>
      </c>
      <c r="H86" s="803"/>
      <c r="I86" s="806">
        <v>43400</v>
      </c>
    </row>
    <row r="87" spans="2:9" ht="23.1" customHeight="1">
      <c r="B87" s="803" t="s">
        <v>1019</v>
      </c>
      <c r="C87" s="804" t="s">
        <v>1020</v>
      </c>
      <c r="D87" s="803"/>
      <c r="E87" s="803" t="s">
        <v>1021</v>
      </c>
      <c r="F87" s="808" t="s">
        <v>6068</v>
      </c>
      <c r="G87" s="805" t="s">
        <v>6069</v>
      </c>
      <c r="H87" s="803"/>
      <c r="I87" s="806">
        <v>25000</v>
      </c>
    </row>
    <row r="88" spans="2:9" ht="23.1" customHeight="1">
      <c r="B88" s="803" t="s">
        <v>1019</v>
      </c>
      <c r="C88" s="804" t="s">
        <v>1020</v>
      </c>
      <c r="D88" s="803"/>
      <c r="E88" s="803" t="s">
        <v>1021</v>
      </c>
      <c r="F88" s="810" t="s">
        <v>6070</v>
      </c>
      <c r="G88" s="805" t="s">
        <v>6071</v>
      </c>
      <c r="H88" s="803"/>
      <c r="I88" s="806">
        <v>6337</v>
      </c>
    </row>
    <row r="89" spans="2:9" ht="23.1" customHeight="1">
      <c r="B89" s="803" t="s">
        <v>1019</v>
      </c>
      <c r="C89" s="804" t="s">
        <v>1020</v>
      </c>
      <c r="D89" s="803"/>
      <c r="E89" s="803" t="s">
        <v>1021</v>
      </c>
      <c r="F89" s="805" t="s">
        <v>6072</v>
      </c>
      <c r="G89" s="805" t="s">
        <v>6073</v>
      </c>
      <c r="H89" s="803"/>
      <c r="I89" s="806">
        <v>45500</v>
      </c>
    </row>
    <row r="90" spans="2:9" ht="23.1" customHeight="1">
      <c r="B90" s="803" t="s">
        <v>1019</v>
      </c>
      <c r="C90" s="804" t="s">
        <v>1020</v>
      </c>
      <c r="D90" s="803"/>
      <c r="E90" s="803" t="s">
        <v>1021</v>
      </c>
      <c r="F90" s="805" t="s">
        <v>6074</v>
      </c>
      <c r="G90" s="805" t="s">
        <v>6075</v>
      </c>
      <c r="H90" s="803"/>
      <c r="I90" s="806">
        <v>15000</v>
      </c>
    </row>
    <row r="91" spans="2:9" ht="23.1" customHeight="1">
      <c r="B91" s="803" t="s">
        <v>1019</v>
      </c>
      <c r="C91" s="804" t="s">
        <v>1020</v>
      </c>
      <c r="D91" s="803"/>
      <c r="E91" s="803" t="s">
        <v>1021</v>
      </c>
      <c r="F91" s="808" t="s">
        <v>6076</v>
      </c>
      <c r="G91" s="805" t="s">
        <v>6077</v>
      </c>
      <c r="H91" s="803"/>
      <c r="I91" s="806">
        <v>12300</v>
      </c>
    </row>
    <row r="92" spans="2:9" ht="23.1" customHeight="1">
      <c r="B92" s="803" t="s">
        <v>1019</v>
      </c>
      <c r="C92" s="804" t="s">
        <v>1020</v>
      </c>
      <c r="D92" s="803"/>
      <c r="E92" s="803" t="s">
        <v>1021</v>
      </c>
      <c r="F92" s="805" t="s">
        <v>6078</v>
      </c>
      <c r="G92" s="805" t="s">
        <v>6079</v>
      </c>
      <c r="H92" s="803"/>
      <c r="I92" s="806">
        <v>27840</v>
      </c>
    </row>
    <row r="93" spans="2:9" ht="23.1" customHeight="1">
      <c r="B93" s="803" t="s">
        <v>1019</v>
      </c>
      <c r="C93" s="804" t="s">
        <v>1020</v>
      </c>
      <c r="D93" s="803"/>
      <c r="E93" s="803" t="s">
        <v>1021</v>
      </c>
      <c r="F93" s="805" t="s">
        <v>6080</v>
      </c>
      <c r="G93" s="805" t="s">
        <v>6081</v>
      </c>
      <c r="H93" s="803"/>
      <c r="I93" s="806">
        <v>20000</v>
      </c>
    </row>
    <row r="94" spans="2:9" ht="23.1" customHeight="1">
      <c r="B94" s="803" t="s">
        <v>1019</v>
      </c>
      <c r="C94" s="804" t="s">
        <v>1020</v>
      </c>
      <c r="D94" s="803"/>
      <c r="E94" s="803" t="s">
        <v>1021</v>
      </c>
      <c r="F94" s="805" t="s">
        <v>6082</v>
      </c>
      <c r="G94" s="805" t="s">
        <v>6083</v>
      </c>
      <c r="H94" s="803"/>
      <c r="I94" s="806">
        <v>5000</v>
      </c>
    </row>
    <row r="95" spans="2:9" ht="23.1" customHeight="1">
      <c r="B95" s="803" t="s">
        <v>1019</v>
      </c>
      <c r="C95" s="804" t="s">
        <v>1020</v>
      </c>
      <c r="D95" s="803"/>
      <c r="E95" s="803" t="s">
        <v>1021</v>
      </c>
      <c r="F95" s="805" t="s">
        <v>6084</v>
      </c>
      <c r="G95" s="805" t="s">
        <v>6085</v>
      </c>
      <c r="H95" s="803"/>
      <c r="I95" s="806">
        <v>10000</v>
      </c>
    </row>
    <row r="96" spans="2:9" ht="23.1" customHeight="1">
      <c r="B96" s="803" t="s">
        <v>1019</v>
      </c>
      <c r="C96" s="804" t="s">
        <v>1020</v>
      </c>
      <c r="D96" s="803"/>
      <c r="E96" s="803" t="s">
        <v>1021</v>
      </c>
      <c r="F96" s="805" t="s">
        <v>1028</v>
      </c>
      <c r="G96" s="805" t="s">
        <v>1029</v>
      </c>
      <c r="H96" s="803"/>
      <c r="I96" s="806">
        <v>5000</v>
      </c>
    </row>
    <row r="97" spans="2:9" ht="23.1" customHeight="1">
      <c r="B97" s="803" t="s">
        <v>1019</v>
      </c>
      <c r="C97" s="804" t="s">
        <v>1020</v>
      </c>
      <c r="D97" s="803"/>
      <c r="E97" s="803" t="s">
        <v>1021</v>
      </c>
      <c r="F97" s="805" t="s">
        <v>6086</v>
      </c>
      <c r="G97" s="805" t="s">
        <v>6087</v>
      </c>
      <c r="H97" s="803"/>
      <c r="I97" s="806">
        <v>8000</v>
      </c>
    </row>
    <row r="98" spans="2:9" ht="23.1" customHeight="1">
      <c r="B98" s="803" t="s">
        <v>1019</v>
      </c>
      <c r="C98" s="804" t="s">
        <v>1020</v>
      </c>
      <c r="D98" s="803"/>
      <c r="E98" s="803" t="s">
        <v>1021</v>
      </c>
      <c r="F98" s="805" t="s">
        <v>6088</v>
      </c>
      <c r="G98" s="805" t="s">
        <v>6089</v>
      </c>
      <c r="H98" s="803"/>
      <c r="I98" s="806">
        <v>14400</v>
      </c>
    </row>
    <row r="99" spans="2:9" ht="23.1" customHeight="1">
      <c r="B99" s="803" t="s">
        <v>1019</v>
      </c>
      <c r="C99" s="804" t="s">
        <v>1020</v>
      </c>
      <c r="D99" s="803"/>
      <c r="E99" s="803" t="s">
        <v>1021</v>
      </c>
      <c r="F99" s="805" t="s">
        <v>6090</v>
      </c>
      <c r="G99" s="805" t="s">
        <v>6091</v>
      </c>
      <c r="H99" s="803"/>
      <c r="I99" s="806">
        <v>12300</v>
      </c>
    </row>
    <row r="100" spans="2:9" ht="23.1" customHeight="1">
      <c r="B100" s="803" t="s">
        <v>1019</v>
      </c>
      <c r="C100" s="804" t="s">
        <v>1020</v>
      </c>
      <c r="D100" s="803"/>
      <c r="E100" s="803" t="s">
        <v>1021</v>
      </c>
      <c r="F100" s="805" t="s">
        <v>6092</v>
      </c>
      <c r="G100" s="805" t="s">
        <v>6093</v>
      </c>
      <c r="H100" s="803"/>
      <c r="I100" s="806">
        <v>25000</v>
      </c>
    </row>
    <row r="101" spans="2:9" ht="23.1" customHeight="1">
      <c r="B101" s="803" t="s">
        <v>1019</v>
      </c>
      <c r="C101" s="804" t="s">
        <v>1020</v>
      </c>
      <c r="D101" s="803"/>
      <c r="E101" s="803" t="s">
        <v>1021</v>
      </c>
      <c r="F101" s="805" t="s">
        <v>6094</v>
      </c>
      <c r="G101" s="805" t="s">
        <v>6095</v>
      </c>
      <c r="H101" s="803"/>
      <c r="I101" s="806">
        <v>25000</v>
      </c>
    </row>
    <row r="102" spans="2:9" ht="23.1" customHeight="1">
      <c r="B102" s="803" t="s">
        <v>1019</v>
      </c>
      <c r="C102" s="804" t="s">
        <v>1020</v>
      </c>
      <c r="D102" s="803"/>
      <c r="E102" s="803" t="s">
        <v>1021</v>
      </c>
      <c r="F102" s="805" t="s">
        <v>6096</v>
      </c>
      <c r="G102" s="805" t="s">
        <v>6097</v>
      </c>
      <c r="H102" s="803"/>
      <c r="I102" s="806">
        <v>90944</v>
      </c>
    </row>
    <row r="103" spans="2:9" ht="23.1" customHeight="1">
      <c r="B103" s="803" t="s">
        <v>1019</v>
      </c>
      <c r="C103" s="804" t="s">
        <v>1020</v>
      </c>
      <c r="D103" s="803"/>
      <c r="E103" s="803" t="s">
        <v>1021</v>
      </c>
      <c r="F103" s="805" t="s">
        <v>1108</v>
      </c>
      <c r="G103" s="805" t="s">
        <v>1109</v>
      </c>
      <c r="H103" s="803"/>
      <c r="I103" s="806">
        <v>179656</v>
      </c>
    </row>
    <row r="104" spans="2:9" ht="23.1" customHeight="1">
      <c r="B104" s="803" t="s">
        <v>1019</v>
      </c>
      <c r="C104" s="804" t="s">
        <v>1020</v>
      </c>
      <c r="D104" s="803"/>
      <c r="E104" s="803" t="s">
        <v>1021</v>
      </c>
      <c r="F104" s="805" t="s">
        <v>6098</v>
      </c>
      <c r="G104" s="805" t="s">
        <v>6099</v>
      </c>
      <c r="H104" s="803"/>
      <c r="I104" s="806">
        <v>3000</v>
      </c>
    </row>
    <row r="105" spans="2:9" ht="23.1" customHeight="1">
      <c r="B105" s="803" t="s">
        <v>1019</v>
      </c>
      <c r="C105" s="804" t="s">
        <v>1020</v>
      </c>
      <c r="D105" s="803"/>
      <c r="E105" s="803" t="s">
        <v>1021</v>
      </c>
      <c r="F105" s="805" t="s">
        <v>6100</v>
      </c>
      <c r="G105" s="805" t="s">
        <v>6101</v>
      </c>
      <c r="H105" s="803"/>
      <c r="I105" s="806">
        <v>75000</v>
      </c>
    </row>
    <row r="106" spans="2:9" ht="23.1" customHeight="1">
      <c r="B106" s="803" t="s">
        <v>1019</v>
      </c>
      <c r="C106" s="804" t="s">
        <v>1020</v>
      </c>
      <c r="D106" s="803"/>
      <c r="E106" s="803" t="s">
        <v>1021</v>
      </c>
      <c r="F106" s="805" t="s">
        <v>6102</v>
      </c>
      <c r="G106" s="805" t="s">
        <v>6103</v>
      </c>
      <c r="H106" s="803"/>
      <c r="I106" s="806">
        <v>15000</v>
      </c>
    </row>
    <row r="107" spans="2:9" ht="23.1" customHeight="1">
      <c r="B107" s="803" t="s">
        <v>1019</v>
      </c>
      <c r="C107" s="804" t="s">
        <v>1020</v>
      </c>
      <c r="D107" s="803"/>
      <c r="E107" s="803" t="s">
        <v>1021</v>
      </c>
      <c r="F107" s="805" t="s">
        <v>6104</v>
      </c>
      <c r="G107" s="805" t="s">
        <v>6105</v>
      </c>
      <c r="H107" s="803"/>
      <c r="I107" s="806">
        <v>29900</v>
      </c>
    </row>
    <row r="108" spans="2:9" ht="23.1" customHeight="1">
      <c r="B108" s="803" t="s">
        <v>1019</v>
      </c>
      <c r="C108" s="804" t="s">
        <v>1020</v>
      </c>
      <c r="D108" s="803"/>
      <c r="E108" s="803" t="s">
        <v>1021</v>
      </c>
      <c r="F108" s="805" t="s">
        <v>1030</v>
      </c>
      <c r="G108" s="805" t="s">
        <v>1031</v>
      </c>
      <c r="H108" s="803"/>
      <c r="I108" s="806">
        <v>12000</v>
      </c>
    </row>
    <row r="109" spans="2:9" ht="23.1" customHeight="1">
      <c r="B109" s="803" t="s">
        <v>1019</v>
      </c>
      <c r="C109" s="804" t="s">
        <v>1020</v>
      </c>
      <c r="D109" s="803"/>
      <c r="E109" s="803" t="s">
        <v>1021</v>
      </c>
      <c r="F109" s="805" t="s">
        <v>6106</v>
      </c>
      <c r="G109" s="805" t="s">
        <v>6107</v>
      </c>
      <c r="H109" s="803"/>
      <c r="I109" s="806">
        <v>15000</v>
      </c>
    </row>
    <row r="110" spans="2:9" ht="23.1" customHeight="1">
      <c r="B110" s="803" t="s">
        <v>1019</v>
      </c>
      <c r="C110" s="804" t="s">
        <v>1020</v>
      </c>
      <c r="D110" s="803"/>
      <c r="E110" s="803" t="s">
        <v>1021</v>
      </c>
      <c r="F110" s="805" t="s">
        <v>6108</v>
      </c>
      <c r="G110" s="805" t="s">
        <v>6109</v>
      </c>
      <c r="H110" s="803"/>
      <c r="I110" s="806">
        <v>15000</v>
      </c>
    </row>
    <row r="111" spans="2:9" ht="23.1" customHeight="1">
      <c r="B111" s="803" t="s">
        <v>1019</v>
      </c>
      <c r="C111" s="804" t="s">
        <v>1020</v>
      </c>
      <c r="D111" s="803"/>
      <c r="E111" s="803" t="s">
        <v>1021</v>
      </c>
      <c r="F111" s="805" t="s">
        <v>6110</v>
      </c>
      <c r="G111" s="805" t="s">
        <v>6111</v>
      </c>
      <c r="H111" s="803"/>
      <c r="I111" s="806">
        <v>32000</v>
      </c>
    </row>
    <row r="112" spans="2:9" ht="23.1" customHeight="1">
      <c r="B112" s="803" t="s">
        <v>1019</v>
      </c>
      <c r="C112" s="804" t="s">
        <v>1020</v>
      </c>
      <c r="D112" s="803"/>
      <c r="E112" s="803" t="s">
        <v>1021</v>
      </c>
      <c r="F112" s="805" t="s">
        <v>6112</v>
      </c>
      <c r="G112" s="805" t="s">
        <v>6113</v>
      </c>
      <c r="H112" s="803"/>
      <c r="I112" s="806">
        <v>9679</v>
      </c>
    </row>
    <row r="113" spans="2:9" ht="23.1" customHeight="1">
      <c r="B113" s="803" t="s">
        <v>1019</v>
      </c>
      <c r="C113" s="804" t="s">
        <v>1020</v>
      </c>
      <c r="D113" s="803"/>
      <c r="E113" s="803" t="s">
        <v>1021</v>
      </c>
      <c r="F113" s="805" t="s">
        <v>6114</v>
      </c>
      <c r="G113" s="805" t="s">
        <v>6115</v>
      </c>
      <c r="H113" s="803"/>
      <c r="I113" s="806">
        <v>30000</v>
      </c>
    </row>
    <row r="114" spans="2:9" ht="23.1" customHeight="1">
      <c r="B114" s="803" t="s">
        <v>1019</v>
      </c>
      <c r="C114" s="804" t="s">
        <v>1020</v>
      </c>
      <c r="D114" s="803"/>
      <c r="E114" s="803" t="s">
        <v>1021</v>
      </c>
      <c r="F114" s="805" t="s">
        <v>6116</v>
      </c>
      <c r="G114" s="805" t="s">
        <v>6117</v>
      </c>
      <c r="H114" s="803"/>
      <c r="I114" s="806">
        <v>71860.820000000007</v>
      </c>
    </row>
    <row r="115" spans="2:9" ht="23.1" customHeight="1">
      <c r="B115" s="803" t="s">
        <v>1019</v>
      </c>
      <c r="C115" s="804" t="s">
        <v>1020</v>
      </c>
      <c r="D115" s="803"/>
      <c r="E115" s="803" t="s">
        <v>1021</v>
      </c>
      <c r="F115" s="805" t="s">
        <v>6118</v>
      </c>
      <c r="G115" s="805" t="s">
        <v>6119</v>
      </c>
      <c r="H115" s="803"/>
      <c r="I115" s="806">
        <v>1300</v>
      </c>
    </row>
    <row r="116" spans="2:9" ht="23.1" customHeight="1">
      <c r="B116" s="803" t="s">
        <v>1019</v>
      </c>
      <c r="C116" s="804" t="s">
        <v>1020</v>
      </c>
      <c r="D116" s="803"/>
      <c r="E116" s="803" t="s">
        <v>1021</v>
      </c>
      <c r="F116" s="805" t="s">
        <v>6120</v>
      </c>
      <c r="G116" s="805" t="s">
        <v>6121</v>
      </c>
      <c r="H116" s="803"/>
      <c r="I116" s="806">
        <v>15000</v>
      </c>
    </row>
    <row r="117" spans="2:9" ht="23.1" customHeight="1">
      <c r="B117" s="803" t="s">
        <v>1019</v>
      </c>
      <c r="C117" s="804" t="s">
        <v>1020</v>
      </c>
      <c r="D117" s="803"/>
      <c r="E117" s="803" t="s">
        <v>1021</v>
      </c>
      <c r="F117" s="805" t="s">
        <v>6122</v>
      </c>
      <c r="G117" s="805" t="s">
        <v>6123</v>
      </c>
      <c r="H117" s="803"/>
      <c r="I117" s="806">
        <v>22040</v>
      </c>
    </row>
    <row r="118" spans="2:9" ht="23.1" customHeight="1">
      <c r="B118" s="803" t="s">
        <v>1019</v>
      </c>
      <c r="C118" s="804" t="s">
        <v>1020</v>
      </c>
      <c r="D118" s="803"/>
      <c r="E118" s="803" t="s">
        <v>1021</v>
      </c>
      <c r="F118" s="805" t="s">
        <v>6124</v>
      </c>
      <c r="G118" s="805" t="s">
        <v>6125</v>
      </c>
      <c r="H118" s="803"/>
      <c r="I118" s="806">
        <v>10000</v>
      </c>
    </row>
    <row r="119" spans="2:9" ht="23.1" customHeight="1">
      <c r="B119" s="803" t="s">
        <v>1019</v>
      </c>
      <c r="C119" s="804" t="s">
        <v>1020</v>
      </c>
      <c r="D119" s="803"/>
      <c r="E119" s="803" t="s">
        <v>1021</v>
      </c>
      <c r="F119" s="805" t="s">
        <v>6126</v>
      </c>
      <c r="G119" s="805" t="s">
        <v>6127</v>
      </c>
      <c r="H119" s="803"/>
      <c r="I119" s="806">
        <v>30000</v>
      </c>
    </row>
    <row r="120" spans="2:9" ht="23.1" customHeight="1">
      <c r="B120" s="803" t="s">
        <v>1019</v>
      </c>
      <c r="C120" s="804" t="s">
        <v>1020</v>
      </c>
      <c r="D120" s="803"/>
      <c r="E120" s="803" t="s">
        <v>1021</v>
      </c>
      <c r="F120" s="805" t="s">
        <v>6128</v>
      </c>
      <c r="G120" s="805" t="s">
        <v>6129</v>
      </c>
      <c r="H120" s="803"/>
      <c r="I120" s="806">
        <v>20000</v>
      </c>
    </row>
    <row r="121" spans="2:9" ht="23.1" customHeight="1">
      <c r="B121" s="803" t="s">
        <v>1019</v>
      </c>
      <c r="C121" s="804" t="s">
        <v>1020</v>
      </c>
      <c r="D121" s="803"/>
      <c r="E121" s="803" t="s">
        <v>1021</v>
      </c>
      <c r="F121" s="805" t="s">
        <v>6130</v>
      </c>
      <c r="G121" s="805" t="s">
        <v>6131</v>
      </c>
      <c r="H121" s="803"/>
      <c r="I121" s="806">
        <v>1500</v>
      </c>
    </row>
    <row r="122" spans="2:9" ht="23.1" customHeight="1">
      <c r="B122" s="803" t="s">
        <v>1019</v>
      </c>
      <c r="C122" s="804" t="s">
        <v>1020</v>
      </c>
      <c r="D122" s="803"/>
      <c r="E122" s="803" t="s">
        <v>1021</v>
      </c>
      <c r="F122" s="805" t="s">
        <v>6132</v>
      </c>
      <c r="G122" s="805" t="s">
        <v>6133</v>
      </c>
      <c r="H122" s="803"/>
      <c r="I122" s="806">
        <v>5000</v>
      </c>
    </row>
    <row r="123" spans="2:9" ht="23.1" customHeight="1">
      <c r="B123" s="803" t="s">
        <v>1019</v>
      </c>
      <c r="C123" s="804" t="s">
        <v>1020</v>
      </c>
      <c r="D123" s="803"/>
      <c r="E123" s="803" t="s">
        <v>1021</v>
      </c>
      <c r="F123" s="805" t="s">
        <v>1032</v>
      </c>
      <c r="G123" s="805" t="s">
        <v>1033</v>
      </c>
      <c r="H123" s="803"/>
      <c r="I123" s="806">
        <v>21140</v>
      </c>
    </row>
    <row r="124" spans="2:9" ht="23.1" customHeight="1">
      <c r="B124" s="803" t="s">
        <v>1019</v>
      </c>
      <c r="C124" s="804" t="s">
        <v>1020</v>
      </c>
      <c r="D124" s="803"/>
      <c r="E124" s="803" t="s">
        <v>1021</v>
      </c>
      <c r="F124" s="805" t="s">
        <v>6134</v>
      </c>
      <c r="G124" s="805" t="s">
        <v>6135</v>
      </c>
      <c r="H124" s="803"/>
      <c r="I124" s="806">
        <v>160000</v>
      </c>
    </row>
    <row r="125" spans="2:9" ht="23.1" customHeight="1">
      <c r="B125" s="803" t="s">
        <v>1034</v>
      </c>
      <c r="C125" s="811" t="s">
        <v>1020</v>
      </c>
      <c r="D125" s="811"/>
      <c r="E125" s="803" t="s">
        <v>1021</v>
      </c>
      <c r="F125" s="808" t="s">
        <v>6136</v>
      </c>
      <c r="G125" s="812"/>
      <c r="H125" s="803" t="s">
        <v>6137</v>
      </c>
      <c r="I125" s="813">
        <v>18000</v>
      </c>
    </row>
    <row r="126" spans="2:9" ht="23.1" customHeight="1">
      <c r="B126" s="803" t="s">
        <v>1034</v>
      </c>
      <c r="C126" s="811" t="s">
        <v>1020</v>
      </c>
      <c r="D126" s="811"/>
      <c r="E126" s="803" t="s">
        <v>1035</v>
      </c>
      <c r="F126" s="808" t="s">
        <v>6138</v>
      </c>
      <c r="G126" s="812"/>
      <c r="H126" s="803" t="s">
        <v>1036</v>
      </c>
      <c r="I126" s="813">
        <v>1980000</v>
      </c>
    </row>
    <row r="127" spans="2:9" ht="23.1" customHeight="1">
      <c r="B127" s="803" t="s">
        <v>1034</v>
      </c>
      <c r="C127" s="811" t="s">
        <v>1020</v>
      </c>
      <c r="D127" s="811"/>
      <c r="E127" s="803" t="s">
        <v>1021</v>
      </c>
      <c r="F127" s="808" t="s">
        <v>1114</v>
      </c>
      <c r="G127" s="812"/>
      <c r="H127" s="803" t="s">
        <v>1115</v>
      </c>
      <c r="I127" s="813">
        <v>155312</v>
      </c>
    </row>
    <row r="128" spans="2:9" ht="23.1" customHeight="1">
      <c r="B128" s="803" t="s">
        <v>1034</v>
      </c>
      <c r="C128" s="811" t="s">
        <v>1020</v>
      </c>
      <c r="D128" s="811"/>
      <c r="E128" s="803" t="s">
        <v>1021</v>
      </c>
      <c r="F128" s="808" t="s">
        <v>6139</v>
      </c>
      <c r="G128" s="812"/>
      <c r="H128" s="803" t="s">
        <v>6140</v>
      </c>
      <c r="I128" s="813">
        <v>46000</v>
      </c>
    </row>
    <row r="129" spans="2:9" ht="23.1" customHeight="1">
      <c r="B129" s="803" t="s">
        <v>1034</v>
      </c>
      <c r="C129" s="811" t="s">
        <v>1020</v>
      </c>
      <c r="D129" s="811"/>
      <c r="E129" s="803" t="s">
        <v>1021</v>
      </c>
      <c r="F129" s="808" t="s">
        <v>1116</v>
      </c>
      <c r="G129" s="812"/>
      <c r="H129" s="803" t="s">
        <v>1037</v>
      </c>
      <c r="I129" s="813">
        <v>199876.8</v>
      </c>
    </row>
    <row r="130" spans="2:9" ht="23.1" customHeight="1">
      <c r="B130" s="803" t="s">
        <v>1034</v>
      </c>
      <c r="C130" s="811" t="s">
        <v>1020</v>
      </c>
      <c r="D130" s="811"/>
      <c r="E130" s="803" t="s">
        <v>1021</v>
      </c>
      <c r="F130" s="808" t="s">
        <v>1117</v>
      </c>
      <c r="G130" s="812"/>
      <c r="H130" s="803" t="s">
        <v>1118</v>
      </c>
      <c r="I130" s="813">
        <v>73325</v>
      </c>
    </row>
    <row r="131" spans="2:9" ht="23.1" customHeight="1">
      <c r="B131" s="803" t="s">
        <v>1034</v>
      </c>
      <c r="C131" s="811" t="s">
        <v>1020</v>
      </c>
      <c r="D131" s="811"/>
      <c r="E131" s="803" t="s">
        <v>1021</v>
      </c>
      <c r="F131" s="808" t="s">
        <v>1038</v>
      </c>
      <c r="G131" s="812"/>
      <c r="H131" s="803" t="s">
        <v>1039</v>
      </c>
      <c r="I131" s="813">
        <v>1073145.2799999998</v>
      </c>
    </row>
    <row r="132" spans="2:9" ht="23.1" customHeight="1">
      <c r="B132" s="803" t="s">
        <v>1034</v>
      </c>
      <c r="C132" s="811" t="s">
        <v>1020</v>
      </c>
      <c r="D132" s="811"/>
      <c r="E132" s="803" t="s">
        <v>1021</v>
      </c>
      <c r="F132" s="808" t="s">
        <v>6141</v>
      </c>
      <c r="G132" s="812"/>
      <c r="H132" s="803" t="s">
        <v>6142</v>
      </c>
      <c r="I132" s="813">
        <v>8000</v>
      </c>
    </row>
    <row r="133" spans="2:9" ht="23.1" customHeight="1">
      <c r="B133" s="803" t="s">
        <v>1034</v>
      </c>
      <c r="C133" s="811" t="s">
        <v>1020</v>
      </c>
      <c r="D133" s="811"/>
      <c r="E133" s="803" t="s">
        <v>1021</v>
      </c>
      <c r="F133" s="808" t="s">
        <v>1040</v>
      </c>
      <c r="G133" s="812"/>
      <c r="H133" s="803" t="s">
        <v>1041</v>
      </c>
      <c r="I133" s="813">
        <v>63000</v>
      </c>
    </row>
    <row r="134" spans="2:9" ht="23.1" customHeight="1">
      <c r="B134" s="803" t="s">
        <v>1034</v>
      </c>
      <c r="C134" s="811" t="s">
        <v>1020</v>
      </c>
      <c r="D134" s="811"/>
      <c r="E134" s="803" t="s">
        <v>1021</v>
      </c>
      <c r="F134" s="808" t="s">
        <v>6143</v>
      </c>
      <c r="G134" s="812"/>
      <c r="H134" s="803" t="s">
        <v>6144</v>
      </c>
      <c r="I134" s="813">
        <v>22411.200000000001</v>
      </c>
    </row>
    <row r="135" spans="2:9" ht="23.1" customHeight="1">
      <c r="B135" s="803" t="s">
        <v>1034</v>
      </c>
      <c r="C135" s="811" t="s">
        <v>1020</v>
      </c>
      <c r="D135" s="811"/>
      <c r="E135" s="803" t="s">
        <v>1021</v>
      </c>
      <c r="F135" s="808" t="s">
        <v>1042</v>
      </c>
      <c r="G135" s="812"/>
      <c r="H135" s="803" t="s">
        <v>1043</v>
      </c>
      <c r="I135" s="813">
        <v>6609</v>
      </c>
    </row>
    <row r="136" spans="2:9" ht="23.1" customHeight="1">
      <c r="B136" s="803" t="s">
        <v>1034</v>
      </c>
      <c r="C136" s="811" t="s">
        <v>1020</v>
      </c>
      <c r="D136" s="811"/>
      <c r="E136" s="803" t="s">
        <v>1021</v>
      </c>
      <c r="F136" s="808" t="s">
        <v>6145</v>
      </c>
      <c r="G136" s="812"/>
      <c r="H136" s="803" t="s">
        <v>6146</v>
      </c>
      <c r="I136" s="813">
        <v>45000</v>
      </c>
    </row>
    <row r="137" spans="2:9" ht="23.1" customHeight="1">
      <c r="B137" s="803" t="s">
        <v>1034</v>
      </c>
      <c r="C137" s="811" t="s">
        <v>1020</v>
      </c>
      <c r="D137" s="811"/>
      <c r="E137" s="803" t="s">
        <v>1021</v>
      </c>
      <c r="F137" s="808" t="s">
        <v>1044</v>
      </c>
      <c r="G137" s="812"/>
      <c r="H137" s="803" t="s">
        <v>1045</v>
      </c>
      <c r="I137" s="813">
        <v>34750</v>
      </c>
    </row>
    <row r="138" spans="2:9" ht="23.1" customHeight="1">
      <c r="B138" s="803" t="s">
        <v>1034</v>
      </c>
      <c r="C138" s="811" t="s">
        <v>1020</v>
      </c>
      <c r="D138" s="811"/>
      <c r="E138" s="803" t="s">
        <v>1021</v>
      </c>
      <c r="F138" s="808" t="s">
        <v>1046</v>
      </c>
      <c r="G138" s="812"/>
      <c r="H138" s="803" t="s">
        <v>1047</v>
      </c>
      <c r="I138" s="813">
        <v>98000</v>
      </c>
    </row>
    <row r="139" spans="2:9" ht="23.1" customHeight="1">
      <c r="B139" s="803" t="s">
        <v>1034</v>
      </c>
      <c r="C139" s="811" t="s">
        <v>1020</v>
      </c>
      <c r="D139" s="811"/>
      <c r="E139" s="803" t="s">
        <v>1021</v>
      </c>
      <c r="F139" s="808" t="s">
        <v>1119</v>
      </c>
      <c r="G139" s="812"/>
      <c r="H139" s="803" t="s">
        <v>1120</v>
      </c>
      <c r="I139" s="813">
        <v>9500</v>
      </c>
    </row>
    <row r="140" spans="2:9" ht="23.1" customHeight="1">
      <c r="B140" s="803" t="s">
        <v>1034</v>
      </c>
      <c r="C140" s="811" t="s">
        <v>1020</v>
      </c>
      <c r="D140" s="811"/>
      <c r="E140" s="803" t="s">
        <v>1021</v>
      </c>
      <c r="F140" s="808" t="s">
        <v>6147</v>
      </c>
      <c r="G140" s="812"/>
      <c r="H140" s="803" t="s">
        <v>6148</v>
      </c>
      <c r="I140" s="813">
        <v>40300</v>
      </c>
    </row>
    <row r="141" spans="2:9" ht="23.1" customHeight="1">
      <c r="B141" s="803" t="s">
        <v>1034</v>
      </c>
      <c r="C141" s="811" t="s">
        <v>1020</v>
      </c>
      <c r="D141" s="811"/>
      <c r="E141" s="803" t="s">
        <v>1021</v>
      </c>
      <c r="F141" s="808" t="s">
        <v>1048</v>
      </c>
      <c r="G141" s="812"/>
      <c r="H141" s="803" t="s">
        <v>1049</v>
      </c>
      <c r="I141" s="813">
        <v>72272</v>
      </c>
    </row>
    <row r="142" spans="2:9" ht="23.1" customHeight="1">
      <c r="B142" s="803" t="s">
        <v>1034</v>
      </c>
      <c r="C142" s="811" t="s">
        <v>1020</v>
      </c>
      <c r="D142" s="811"/>
      <c r="E142" s="803" t="s">
        <v>1021</v>
      </c>
      <c r="F142" s="808" t="s">
        <v>1121</v>
      </c>
      <c r="G142" s="812"/>
      <c r="H142" s="803" t="s">
        <v>1122</v>
      </c>
      <c r="I142" s="813">
        <v>40900</v>
      </c>
    </row>
    <row r="143" spans="2:9" ht="23.1" customHeight="1">
      <c r="B143" s="803" t="s">
        <v>1034</v>
      </c>
      <c r="C143" s="811" t="s">
        <v>1020</v>
      </c>
      <c r="D143" s="811"/>
      <c r="E143" s="803" t="s">
        <v>1021</v>
      </c>
      <c r="F143" s="808" t="s">
        <v>6149</v>
      </c>
      <c r="G143" s="812"/>
      <c r="H143" s="803" t="s">
        <v>6150</v>
      </c>
      <c r="I143" s="813">
        <v>20000</v>
      </c>
    </row>
    <row r="144" spans="2:9" ht="23.1" customHeight="1">
      <c r="B144" s="803" t="s">
        <v>1034</v>
      </c>
      <c r="C144" s="811" t="s">
        <v>1020</v>
      </c>
      <c r="D144" s="811"/>
      <c r="E144" s="803" t="s">
        <v>1021</v>
      </c>
      <c r="F144" s="808" t="s">
        <v>6151</v>
      </c>
      <c r="G144" s="812"/>
      <c r="H144" s="803" t="s">
        <v>6152</v>
      </c>
      <c r="I144" s="813">
        <v>40000</v>
      </c>
    </row>
    <row r="145" spans="2:9" ht="23.1" customHeight="1">
      <c r="B145" s="803" t="s">
        <v>1034</v>
      </c>
      <c r="C145" s="811" t="s">
        <v>1020</v>
      </c>
      <c r="D145" s="811"/>
      <c r="E145" s="803" t="s">
        <v>1021</v>
      </c>
      <c r="F145" s="808" t="s">
        <v>1050</v>
      </c>
      <c r="G145" s="812"/>
      <c r="H145" s="803" t="s">
        <v>1051</v>
      </c>
      <c r="I145" s="813">
        <v>406600</v>
      </c>
    </row>
    <row r="146" spans="2:9" ht="23.1" customHeight="1">
      <c r="B146" s="803" t="s">
        <v>1034</v>
      </c>
      <c r="C146" s="811" t="s">
        <v>1020</v>
      </c>
      <c r="D146" s="811"/>
      <c r="E146" s="803" t="s">
        <v>1035</v>
      </c>
      <c r="F146" s="808" t="s">
        <v>6153</v>
      </c>
      <c r="G146" s="812"/>
      <c r="H146" s="803" t="s">
        <v>6154</v>
      </c>
      <c r="I146" s="813">
        <v>250000</v>
      </c>
    </row>
    <row r="147" spans="2:9" ht="23.1" customHeight="1">
      <c r="B147" s="803" t="s">
        <v>1034</v>
      </c>
      <c r="C147" s="811" t="s">
        <v>1020</v>
      </c>
      <c r="D147" s="811"/>
      <c r="E147" s="803" t="s">
        <v>1021</v>
      </c>
      <c r="F147" s="808" t="s">
        <v>1052</v>
      </c>
      <c r="G147" s="812"/>
      <c r="H147" s="803" t="s">
        <v>1053</v>
      </c>
      <c r="I147" s="813">
        <v>249606.72</v>
      </c>
    </row>
    <row r="148" spans="2:9" ht="23.1" customHeight="1">
      <c r="B148" s="803" t="s">
        <v>1034</v>
      </c>
      <c r="C148" s="811" t="s">
        <v>1020</v>
      </c>
      <c r="D148" s="811"/>
      <c r="E148" s="803" t="s">
        <v>1021</v>
      </c>
      <c r="F148" s="808" t="s">
        <v>6155</v>
      </c>
      <c r="G148" s="812"/>
      <c r="H148" s="803" t="s">
        <v>6156</v>
      </c>
      <c r="I148" s="813">
        <v>100000</v>
      </c>
    </row>
    <row r="149" spans="2:9" ht="23.1" customHeight="1">
      <c r="B149" s="803" t="s">
        <v>1034</v>
      </c>
      <c r="C149" s="811" t="s">
        <v>1020</v>
      </c>
      <c r="D149" s="811"/>
      <c r="E149" s="803" t="s">
        <v>1021</v>
      </c>
      <c r="F149" s="808" t="s">
        <v>6157</v>
      </c>
      <c r="G149" s="812"/>
      <c r="H149" s="803" t="s">
        <v>6158</v>
      </c>
      <c r="I149" s="813">
        <v>7000</v>
      </c>
    </row>
    <row r="150" spans="2:9" ht="23.1" customHeight="1">
      <c r="B150" s="803" t="s">
        <v>1034</v>
      </c>
      <c r="C150" s="811" t="s">
        <v>1020</v>
      </c>
      <c r="D150" s="811"/>
      <c r="E150" s="803" t="s">
        <v>1021</v>
      </c>
      <c r="F150" s="808" t="s">
        <v>6159</v>
      </c>
      <c r="G150" s="812"/>
      <c r="H150" s="803" t="s">
        <v>6160</v>
      </c>
      <c r="I150" s="813">
        <v>90000</v>
      </c>
    </row>
    <row r="151" spans="2:9" ht="23.1" customHeight="1">
      <c r="B151" s="803" t="s">
        <v>1034</v>
      </c>
      <c r="C151" s="811" t="s">
        <v>1020</v>
      </c>
      <c r="D151" s="811"/>
      <c r="E151" s="803" t="s">
        <v>1021</v>
      </c>
      <c r="F151" s="808" t="s">
        <v>6161</v>
      </c>
      <c r="G151" s="812"/>
      <c r="H151" s="803" t="s">
        <v>6162</v>
      </c>
      <c r="I151" s="813">
        <v>100000</v>
      </c>
    </row>
    <row r="152" spans="2:9" ht="23.1" customHeight="1">
      <c r="B152" s="803" t="s">
        <v>1034</v>
      </c>
      <c r="C152" s="811" t="s">
        <v>1020</v>
      </c>
      <c r="D152" s="811"/>
      <c r="E152" s="803" t="s">
        <v>1021</v>
      </c>
      <c r="F152" s="808" t="s">
        <v>6163</v>
      </c>
      <c r="G152" s="812"/>
      <c r="H152" s="803" t="s">
        <v>6164</v>
      </c>
      <c r="I152" s="813">
        <v>10000</v>
      </c>
    </row>
    <row r="153" spans="2:9" ht="23.1" customHeight="1">
      <c r="B153" s="803" t="s">
        <v>1034</v>
      </c>
      <c r="C153" s="811" t="s">
        <v>1020</v>
      </c>
      <c r="D153" s="811"/>
      <c r="E153" s="803" t="s">
        <v>1021</v>
      </c>
      <c r="F153" s="808" t="s">
        <v>6165</v>
      </c>
      <c r="G153" s="812"/>
      <c r="H153" s="803" t="s">
        <v>1054</v>
      </c>
      <c r="I153" s="813">
        <v>43840</v>
      </c>
    </row>
    <row r="154" spans="2:9" ht="23.1" customHeight="1">
      <c r="B154" s="803" t="s">
        <v>1034</v>
      </c>
      <c r="C154" s="811" t="s">
        <v>1020</v>
      </c>
      <c r="D154" s="811"/>
      <c r="E154" s="803" t="s">
        <v>1021</v>
      </c>
      <c r="F154" s="808" t="s">
        <v>6166</v>
      </c>
      <c r="G154" s="812"/>
      <c r="H154" s="803" t="s">
        <v>6167</v>
      </c>
      <c r="I154" s="813">
        <v>5000</v>
      </c>
    </row>
    <row r="155" spans="2:9" ht="23.1" customHeight="1">
      <c r="B155" s="803" t="s">
        <v>1034</v>
      </c>
      <c r="C155" s="811" t="s">
        <v>1020</v>
      </c>
      <c r="D155" s="811"/>
      <c r="E155" s="803" t="s">
        <v>1021</v>
      </c>
      <c r="F155" s="808" t="s">
        <v>6168</v>
      </c>
      <c r="G155" s="812"/>
      <c r="H155" s="803" t="s">
        <v>6169</v>
      </c>
      <c r="I155" s="813">
        <v>12000</v>
      </c>
    </row>
    <row r="156" spans="2:9" ht="23.1" customHeight="1">
      <c r="B156" s="803" t="s">
        <v>1034</v>
      </c>
      <c r="C156" s="811" t="s">
        <v>1020</v>
      </c>
      <c r="D156" s="811"/>
      <c r="E156" s="803" t="s">
        <v>1021</v>
      </c>
      <c r="F156" s="808" t="s">
        <v>6170</v>
      </c>
      <c r="G156" s="812"/>
      <c r="H156" s="803" t="s">
        <v>6171</v>
      </c>
      <c r="I156" s="813">
        <v>15000</v>
      </c>
    </row>
    <row r="157" spans="2:9" ht="23.1" customHeight="1">
      <c r="B157" s="803" t="s">
        <v>1034</v>
      </c>
      <c r="C157" s="811" t="s">
        <v>1020</v>
      </c>
      <c r="D157" s="811"/>
      <c r="E157" s="803" t="s">
        <v>1021</v>
      </c>
      <c r="F157" s="808" t="s">
        <v>6172</v>
      </c>
      <c r="G157" s="812"/>
      <c r="H157" s="803" t="s">
        <v>6173</v>
      </c>
      <c r="I157" s="813">
        <v>15000</v>
      </c>
    </row>
    <row r="158" spans="2:9" ht="23.1" customHeight="1">
      <c r="B158" s="803" t="s">
        <v>1034</v>
      </c>
      <c r="C158" s="811" t="s">
        <v>1020</v>
      </c>
      <c r="D158" s="811"/>
      <c r="E158" s="803" t="s">
        <v>1021</v>
      </c>
      <c r="F158" s="808" t="s">
        <v>1123</v>
      </c>
      <c r="G158" s="812"/>
      <c r="H158" s="803" t="s">
        <v>1055</v>
      </c>
      <c r="I158" s="813">
        <v>7000</v>
      </c>
    </row>
    <row r="159" spans="2:9" ht="23.1" customHeight="1">
      <c r="B159" s="803" t="s">
        <v>1034</v>
      </c>
      <c r="C159" s="811" t="s">
        <v>1020</v>
      </c>
      <c r="D159" s="811"/>
      <c r="E159" s="803" t="s">
        <v>1021</v>
      </c>
      <c r="F159" s="808" t="s">
        <v>6174</v>
      </c>
      <c r="G159" s="812"/>
      <c r="H159" s="803" t="s">
        <v>6175</v>
      </c>
      <c r="I159" s="813">
        <v>30000</v>
      </c>
    </row>
    <row r="160" spans="2:9" ht="23.1" customHeight="1">
      <c r="B160" s="803" t="s">
        <v>1034</v>
      </c>
      <c r="C160" s="811" t="s">
        <v>1020</v>
      </c>
      <c r="D160" s="811"/>
      <c r="E160" s="803" t="s">
        <v>1021</v>
      </c>
      <c r="F160" s="808" t="s">
        <v>6176</v>
      </c>
      <c r="G160" s="812"/>
      <c r="H160" s="803" t="s">
        <v>6177</v>
      </c>
      <c r="I160" s="813">
        <v>20000</v>
      </c>
    </row>
    <row r="161" spans="2:9" ht="23.1" customHeight="1">
      <c r="B161" s="803" t="s">
        <v>1034</v>
      </c>
      <c r="C161" s="811" t="s">
        <v>1020</v>
      </c>
      <c r="D161" s="811"/>
      <c r="E161" s="803" t="s">
        <v>1021</v>
      </c>
      <c r="F161" s="808" t="s">
        <v>6178</v>
      </c>
      <c r="G161" s="812"/>
      <c r="H161" s="803" t="s">
        <v>6179</v>
      </c>
      <c r="I161" s="813">
        <v>25000</v>
      </c>
    </row>
    <row r="162" spans="2:9" ht="23.1" customHeight="1">
      <c r="B162" s="803" t="s">
        <v>1034</v>
      </c>
      <c r="C162" s="811" t="s">
        <v>1020</v>
      </c>
      <c r="D162" s="811"/>
      <c r="E162" s="803" t="s">
        <v>1021</v>
      </c>
      <c r="F162" s="808" t="s">
        <v>6180</v>
      </c>
      <c r="G162" s="812"/>
      <c r="H162" s="803" t="s">
        <v>6181</v>
      </c>
      <c r="I162" s="813">
        <v>15000</v>
      </c>
    </row>
    <row r="163" spans="2:9" ht="23.1" customHeight="1">
      <c r="B163" s="803" t="s">
        <v>1034</v>
      </c>
      <c r="C163" s="811" t="s">
        <v>1020</v>
      </c>
      <c r="D163" s="811"/>
      <c r="E163" s="803" t="s">
        <v>1021</v>
      </c>
      <c r="F163" s="808" t="s">
        <v>6182</v>
      </c>
      <c r="G163" s="812"/>
      <c r="H163" s="803" t="s">
        <v>6183</v>
      </c>
      <c r="I163" s="813">
        <v>20000</v>
      </c>
    </row>
    <row r="164" spans="2:9" ht="23.1" customHeight="1">
      <c r="B164" s="803" t="s">
        <v>1034</v>
      </c>
      <c r="C164" s="811" t="s">
        <v>1020</v>
      </c>
      <c r="D164" s="811"/>
      <c r="E164" s="803" t="s">
        <v>1021</v>
      </c>
      <c r="F164" s="808" t="s">
        <v>6184</v>
      </c>
      <c r="G164" s="812"/>
      <c r="H164" s="803" t="s">
        <v>6185</v>
      </c>
      <c r="I164" s="813">
        <v>35000</v>
      </c>
    </row>
    <row r="165" spans="2:9" ht="23.1" customHeight="1">
      <c r="B165" s="803" t="s">
        <v>1034</v>
      </c>
      <c r="C165" s="811" t="s">
        <v>1020</v>
      </c>
      <c r="D165" s="811"/>
      <c r="E165" s="803" t="s">
        <v>1035</v>
      </c>
      <c r="F165" s="808" t="s">
        <v>6186</v>
      </c>
      <c r="G165" s="812"/>
      <c r="H165" s="803" t="s">
        <v>6187</v>
      </c>
      <c r="I165" s="813">
        <v>50000</v>
      </c>
    </row>
    <row r="166" spans="2:9" ht="23.1" customHeight="1">
      <c r="B166" s="803" t="s">
        <v>1034</v>
      </c>
      <c r="C166" s="811" t="s">
        <v>1020</v>
      </c>
      <c r="D166" s="811"/>
      <c r="E166" s="803" t="s">
        <v>1035</v>
      </c>
      <c r="F166" s="808" t="s">
        <v>6188</v>
      </c>
      <c r="G166" s="812"/>
      <c r="H166" s="803" t="s">
        <v>6189</v>
      </c>
      <c r="I166" s="813">
        <v>50000</v>
      </c>
    </row>
    <row r="167" spans="2:9" ht="23.1" customHeight="1">
      <c r="B167" s="803" t="s">
        <v>1034</v>
      </c>
      <c r="C167" s="811" t="s">
        <v>1020</v>
      </c>
      <c r="D167" s="811"/>
      <c r="E167" s="803" t="s">
        <v>1021</v>
      </c>
      <c r="F167" s="808" t="s">
        <v>6190</v>
      </c>
      <c r="G167" s="812"/>
      <c r="H167" s="803" t="s">
        <v>6191</v>
      </c>
      <c r="I167" s="813">
        <v>5000</v>
      </c>
    </row>
    <row r="168" spans="2:9" ht="23.1" customHeight="1">
      <c r="B168" s="803" t="s">
        <v>1034</v>
      </c>
      <c r="C168" s="811" t="s">
        <v>1020</v>
      </c>
      <c r="D168" s="811"/>
      <c r="E168" s="803" t="s">
        <v>1021</v>
      </c>
      <c r="F168" s="808" t="s">
        <v>6192</v>
      </c>
      <c r="G168" s="812"/>
      <c r="H168" s="803" t="s">
        <v>6193</v>
      </c>
      <c r="I168" s="813">
        <v>30000</v>
      </c>
    </row>
    <row r="169" spans="2:9" ht="23.1" customHeight="1">
      <c r="B169" s="803" t="s">
        <v>1034</v>
      </c>
      <c r="C169" s="811" t="s">
        <v>1020</v>
      </c>
      <c r="D169" s="811"/>
      <c r="E169" s="803" t="s">
        <v>1021</v>
      </c>
      <c r="F169" s="808" t="s">
        <v>6194</v>
      </c>
      <c r="G169" s="812"/>
      <c r="H169" s="803" t="s">
        <v>6195</v>
      </c>
      <c r="I169" s="813">
        <v>700000</v>
      </c>
    </row>
    <row r="170" spans="2:9" ht="23.1" customHeight="1">
      <c r="B170" s="803" t="s">
        <v>1034</v>
      </c>
      <c r="C170" s="811" t="s">
        <v>1020</v>
      </c>
      <c r="D170" s="811"/>
      <c r="E170" s="803" t="s">
        <v>1021</v>
      </c>
      <c r="F170" s="808" t="s">
        <v>6196</v>
      </c>
      <c r="G170" s="812"/>
      <c r="H170" s="803" t="s">
        <v>6197</v>
      </c>
      <c r="I170" s="813">
        <v>30000</v>
      </c>
    </row>
    <row r="171" spans="2:9" ht="23.1" customHeight="1">
      <c r="B171" s="803" t="s">
        <v>1034</v>
      </c>
      <c r="C171" s="811" t="s">
        <v>1020</v>
      </c>
      <c r="D171" s="811"/>
      <c r="E171" s="803" t="s">
        <v>1035</v>
      </c>
      <c r="F171" s="808" t="s">
        <v>6198</v>
      </c>
      <c r="G171" s="812"/>
      <c r="H171" s="803" t="s">
        <v>6199</v>
      </c>
      <c r="I171" s="813">
        <v>100000</v>
      </c>
    </row>
    <row r="172" spans="2:9" ht="23.1" customHeight="1">
      <c r="B172" s="803" t="s">
        <v>1034</v>
      </c>
      <c r="C172" s="811" t="s">
        <v>1020</v>
      </c>
      <c r="D172" s="811"/>
      <c r="E172" s="803" t="s">
        <v>1021</v>
      </c>
      <c r="F172" s="808" t="s">
        <v>6200</v>
      </c>
      <c r="G172" s="812"/>
      <c r="H172" s="803" t="s">
        <v>6201</v>
      </c>
      <c r="I172" s="813">
        <v>215000</v>
      </c>
    </row>
    <row r="173" spans="2:9" ht="23.1" customHeight="1">
      <c r="B173" s="803" t="s">
        <v>1034</v>
      </c>
      <c r="C173" s="811" t="s">
        <v>1020</v>
      </c>
      <c r="D173" s="811"/>
      <c r="E173" s="803" t="s">
        <v>1035</v>
      </c>
      <c r="F173" s="808" t="s">
        <v>6202</v>
      </c>
      <c r="G173" s="812"/>
      <c r="H173" s="803" t="s">
        <v>6203</v>
      </c>
      <c r="I173" s="813">
        <v>25000</v>
      </c>
    </row>
    <row r="174" spans="2:9" ht="23.1" customHeight="1">
      <c r="B174" s="803" t="s">
        <v>1034</v>
      </c>
      <c r="C174" s="811" t="s">
        <v>1020</v>
      </c>
      <c r="D174" s="811"/>
      <c r="E174" s="803" t="s">
        <v>1035</v>
      </c>
      <c r="F174" s="808" t="s">
        <v>6204</v>
      </c>
      <c r="G174" s="812"/>
      <c r="H174" s="803" t="s">
        <v>6205</v>
      </c>
      <c r="I174" s="813">
        <v>150000</v>
      </c>
    </row>
    <row r="175" spans="2:9" ht="23.1" customHeight="1">
      <c r="B175" s="803" t="s">
        <v>1034</v>
      </c>
      <c r="C175" s="811" t="s">
        <v>1020</v>
      </c>
      <c r="D175" s="811"/>
      <c r="E175" s="803" t="s">
        <v>1021</v>
      </c>
      <c r="F175" s="808" t="s">
        <v>6206</v>
      </c>
      <c r="G175" s="812"/>
      <c r="H175" s="803" t="s">
        <v>6207</v>
      </c>
      <c r="I175" s="813">
        <v>250000</v>
      </c>
    </row>
    <row r="176" spans="2:9" ht="23.1" customHeight="1">
      <c r="B176" s="803" t="s">
        <v>1034</v>
      </c>
      <c r="C176" s="811" t="s">
        <v>1020</v>
      </c>
      <c r="D176" s="811"/>
      <c r="E176" s="803" t="s">
        <v>1021</v>
      </c>
      <c r="F176" s="808" t="s">
        <v>1056</v>
      </c>
      <c r="G176" s="812"/>
      <c r="H176" s="803" t="s">
        <v>1057</v>
      </c>
      <c r="I176" s="813">
        <v>42156</v>
      </c>
    </row>
    <row r="177" spans="2:9">
      <c r="B177" s="699"/>
      <c r="C177" s="699"/>
      <c r="D177" s="699"/>
      <c r="E177" s="699"/>
      <c r="F177" s="699"/>
      <c r="G177" s="699"/>
      <c r="H177" s="701"/>
      <c r="I177" s="700"/>
    </row>
    <row r="178" spans="2:9">
      <c r="B178" s="702" t="s">
        <v>135</v>
      </c>
      <c r="C178" s="703"/>
      <c r="D178" s="703"/>
      <c r="E178" s="703"/>
      <c r="F178" s="703"/>
      <c r="G178" s="703"/>
      <c r="H178" s="704"/>
      <c r="I178" s="705">
        <f>SUM(I3:I177)</f>
        <v>10388744.209999999</v>
      </c>
    </row>
    <row r="183" spans="2:9" ht="12.75">
      <c r="B183" s="691"/>
      <c r="C183" s="706"/>
      <c r="D183" s="707"/>
    </row>
    <row r="184" spans="2:9" ht="12.75">
      <c r="B184" s="692" t="s">
        <v>532</v>
      </c>
      <c r="F184" s="693" t="s">
        <v>534</v>
      </c>
    </row>
    <row r="185" spans="2:9" ht="12.75">
      <c r="B185" s="694" t="s">
        <v>533</v>
      </c>
      <c r="F185" s="695" t="s">
        <v>535</v>
      </c>
    </row>
  </sheetData>
  <mergeCells count="1">
    <mergeCell ref="B1:I1"/>
  </mergeCells>
  <dataValidations count="7">
    <dataValidation allowBlank="1" showInputMessage="1" showErrorMessage="1" prompt="Recursos efectivamente pagados al beneficiario del subsidio o ayuda, realizado por medio de transferencia electrónica, cheque, etc." sqref="I2"/>
    <dataValidation allowBlank="1" showInputMessage="1" showErrorMessage="1" prompt="Registro Federal de Contribuyentes con Homoclave cuando el beneficiario de la ayuda o subsidio sea una persona moral o persona física con actividad empresarial y profesional." sqref="H2"/>
    <dataValidation allowBlank="1" showInputMessage="1" showErrorMessage="1" prompt="Clave Única de Registro de Población, cuando el beneficiario de la ayuda o subsidio sea una persona física." sqref="G2"/>
    <dataValidation allowBlank="1" showInputMessage="1" showErrorMessage="1" prompt="Nombre completo del beneficiario." sqref="F2"/>
    <dataValidation allowBlank="1" showInputMessage="1" showErrorMessage="1" prompt="Indicar con una “X” el tipo de sector que se ha beneficiado otorgando subsidios o ayudas, para efectos de este apartado se relacionan a los subsidios con el sector económico y a las ayudas con el social." sqref="C2:D2"/>
    <dataValidation allowBlank="1" showInputMessage="1" showErrorMessage="1" prompt="Identificar el número y nombre de la partida genérica del Clasificador por Objeto del Gasto." sqref="B2"/>
    <dataValidation allowBlank="1" showInputMessage="1" showErrorMessage="1" prompt="Para efectos de este apartado se relacionan a los subsidios con el sector económico y a las ayudas con el social." sqref="E2"/>
  </dataValidations>
  <pageMargins left="0.23622047244094491" right="0.23622047244094491" top="0.74803149606299213" bottom="0.74803149606299213" header="0.31496062992125984" footer="0.31496062992125984"/>
  <pageSetup scale="78" orientation="landscape" horizontalDpi="4294967295" verticalDpi="4294967295"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24" sqref="E24"/>
    </sheetView>
  </sheetViews>
  <sheetFormatPr baseColWidth="10" defaultRowHeight="11.25"/>
  <cols>
    <col min="1" max="1" width="1.5703125" style="680" customWidth="1"/>
    <col min="2" max="2" width="17.28515625" style="689" customWidth="1"/>
    <col min="3" max="3" width="34.140625" style="689" customWidth="1"/>
    <col min="4" max="6" width="17.85546875" style="690" customWidth="1"/>
    <col min="7" max="16384" width="11.42578125" style="680"/>
  </cols>
  <sheetData>
    <row r="1" spans="1:6" ht="35.1" customHeight="1">
      <c r="A1" s="775"/>
      <c r="B1" s="1053" t="s">
        <v>6210</v>
      </c>
      <c r="C1" s="1054"/>
      <c r="D1" s="1055"/>
      <c r="E1" s="1055"/>
      <c r="F1" s="1056"/>
    </row>
    <row r="2" spans="1:6" ht="15.75" customHeight="1">
      <c r="A2" s="775"/>
      <c r="B2" s="681"/>
      <c r="C2" s="682"/>
      <c r="D2" s="1057" t="s">
        <v>999</v>
      </c>
      <c r="E2" s="1058"/>
      <c r="F2" s="683"/>
    </row>
    <row r="3" spans="1:6" ht="24.95" customHeight="1">
      <c r="A3" s="775"/>
      <c r="B3" s="684" t="s">
        <v>1000</v>
      </c>
      <c r="C3" s="685" t="s">
        <v>1001</v>
      </c>
      <c r="D3" s="686" t="s">
        <v>1002</v>
      </c>
      <c r="E3" s="687" t="s">
        <v>1003</v>
      </c>
      <c r="F3" s="688" t="s">
        <v>1004</v>
      </c>
    </row>
    <row r="4" spans="1:6" ht="15">
      <c r="A4" s="775"/>
      <c r="B4" s="814" t="s">
        <v>1005</v>
      </c>
      <c r="C4" s="814" t="s">
        <v>983</v>
      </c>
      <c r="D4" s="815">
        <v>185760.42</v>
      </c>
      <c r="E4" s="815">
        <v>185760.42</v>
      </c>
      <c r="F4" s="816"/>
    </row>
    <row r="5" spans="1:6" ht="15">
      <c r="A5" s="775"/>
      <c r="B5" s="814" t="s">
        <v>1006</v>
      </c>
      <c r="C5" s="814" t="s">
        <v>1007</v>
      </c>
      <c r="D5" s="815">
        <v>1089047.49</v>
      </c>
      <c r="E5" s="815">
        <v>1089047.49</v>
      </c>
      <c r="F5" s="816"/>
    </row>
    <row r="6" spans="1:6" ht="15">
      <c r="A6" s="775"/>
      <c r="B6" s="814" t="s">
        <v>1008</v>
      </c>
      <c r="C6" s="814" t="s">
        <v>984</v>
      </c>
      <c r="D6" s="815">
        <v>11370080.08</v>
      </c>
      <c r="E6" s="815">
        <v>11370080.08</v>
      </c>
      <c r="F6" s="816"/>
    </row>
    <row r="7" spans="1:6" ht="15">
      <c r="A7" s="775"/>
      <c r="B7" s="814" t="s">
        <v>6209</v>
      </c>
      <c r="C7" s="814" t="s">
        <v>984</v>
      </c>
      <c r="D7" s="815">
        <v>923618.46</v>
      </c>
      <c r="E7" s="815">
        <v>923618.46</v>
      </c>
      <c r="F7" s="816"/>
    </row>
    <row r="8" spans="1:6" ht="15">
      <c r="A8" s="775"/>
      <c r="B8" s="814" t="s">
        <v>1009</v>
      </c>
      <c r="C8" s="814" t="s">
        <v>985</v>
      </c>
      <c r="D8" s="815">
        <v>1695830.63</v>
      </c>
      <c r="E8" s="815">
        <v>1695830.63</v>
      </c>
      <c r="F8" s="816"/>
    </row>
    <row r="9" spans="1:6" ht="15">
      <c r="A9" s="775"/>
      <c r="B9" s="814" t="s">
        <v>1010</v>
      </c>
      <c r="C9" s="814" t="s">
        <v>986</v>
      </c>
      <c r="D9" s="815">
        <v>6269824.7999999998</v>
      </c>
      <c r="E9" s="815">
        <v>6269824.7999999998</v>
      </c>
      <c r="F9" s="816"/>
    </row>
    <row r="10" spans="1:6" ht="15">
      <c r="A10" s="775"/>
      <c r="B10" s="814" t="s">
        <v>1011</v>
      </c>
      <c r="C10" s="814" t="s">
        <v>987</v>
      </c>
      <c r="D10" s="815">
        <v>8557406.6999999993</v>
      </c>
      <c r="E10" s="815">
        <v>8557406.6999999993</v>
      </c>
      <c r="F10" s="816"/>
    </row>
    <row r="11" spans="1:6" ht="15">
      <c r="A11" s="775"/>
      <c r="B11" s="814" t="s">
        <v>1012</v>
      </c>
      <c r="C11" s="814" t="s">
        <v>988</v>
      </c>
      <c r="D11" s="815">
        <v>262.83999999999997</v>
      </c>
      <c r="E11" s="815">
        <v>262.83999999999997</v>
      </c>
      <c r="F11" s="816"/>
    </row>
    <row r="12" spans="1:6">
      <c r="A12" s="775"/>
      <c r="B12" s="817"/>
      <c r="C12" s="817"/>
      <c r="D12" s="816"/>
      <c r="E12" s="816"/>
      <c r="F12" s="816"/>
    </row>
    <row r="13" spans="1:6">
      <c r="A13" s="775"/>
      <c r="B13" s="817"/>
      <c r="C13" s="817"/>
      <c r="D13" s="816"/>
      <c r="E13" s="816"/>
      <c r="F13" s="816"/>
    </row>
    <row r="14" spans="1:6">
      <c r="A14" s="775"/>
      <c r="B14" s="769"/>
      <c r="C14" s="769"/>
      <c r="D14" s="770"/>
      <c r="E14" s="770"/>
      <c r="F14" s="770"/>
    </row>
    <row r="15" spans="1:6">
      <c r="A15" s="775"/>
      <c r="B15" s="769"/>
      <c r="C15" s="769"/>
      <c r="D15" s="770"/>
      <c r="E15" s="770"/>
      <c r="F15" s="770"/>
    </row>
    <row r="16" spans="1:6" ht="12.75">
      <c r="A16" s="775"/>
      <c r="B16" s="771"/>
      <c r="C16" s="772"/>
      <c r="D16" s="773"/>
      <c r="E16" s="774"/>
      <c r="F16" s="774"/>
    </row>
    <row r="17" spans="1:6" ht="15" customHeight="1">
      <c r="A17" s="775"/>
      <c r="B17" s="1059" t="s">
        <v>532</v>
      </c>
      <c r="C17" s="1059"/>
      <c r="D17" s="775"/>
      <c r="E17" s="1061" t="s">
        <v>534</v>
      </c>
      <c r="F17" s="1061"/>
    </row>
    <row r="18" spans="1:6" ht="15" customHeight="1">
      <c r="A18" s="775"/>
      <c r="B18" s="1060" t="s">
        <v>533</v>
      </c>
      <c r="C18" s="1060"/>
      <c r="D18" s="775"/>
      <c r="E18" s="1062" t="s">
        <v>535</v>
      </c>
      <c r="F18" s="1062"/>
    </row>
    <row r="19" spans="1:6">
      <c r="A19" s="775"/>
    </row>
  </sheetData>
  <mergeCells count="6">
    <mergeCell ref="B1:F1"/>
    <mergeCell ref="D2:E2"/>
    <mergeCell ref="B17:C17"/>
    <mergeCell ref="B18:C18"/>
    <mergeCell ref="E17:F17"/>
    <mergeCell ref="E18:F18"/>
  </mergeCells>
  <dataValidations count="5">
    <dataValidation allowBlank="1" showInputMessage="1" showErrorMessage="1" prompt="Detalle del Fondo o Programa." sqref="B2:B3"/>
    <dataValidation allowBlank="1" showInputMessage="1" showErrorMessage="1" prompt="Población a la que se dirigen los recursos del programa o fondo." sqref="C2:C3"/>
    <dataValidation allowBlank="1" showInputMessage="1" showErrorMessage="1" prompt="Se refiere a la columna en las que se anotaran los importes devengados al período que se informa." sqref="D3"/>
    <dataValidation allowBlank="1" showInputMessage="1" showErrorMessage="1" prompt="Se refiere a la columna en las que se anotaran los importes pagados al período que se informa." sqref="E3"/>
    <dataValidation allowBlank="1" showInputMessage="1" showErrorMessage="1" prompt="Recursos no utilizados que se tendrán que reintegrar a su correspondiente Tesorería o a la Tesorería de la Federación." sqref="F2:F3"/>
  </dataValidations>
  <pageMargins left="0.7" right="0.7" top="0.75" bottom="0.75" header="0.3" footer="0.3"/>
  <pageSetup orientation="landscape" horizontalDpi="4294967295" verticalDpi="4294967295"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78"/>
  <sheetViews>
    <sheetView showGridLines="0" workbookViewId="0">
      <selection activeCell="B3990" sqref="B3990"/>
    </sheetView>
  </sheetViews>
  <sheetFormatPr baseColWidth="10" defaultRowHeight="12"/>
  <cols>
    <col min="1" max="1" width="30.85546875" style="768" customWidth="1"/>
    <col min="2" max="2" width="84.42578125" style="731" customWidth="1"/>
    <col min="3" max="3" width="31.7109375" style="731" customWidth="1"/>
    <col min="4" max="4" width="4.85546875" style="731" customWidth="1"/>
    <col min="5" max="5" width="11.42578125" style="731"/>
    <col min="6" max="6" width="17.42578125" style="731" customWidth="1"/>
    <col min="7" max="255" width="11.42578125" style="731"/>
    <col min="256" max="256" width="4.85546875" style="731" customWidth="1"/>
    <col min="257" max="257" width="30.85546875" style="731" customWidth="1"/>
    <col min="258" max="258" width="84.42578125" style="731" customWidth="1"/>
    <col min="259" max="259" width="42.7109375" style="731" customWidth="1"/>
    <col min="260" max="260" width="4.85546875" style="731" customWidth="1"/>
    <col min="261" max="511" width="11.42578125" style="731"/>
    <col min="512" max="512" width="4.85546875" style="731" customWidth="1"/>
    <col min="513" max="513" width="30.85546875" style="731" customWidth="1"/>
    <col min="514" max="514" width="84.42578125" style="731" customWidth="1"/>
    <col min="515" max="515" width="42.7109375" style="731" customWidth="1"/>
    <col min="516" max="516" width="4.85546875" style="731" customWidth="1"/>
    <col min="517" max="767" width="11.42578125" style="731"/>
    <col min="768" max="768" width="4.85546875" style="731" customWidth="1"/>
    <col min="769" max="769" width="30.85546875" style="731" customWidth="1"/>
    <col min="770" max="770" width="84.42578125" style="731" customWidth="1"/>
    <col min="771" max="771" width="42.7109375" style="731" customWidth="1"/>
    <col min="772" max="772" width="4.85546875" style="731" customWidth="1"/>
    <col min="773" max="1023" width="11.42578125" style="731"/>
    <col min="1024" max="1024" width="4.85546875" style="731" customWidth="1"/>
    <col min="1025" max="1025" width="30.85546875" style="731" customWidth="1"/>
    <col min="1026" max="1026" width="84.42578125" style="731" customWidth="1"/>
    <col min="1027" max="1027" width="42.7109375" style="731" customWidth="1"/>
    <col min="1028" max="1028" width="4.85546875" style="731" customWidth="1"/>
    <col min="1029" max="1279" width="11.42578125" style="731"/>
    <col min="1280" max="1280" width="4.85546875" style="731" customWidth="1"/>
    <col min="1281" max="1281" width="30.85546875" style="731" customWidth="1"/>
    <col min="1282" max="1282" width="84.42578125" style="731" customWidth="1"/>
    <col min="1283" max="1283" width="42.7109375" style="731" customWidth="1"/>
    <col min="1284" max="1284" width="4.85546875" style="731" customWidth="1"/>
    <col min="1285" max="1535" width="11.42578125" style="731"/>
    <col min="1536" max="1536" width="4.85546875" style="731" customWidth="1"/>
    <col min="1537" max="1537" width="30.85546875" style="731" customWidth="1"/>
    <col min="1538" max="1538" width="84.42578125" style="731" customWidth="1"/>
    <col min="1539" max="1539" width="42.7109375" style="731" customWidth="1"/>
    <col min="1540" max="1540" width="4.85546875" style="731" customWidth="1"/>
    <col min="1541" max="1791" width="11.42578125" style="731"/>
    <col min="1792" max="1792" width="4.85546875" style="731" customWidth="1"/>
    <col min="1793" max="1793" width="30.85546875" style="731" customWidth="1"/>
    <col min="1794" max="1794" width="84.42578125" style="731" customWidth="1"/>
    <col min="1795" max="1795" width="42.7109375" style="731" customWidth="1"/>
    <col min="1796" max="1796" width="4.85546875" style="731" customWidth="1"/>
    <col min="1797" max="2047" width="11.42578125" style="731"/>
    <col min="2048" max="2048" width="4.85546875" style="731" customWidth="1"/>
    <col min="2049" max="2049" width="30.85546875" style="731" customWidth="1"/>
    <col min="2050" max="2050" width="84.42578125" style="731" customWidth="1"/>
    <col min="2051" max="2051" width="42.7109375" style="731" customWidth="1"/>
    <col min="2052" max="2052" width="4.85546875" style="731" customWidth="1"/>
    <col min="2053" max="2303" width="11.42578125" style="731"/>
    <col min="2304" max="2304" width="4.85546875" style="731" customWidth="1"/>
    <col min="2305" max="2305" width="30.85546875" style="731" customWidth="1"/>
    <col min="2306" max="2306" width="84.42578125" style="731" customWidth="1"/>
    <col min="2307" max="2307" width="42.7109375" style="731" customWidth="1"/>
    <col min="2308" max="2308" width="4.85546875" style="731" customWidth="1"/>
    <col min="2309" max="2559" width="11.42578125" style="731"/>
    <col min="2560" max="2560" width="4.85546875" style="731" customWidth="1"/>
    <col min="2561" max="2561" width="30.85546875" style="731" customWidth="1"/>
    <col min="2562" max="2562" width="84.42578125" style="731" customWidth="1"/>
    <col min="2563" max="2563" width="42.7109375" style="731" customWidth="1"/>
    <col min="2564" max="2564" width="4.85546875" style="731" customWidth="1"/>
    <col min="2565" max="2815" width="11.42578125" style="731"/>
    <col min="2816" max="2816" width="4.85546875" style="731" customWidth="1"/>
    <col min="2817" max="2817" width="30.85546875" style="731" customWidth="1"/>
    <col min="2818" max="2818" width="84.42578125" style="731" customWidth="1"/>
    <col min="2819" max="2819" width="42.7109375" style="731" customWidth="1"/>
    <col min="2820" max="2820" width="4.85546875" style="731" customWidth="1"/>
    <col min="2821" max="3071" width="11.42578125" style="731"/>
    <col min="3072" max="3072" width="4.85546875" style="731" customWidth="1"/>
    <col min="3073" max="3073" width="30.85546875" style="731" customWidth="1"/>
    <col min="3074" max="3074" width="84.42578125" style="731" customWidth="1"/>
    <col min="3075" max="3075" width="42.7109375" style="731" customWidth="1"/>
    <col min="3076" max="3076" width="4.85546875" style="731" customWidth="1"/>
    <col min="3077" max="3327" width="11.42578125" style="731"/>
    <col min="3328" max="3328" width="4.85546875" style="731" customWidth="1"/>
    <col min="3329" max="3329" width="30.85546875" style="731" customWidth="1"/>
    <col min="3330" max="3330" width="84.42578125" style="731" customWidth="1"/>
    <col min="3331" max="3331" width="42.7109375" style="731" customWidth="1"/>
    <col min="3332" max="3332" width="4.85546875" style="731" customWidth="1"/>
    <col min="3333" max="3583" width="11.42578125" style="731"/>
    <col min="3584" max="3584" width="4.85546875" style="731" customWidth="1"/>
    <col min="3585" max="3585" width="30.85546875" style="731" customWidth="1"/>
    <col min="3586" max="3586" width="84.42578125" style="731" customWidth="1"/>
    <col min="3587" max="3587" width="42.7109375" style="731" customWidth="1"/>
    <col min="3588" max="3588" width="4.85546875" style="731" customWidth="1"/>
    <col min="3589" max="3839" width="11.42578125" style="731"/>
    <col min="3840" max="3840" width="4.85546875" style="731" customWidth="1"/>
    <col min="3841" max="3841" width="30.85546875" style="731" customWidth="1"/>
    <col min="3842" max="3842" width="84.42578125" style="731" customWidth="1"/>
    <col min="3843" max="3843" width="42.7109375" style="731" customWidth="1"/>
    <col min="3844" max="3844" width="4.85546875" style="731" customWidth="1"/>
    <col min="3845" max="4095" width="11.42578125" style="731"/>
    <col min="4096" max="4096" width="4.85546875" style="731" customWidth="1"/>
    <col min="4097" max="4097" width="30.85546875" style="731" customWidth="1"/>
    <col min="4098" max="4098" width="84.42578125" style="731" customWidth="1"/>
    <col min="4099" max="4099" width="42.7109375" style="731" customWidth="1"/>
    <col min="4100" max="4100" width="4.85546875" style="731" customWidth="1"/>
    <col min="4101" max="4351" width="11.42578125" style="731"/>
    <col min="4352" max="4352" width="4.85546875" style="731" customWidth="1"/>
    <col min="4353" max="4353" width="30.85546875" style="731" customWidth="1"/>
    <col min="4354" max="4354" width="84.42578125" style="731" customWidth="1"/>
    <col min="4355" max="4355" width="42.7109375" style="731" customWidth="1"/>
    <col min="4356" max="4356" width="4.85546875" style="731" customWidth="1"/>
    <col min="4357" max="4607" width="11.42578125" style="731"/>
    <col min="4608" max="4608" width="4.85546875" style="731" customWidth="1"/>
    <col min="4609" max="4609" width="30.85546875" style="731" customWidth="1"/>
    <col min="4610" max="4610" width="84.42578125" style="731" customWidth="1"/>
    <col min="4611" max="4611" width="42.7109375" style="731" customWidth="1"/>
    <col min="4612" max="4612" width="4.85546875" style="731" customWidth="1"/>
    <col min="4613" max="4863" width="11.42578125" style="731"/>
    <col min="4864" max="4864" width="4.85546875" style="731" customWidth="1"/>
    <col min="4865" max="4865" width="30.85546875" style="731" customWidth="1"/>
    <col min="4866" max="4866" width="84.42578125" style="731" customWidth="1"/>
    <col min="4867" max="4867" width="42.7109375" style="731" customWidth="1"/>
    <col min="4868" max="4868" width="4.85546875" style="731" customWidth="1"/>
    <col min="4869" max="5119" width="11.42578125" style="731"/>
    <col min="5120" max="5120" width="4.85546875" style="731" customWidth="1"/>
    <col min="5121" max="5121" width="30.85546875" style="731" customWidth="1"/>
    <col min="5122" max="5122" width="84.42578125" style="731" customWidth="1"/>
    <col min="5123" max="5123" width="42.7109375" style="731" customWidth="1"/>
    <col min="5124" max="5124" width="4.85546875" style="731" customWidth="1"/>
    <col min="5125" max="5375" width="11.42578125" style="731"/>
    <col min="5376" max="5376" width="4.85546875" style="731" customWidth="1"/>
    <col min="5377" max="5377" width="30.85546875" style="731" customWidth="1"/>
    <col min="5378" max="5378" width="84.42578125" style="731" customWidth="1"/>
    <col min="5379" max="5379" width="42.7109375" style="731" customWidth="1"/>
    <col min="5380" max="5380" width="4.85546875" style="731" customWidth="1"/>
    <col min="5381" max="5631" width="11.42578125" style="731"/>
    <col min="5632" max="5632" width="4.85546875" style="731" customWidth="1"/>
    <col min="5633" max="5633" width="30.85546875" style="731" customWidth="1"/>
    <col min="5634" max="5634" width="84.42578125" style="731" customWidth="1"/>
    <col min="5635" max="5635" width="42.7109375" style="731" customWidth="1"/>
    <col min="5636" max="5636" width="4.85546875" style="731" customWidth="1"/>
    <col min="5637" max="5887" width="11.42578125" style="731"/>
    <col min="5888" max="5888" width="4.85546875" style="731" customWidth="1"/>
    <col min="5889" max="5889" width="30.85546875" style="731" customWidth="1"/>
    <col min="5890" max="5890" width="84.42578125" style="731" customWidth="1"/>
    <col min="5891" max="5891" width="42.7109375" style="731" customWidth="1"/>
    <col min="5892" max="5892" width="4.85546875" style="731" customWidth="1"/>
    <col min="5893" max="6143" width="11.42578125" style="731"/>
    <col min="6144" max="6144" width="4.85546875" style="731" customWidth="1"/>
    <col min="6145" max="6145" width="30.85546875" style="731" customWidth="1"/>
    <col min="6146" max="6146" width="84.42578125" style="731" customWidth="1"/>
    <col min="6147" max="6147" width="42.7109375" style="731" customWidth="1"/>
    <col min="6148" max="6148" width="4.85546875" style="731" customWidth="1"/>
    <col min="6149" max="6399" width="11.42578125" style="731"/>
    <col min="6400" max="6400" width="4.85546875" style="731" customWidth="1"/>
    <col min="6401" max="6401" width="30.85546875" style="731" customWidth="1"/>
    <col min="6402" max="6402" width="84.42578125" style="731" customWidth="1"/>
    <col min="6403" max="6403" width="42.7109375" style="731" customWidth="1"/>
    <col min="6404" max="6404" width="4.85546875" style="731" customWidth="1"/>
    <col min="6405" max="6655" width="11.42578125" style="731"/>
    <col min="6656" max="6656" width="4.85546875" style="731" customWidth="1"/>
    <col min="6657" max="6657" width="30.85546875" style="731" customWidth="1"/>
    <col min="6658" max="6658" width="84.42578125" style="731" customWidth="1"/>
    <col min="6659" max="6659" width="42.7109375" style="731" customWidth="1"/>
    <col min="6660" max="6660" width="4.85546875" style="731" customWidth="1"/>
    <col min="6661" max="6911" width="11.42578125" style="731"/>
    <col min="6912" max="6912" width="4.85546875" style="731" customWidth="1"/>
    <col min="6913" max="6913" width="30.85546875" style="731" customWidth="1"/>
    <col min="6914" max="6914" width="84.42578125" style="731" customWidth="1"/>
    <col min="6915" max="6915" width="42.7109375" style="731" customWidth="1"/>
    <col min="6916" max="6916" width="4.85546875" style="731" customWidth="1"/>
    <col min="6917" max="7167" width="11.42578125" style="731"/>
    <col min="7168" max="7168" width="4.85546875" style="731" customWidth="1"/>
    <col min="7169" max="7169" width="30.85546875" style="731" customWidth="1"/>
    <col min="7170" max="7170" width="84.42578125" style="731" customWidth="1"/>
    <col min="7171" max="7171" width="42.7109375" style="731" customWidth="1"/>
    <col min="7172" max="7172" width="4.85546875" style="731" customWidth="1"/>
    <col min="7173" max="7423" width="11.42578125" style="731"/>
    <col min="7424" max="7424" width="4.85546875" style="731" customWidth="1"/>
    <col min="7425" max="7425" width="30.85546875" style="731" customWidth="1"/>
    <col min="7426" max="7426" width="84.42578125" style="731" customWidth="1"/>
    <col min="7427" max="7427" width="42.7109375" style="731" customWidth="1"/>
    <col min="7428" max="7428" width="4.85546875" style="731" customWidth="1"/>
    <col min="7429" max="7679" width="11.42578125" style="731"/>
    <col min="7680" max="7680" width="4.85546875" style="731" customWidth="1"/>
    <col min="7681" max="7681" width="30.85546875" style="731" customWidth="1"/>
    <col min="7682" max="7682" width="84.42578125" style="731" customWidth="1"/>
    <col min="7683" max="7683" width="42.7109375" style="731" customWidth="1"/>
    <col min="7684" max="7684" width="4.85546875" style="731" customWidth="1"/>
    <col min="7685" max="7935" width="11.42578125" style="731"/>
    <col min="7936" max="7936" width="4.85546875" style="731" customWidth="1"/>
    <col min="7937" max="7937" width="30.85546875" style="731" customWidth="1"/>
    <col min="7938" max="7938" width="84.42578125" style="731" customWidth="1"/>
    <col min="7939" max="7939" width="42.7109375" style="731" customWidth="1"/>
    <col min="7940" max="7940" width="4.85546875" style="731" customWidth="1"/>
    <col min="7941" max="8191" width="11.42578125" style="731"/>
    <col min="8192" max="8192" width="4.85546875" style="731" customWidth="1"/>
    <col min="8193" max="8193" width="30.85546875" style="731" customWidth="1"/>
    <col min="8194" max="8194" width="84.42578125" style="731" customWidth="1"/>
    <col min="8195" max="8195" width="42.7109375" style="731" customWidth="1"/>
    <col min="8196" max="8196" width="4.85546875" style="731" customWidth="1"/>
    <col min="8197" max="8447" width="11.42578125" style="731"/>
    <col min="8448" max="8448" width="4.85546875" style="731" customWidth="1"/>
    <col min="8449" max="8449" width="30.85546875" style="731" customWidth="1"/>
    <col min="8450" max="8450" width="84.42578125" style="731" customWidth="1"/>
    <col min="8451" max="8451" width="42.7109375" style="731" customWidth="1"/>
    <col min="8452" max="8452" width="4.85546875" style="731" customWidth="1"/>
    <col min="8453" max="8703" width="11.42578125" style="731"/>
    <col min="8704" max="8704" width="4.85546875" style="731" customWidth="1"/>
    <col min="8705" max="8705" width="30.85546875" style="731" customWidth="1"/>
    <col min="8706" max="8706" width="84.42578125" style="731" customWidth="1"/>
    <col min="8707" max="8707" width="42.7109375" style="731" customWidth="1"/>
    <col min="8708" max="8708" width="4.85546875" style="731" customWidth="1"/>
    <col min="8709" max="8959" width="11.42578125" style="731"/>
    <col min="8960" max="8960" width="4.85546875" style="731" customWidth="1"/>
    <col min="8961" max="8961" width="30.85546875" style="731" customWidth="1"/>
    <col min="8962" max="8962" width="84.42578125" style="731" customWidth="1"/>
    <col min="8963" max="8963" width="42.7109375" style="731" customWidth="1"/>
    <col min="8964" max="8964" width="4.85546875" style="731" customWidth="1"/>
    <col min="8965" max="9215" width="11.42578125" style="731"/>
    <col min="9216" max="9216" width="4.85546875" style="731" customWidth="1"/>
    <col min="9217" max="9217" width="30.85546875" style="731" customWidth="1"/>
    <col min="9218" max="9218" width="84.42578125" style="731" customWidth="1"/>
    <col min="9219" max="9219" width="42.7109375" style="731" customWidth="1"/>
    <col min="9220" max="9220" width="4.85546875" style="731" customWidth="1"/>
    <col min="9221" max="9471" width="11.42578125" style="731"/>
    <col min="9472" max="9472" width="4.85546875" style="731" customWidth="1"/>
    <col min="9473" max="9473" width="30.85546875" style="731" customWidth="1"/>
    <col min="9474" max="9474" width="84.42578125" style="731" customWidth="1"/>
    <col min="9475" max="9475" width="42.7109375" style="731" customWidth="1"/>
    <col min="9476" max="9476" width="4.85546875" style="731" customWidth="1"/>
    <col min="9477" max="9727" width="11.42578125" style="731"/>
    <col min="9728" max="9728" width="4.85546875" style="731" customWidth="1"/>
    <col min="9729" max="9729" width="30.85546875" style="731" customWidth="1"/>
    <col min="9730" max="9730" width="84.42578125" style="731" customWidth="1"/>
    <col min="9731" max="9731" width="42.7109375" style="731" customWidth="1"/>
    <col min="9732" max="9732" width="4.85546875" style="731" customWidth="1"/>
    <col min="9733" max="9983" width="11.42578125" style="731"/>
    <col min="9984" max="9984" width="4.85546875" style="731" customWidth="1"/>
    <col min="9985" max="9985" width="30.85546875" style="731" customWidth="1"/>
    <col min="9986" max="9986" width="84.42578125" style="731" customWidth="1"/>
    <col min="9987" max="9987" width="42.7109375" style="731" customWidth="1"/>
    <col min="9988" max="9988" width="4.85546875" style="731" customWidth="1"/>
    <col min="9989" max="10239" width="11.42578125" style="731"/>
    <col min="10240" max="10240" width="4.85546875" style="731" customWidth="1"/>
    <col min="10241" max="10241" width="30.85546875" style="731" customWidth="1"/>
    <col min="10242" max="10242" width="84.42578125" style="731" customWidth="1"/>
    <col min="10243" max="10243" width="42.7109375" style="731" customWidth="1"/>
    <col min="10244" max="10244" width="4.85546875" style="731" customWidth="1"/>
    <col min="10245" max="10495" width="11.42578125" style="731"/>
    <col min="10496" max="10496" width="4.85546875" style="731" customWidth="1"/>
    <col min="10497" max="10497" width="30.85546875" style="731" customWidth="1"/>
    <col min="10498" max="10498" width="84.42578125" style="731" customWidth="1"/>
    <col min="10499" max="10499" width="42.7109375" style="731" customWidth="1"/>
    <col min="10500" max="10500" width="4.85546875" style="731" customWidth="1"/>
    <col min="10501" max="10751" width="11.42578125" style="731"/>
    <col min="10752" max="10752" width="4.85546875" style="731" customWidth="1"/>
    <col min="10753" max="10753" width="30.85546875" style="731" customWidth="1"/>
    <col min="10754" max="10754" width="84.42578125" style="731" customWidth="1"/>
    <col min="10755" max="10755" width="42.7109375" style="731" customWidth="1"/>
    <col min="10756" max="10756" width="4.85546875" style="731" customWidth="1"/>
    <col min="10757" max="11007" width="11.42578125" style="731"/>
    <col min="11008" max="11008" width="4.85546875" style="731" customWidth="1"/>
    <col min="11009" max="11009" width="30.85546875" style="731" customWidth="1"/>
    <col min="11010" max="11010" width="84.42578125" style="731" customWidth="1"/>
    <col min="11011" max="11011" width="42.7109375" style="731" customWidth="1"/>
    <col min="11012" max="11012" width="4.85546875" style="731" customWidth="1"/>
    <col min="11013" max="11263" width="11.42578125" style="731"/>
    <col min="11264" max="11264" width="4.85546875" style="731" customWidth="1"/>
    <col min="11265" max="11265" width="30.85546875" style="731" customWidth="1"/>
    <col min="11266" max="11266" width="84.42578125" style="731" customWidth="1"/>
    <col min="11267" max="11267" width="42.7109375" style="731" customWidth="1"/>
    <col min="11268" max="11268" width="4.85546875" style="731" customWidth="1"/>
    <col min="11269" max="11519" width="11.42578125" style="731"/>
    <col min="11520" max="11520" width="4.85546875" style="731" customWidth="1"/>
    <col min="11521" max="11521" width="30.85546875" style="731" customWidth="1"/>
    <col min="11522" max="11522" width="84.42578125" style="731" customWidth="1"/>
    <col min="11523" max="11523" width="42.7109375" style="731" customWidth="1"/>
    <col min="11524" max="11524" width="4.85546875" style="731" customWidth="1"/>
    <col min="11525" max="11775" width="11.42578125" style="731"/>
    <col min="11776" max="11776" width="4.85546875" style="731" customWidth="1"/>
    <col min="11777" max="11777" width="30.85546875" style="731" customWidth="1"/>
    <col min="11778" max="11778" width="84.42578125" style="731" customWidth="1"/>
    <col min="11779" max="11779" width="42.7109375" style="731" customWidth="1"/>
    <col min="11780" max="11780" width="4.85546875" style="731" customWidth="1"/>
    <col min="11781" max="12031" width="11.42578125" style="731"/>
    <col min="12032" max="12032" width="4.85546875" style="731" customWidth="1"/>
    <col min="12033" max="12033" width="30.85546875" style="731" customWidth="1"/>
    <col min="12034" max="12034" width="84.42578125" style="731" customWidth="1"/>
    <col min="12035" max="12035" width="42.7109375" style="731" customWidth="1"/>
    <col min="12036" max="12036" width="4.85546875" style="731" customWidth="1"/>
    <col min="12037" max="12287" width="11.42578125" style="731"/>
    <col min="12288" max="12288" width="4.85546875" style="731" customWidth="1"/>
    <col min="12289" max="12289" width="30.85546875" style="731" customWidth="1"/>
    <col min="12290" max="12290" width="84.42578125" style="731" customWidth="1"/>
    <col min="12291" max="12291" width="42.7109375" style="731" customWidth="1"/>
    <col min="12292" max="12292" width="4.85546875" style="731" customWidth="1"/>
    <col min="12293" max="12543" width="11.42578125" style="731"/>
    <col min="12544" max="12544" width="4.85546875" style="731" customWidth="1"/>
    <col min="12545" max="12545" width="30.85546875" style="731" customWidth="1"/>
    <col min="12546" max="12546" width="84.42578125" style="731" customWidth="1"/>
    <col min="12547" max="12547" width="42.7109375" style="731" customWidth="1"/>
    <col min="12548" max="12548" width="4.85546875" style="731" customWidth="1"/>
    <col min="12549" max="12799" width="11.42578125" style="731"/>
    <col min="12800" max="12800" width="4.85546875" style="731" customWidth="1"/>
    <col min="12801" max="12801" width="30.85546875" style="731" customWidth="1"/>
    <col min="12802" max="12802" width="84.42578125" style="731" customWidth="1"/>
    <col min="12803" max="12803" width="42.7109375" style="731" customWidth="1"/>
    <col min="12804" max="12804" width="4.85546875" style="731" customWidth="1"/>
    <col min="12805" max="13055" width="11.42578125" style="731"/>
    <col min="13056" max="13056" width="4.85546875" style="731" customWidth="1"/>
    <col min="13057" max="13057" width="30.85546875" style="731" customWidth="1"/>
    <col min="13058" max="13058" width="84.42578125" style="731" customWidth="1"/>
    <col min="13059" max="13059" width="42.7109375" style="731" customWidth="1"/>
    <col min="13060" max="13060" width="4.85546875" style="731" customWidth="1"/>
    <col min="13061" max="13311" width="11.42578125" style="731"/>
    <col min="13312" max="13312" width="4.85546875" style="731" customWidth="1"/>
    <col min="13313" max="13313" width="30.85546875" style="731" customWidth="1"/>
    <col min="13314" max="13314" width="84.42578125" style="731" customWidth="1"/>
    <col min="13315" max="13315" width="42.7109375" style="731" customWidth="1"/>
    <col min="13316" max="13316" width="4.85546875" style="731" customWidth="1"/>
    <col min="13317" max="13567" width="11.42578125" style="731"/>
    <col min="13568" max="13568" width="4.85546875" style="731" customWidth="1"/>
    <col min="13569" max="13569" width="30.85546875" style="731" customWidth="1"/>
    <col min="13570" max="13570" width="84.42578125" style="731" customWidth="1"/>
    <col min="13571" max="13571" width="42.7109375" style="731" customWidth="1"/>
    <col min="13572" max="13572" width="4.85546875" style="731" customWidth="1"/>
    <col min="13573" max="13823" width="11.42578125" style="731"/>
    <col min="13824" max="13824" width="4.85546875" style="731" customWidth="1"/>
    <col min="13825" max="13825" width="30.85546875" style="731" customWidth="1"/>
    <col min="13826" max="13826" width="84.42578125" style="731" customWidth="1"/>
    <col min="13827" max="13827" width="42.7109375" style="731" customWidth="1"/>
    <col min="13828" max="13828" width="4.85546875" style="731" customWidth="1"/>
    <col min="13829" max="14079" width="11.42578125" style="731"/>
    <col min="14080" max="14080" width="4.85546875" style="731" customWidth="1"/>
    <col min="14081" max="14081" width="30.85546875" style="731" customWidth="1"/>
    <col min="14082" max="14082" width="84.42578125" style="731" customWidth="1"/>
    <col min="14083" max="14083" width="42.7109375" style="731" customWidth="1"/>
    <col min="14084" max="14084" width="4.85546875" style="731" customWidth="1"/>
    <col min="14085" max="14335" width="11.42578125" style="731"/>
    <col min="14336" max="14336" width="4.85546875" style="731" customWidth="1"/>
    <col min="14337" max="14337" width="30.85546875" style="731" customWidth="1"/>
    <col min="14338" max="14338" width="84.42578125" style="731" customWidth="1"/>
    <col min="14339" max="14339" width="42.7109375" style="731" customWidth="1"/>
    <col min="14340" max="14340" width="4.85546875" style="731" customWidth="1"/>
    <col min="14341" max="14591" width="11.42578125" style="731"/>
    <col min="14592" max="14592" width="4.85546875" style="731" customWidth="1"/>
    <col min="14593" max="14593" width="30.85546875" style="731" customWidth="1"/>
    <col min="14594" max="14594" width="84.42578125" style="731" customWidth="1"/>
    <col min="14595" max="14595" width="42.7109375" style="731" customWidth="1"/>
    <col min="14596" max="14596" width="4.85546875" style="731" customWidth="1"/>
    <col min="14597" max="14847" width="11.42578125" style="731"/>
    <col min="14848" max="14848" width="4.85546875" style="731" customWidth="1"/>
    <col min="14849" max="14849" width="30.85546875" style="731" customWidth="1"/>
    <col min="14850" max="14850" width="84.42578125" style="731" customWidth="1"/>
    <col min="14851" max="14851" width="42.7109375" style="731" customWidth="1"/>
    <col min="14852" max="14852" width="4.85546875" style="731" customWidth="1"/>
    <col min="14853" max="15103" width="11.42578125" style="731"/>
    <col min="15104" max="15104" width="4.85546875" style="731" customWidth="1"/>
    <col min="15105" max="15105" width="30.85546875" style="731" customWidth="1"/>
    <col min="15106" max="15106" width="84.42578125" style="731" customWidth="1"/>
    <col min="15107" max="15107" width="42.7109375" style="731" customWidth="1"/>
    <col min="15108" max="15108" width="4.85546875" style="731" customWidth="1"/>
    <col min="15109" max="15359" width="11.42578125" style="731"/>
    <col min="15360" max="15360" width="4.85546875" style="731" customWidth="1"/>
    <col min="15361" max="15361" width="30.85546875" style="731" customWidth="1"/>
    <col min="15362" max="15362" width="84.42578125" style="731" customWidth="1"/>
    <col min="15363" max="15363" width="42.7109375" style="731" customWidth="1"/>
    <col min="15364" max="15364" width="4.85546875" style="731" customWidth="1"/>
    <col min="15365" max="15615" width="11.42578125" style="731"/>
    <col min="15616" max="15616" width="4.85546875" style="731" customWidth="1"/>
    <col min="15617" max="15617" width="30.85546875" style="731" customWidth="1"/>
    <col min="15618" max="15618" width="84.42578125" style="731" customWidth="1"/>
    <col min="15619" max="15619" width="42.7109375" style="731" customWidth="1"/>
    <col min="15620" max="15620" width="4.85546875" style="731" customWidth="1"/>
    <col min="15621" max="15871" width="11.42578125" style="731"/>
    <col min="15872" max="15872" width="4.85546875" style="731" customWidth="1"/>
    <col min="15873" max="15873" width="30.85546875" style="731" customWidth="1"/>
    <col min="15874" max="15874" width="84.42578125" style="731" customWidth="1"/>
    <col min="15875" max="15875" width="42.7109375" style="731" customWidth="1"/>
    <col min="15876" max="15876" width="4.85546875" style="731" customWidth="1"/>
    <col min="15877" max="16127" width="11.42578125" style="731"/>
    <col min="16128" max="16128" width="4.85546875" style="731" customWidth="1"/>
    <col min="16129" max="16129" width="30.85546875" style="731" customWidth="1"/>
    <col min="16130" max="16130" width="84.42578125" style="731" customWidth="1"/>
    <col min="16131" max="16131" width="42.7109375" style="731" customWidth="1"/>
    <col min="16132" max="16132" width="4.85546875" style="731" customWidth="1"/>
    <col min="16133" max="16384" width="11.42578125" style="731"/>
  </cols>
  <sheetData>
    <row r="1" spans="1:7" s="725" customFormat="1" ht="20.25" customHeight="1">
      <c r="A1" s="1063" t="s">
        <v>1133</v>
      </c>
      <c r="B1" s="1063"/>
      <c r="C1" s="1063"/>
      <c r="D1" s="724"/>
    </row>
    <row r="2" spans="1:7" s="725" customFormat="1" ht="20.25" customHeight="1">
      <c r="A2" s="1063" t="s">
        <v>6211</v>
      </c>
      <c r="B2" s="1063"/>
      <c r="C2" s="1063"/>
      <c r="D2" s="724"/>
    </row>
    <row r="3" spans="1:7" s="725" customFormat="1" ht="20.25" customHeight="1">
      <c r="A3" s="1063" t="s">
        <v>0</v>
      </c>
      <c r="B3" s="1063"/>
      <c r="C3" s="1063"/>
      <c r="D3" s="724"/>
    </row>
    <row r="4" spans="1:7" s="725" customFormat="1">
      <c r="A4" s="759"/>
      <c r="B4" s="759"/>
      <c r="C4" s="759"/>
      <c r="D4" s="759"/>
    </row>
    <row r="5" spans="1:7">
      <c r="A5" s="727" t="s">
        <v>3</v>
      </c>
      <c r="B5" s="728" t="s">
        <v>1134</v>
      </c>
      <c r="C5" s="729"/>
      <c r="D5" s="729"/>
      <c r="E5" s="730"/>
      <c r="F5" s="730"/>
      <c r="G5" s="730"/>
    </row>
    <row r="6" spans="1:7">
      <c r="A6" s="734"/>
      <c r="B6" s="733"/>
      <c r="C6" s="733"/>
      <c r="D6" s="734"/>
    </row>
    <row r="7" spans="1:7" s="737" customFormat="1">
      <c r="A7" s="735"/>
      <c r="B7" s="736"/>
      <c r="C7" s="736"/>
      <c r="D7" s="735"/>
    </row>
    <row r="8" spans="1:7" s="741" customFormat="1">
      <c r="A8" s="738" t="s">
        <v>1125</v>
      </c>
      <c r="B8" s="739" t="s">
        <v>1135</v>
      </c>
      <c r="C8" s="739" t="s">
        <v>1127</v>
      </c>
      <c r="D8" s="740"/>
    </row>
    <row r="9" spans="1:7" s="737" customFormat="1" ht="15">
      <c r="A9" s="760" t="s">
        <v>3704</v>
      </c>
      <c r="B9" s="761" t="s">
        <v>3179</v>
      </c>
      <c r="C9" s="552">
        <v>699</v>
      </c>
      <c r="D9" s="744"/>
    </row>
    <row r="10" spans="1:7" ht="15">
      <c r="A10" s="760" t="s">
        <v>3282</v>
      </c>
      <c r="B10" s="761" t="s">
        <v>3179</v>
      </c>
      <c r="C10" s="603">
        <v>699</v>
      </c>
      <c r="D10" s="748"/>
    </row>
    <row r="11" spans="1:7" ht="15">
      <c r="A11" s="760" t="s">
        <v>3741</v>
      </c>
      <c r="B11" s="761" t="s">
        <v>3742</v>
      </c>
      <c r="C11" s="603">
        <v>699</v>
      </c>
      <c r="D11" s="748"/>
    </row>
    <row r="12" spans="1:7" ht="15">
      <c r="A12" s="760" t="s">
        <v>3982</v>
      </c>
      <c r="B12" s="761" t="s">
        <v>3742</v>
      </c>
      <c r="C12" s="603">
        <v>699</v>
      </c>
      <c r="D12" s="748"/>
    </row>
    <row r="13" spans="1:7" ht="15">
      <c r="A13" s="760" t="s">
        <v>3519</v>
      </c>
      <c r="B13" s="761" t="s">
        <v>3281</v>
      </c>
      <c r="C13" s="552">
        <v>674.25</v>
      </c>
      <c r="D13" s="748"/>
    </row>
    <row r="14" spans="1:7" ht="15">
      <c r="A14" s="760" t="s">
        <v>3280</v>
      </c>
      <c r="B14" s="761" t="s">
        <v>3281</v>
      </c>
      <c r="C14" s="603">
        <v>674.25</v>
      </c>
      <c r="D14" s="748"/>
    </row>
    <row r="15" spans="1:7" ht="15">
      <c r="A15" s="760" t="s">
        <v>3941</v>
      </c>
      <c r="B15" s="761" t="s">
        <v>3281</v>
      </c>
      <c r="C15" s="603">
        <v>674.25</v>
      </c>
      <c r="D15" s="748"/>
    </row>
    <row r="16" spans="1:7" ht="15">
      <c r="A16" s="760" t="s">
        <v>3916</v>
      </c>
      <c r="B16" s="761" t="s">
        <v>3281</v>
      </c>
      <c r="C16" s="603">
        <v>674.25</v>
      </c>
      <c r="D16" s="748"/>
    </row>
    <row r="17" spans="1:4" ht="15">
      <c r="A17" s="760" t="s">
        <v>3793</v>
      </c>
      <c r="B17" s="761" t="s">
        <v>3281</v>
      </c>
      <c r="C17" s="603">
        <v>674.25</v>
      </c>
      <c r="D17" s="748"/>
    </row>
    <row r="18" spans="1:4" ht="15">
      <c r="A18" s="760" t="s">
        <v>3358</v>
      </c>
      <c r="B18" s="761" t="s">
        <v>3281</v>
      </c>
      <c r="C18" s="603">
        <v>674.25</v>
      </c>
      <c r="D18" s="748"/>
    </row>
    <row r="19" spans="1:4" ht="15">
      <c r="A19" s="760" t="s">
        <v>3343</v>
      </c>
      <c r="B19" s="761" t="s">
        <v>3344</v>
      </c>
      <c r="C19" s="603">
        <v>13800</v>
      </c>
      <c r="D19" s="748"/>
    </row>
    <row r="20" spans="1:4" ht="15">
      <c r="A20" s="760" t="s">
        <v>3873</v>
      </c>
      <c r="B20" s="761" t="s">
        <v>3344</v>
      </c>
      <c r="C20" s="603">
        <v>12075</v>
      </c>
      <c r="D20" s="748"/>
    </row>
    <row r="21" spans="1:4" ht="15">
      <c r="A21" s="760" t="s">
        <v>3846</v>
      </c>
      <c r="B21" s="761" t="s">
        <v>3847</v>
      </c>
      <c r="C21" s="603">
        <v>9200</v>
      </c>
      <c r="D21" s="748"/>
    </row>
    <row r="22" spans="1:4" ht="15">
      <c r="A22" s="760" t="s">
        <v>3753</v>
      </c>
      <c r="B22" s="761" t="s">
        <v>3122</v>
      </c>
      <c r="C22" s="603">
        <v>450</v>
      </c>
      <c r="D22" s="748"/>
    </row>
    <row r="23" spans="1:4" ht="15">
      <c r="A23" s="760" t="s">
        <v>3614</v>
      </c>
      <c r="B23" s="761" t="s">
        <v>3122</v>
      </c>
      <c r="C23" s="603">
        <v>900</v>
      </c>
      <c r="D23" s="748"/>
    </row>
    <row r="24" spans="1:4" ht="15">
      <c r="A24" s="760" t="s">
        <v>3592</v>
      </c>
      <c r="B24" s="761" t="s">
        <v>3122</v>
      </c>
      <c r="C24" s="603">
        <v>450</v>
      </c>
      <c r="D24" s="748"/>
    </row>
    <row r="25" spans="1:4" ht="15">
      <c r="A25" s="760" t="s">
        <v>3196</v>
      </c>
      <c r="B25" s="761" t="s">
        <v>3122</v>
      </c>
      <c r="C25" s="603">
        <v>450</v>
      </c>
      <c r="D25" s="748"/>
    </row>
    <row r="26" spans="1:4" ht="15">
      <c r="A26" s="760" t="s">
        <v>3739</v>
      </c>
      <c r="B26" s="761" t="s">
        <v>3122</v>
      </c>
      <c r="C26" s="603">
        <v>450</v>
      </c>
      <c r="D26" s="748"/>
    </row>
    <row r="27" spans="1:4" ht="15">
      <c r="A27" s="760" t="s">
        <v>3740</v>
      </c>
      <c r="B27" s="761" t="s">
        <v>3122</v>
      </c>
      <c r="C27" s="603">
        <v>450</v>
      </c>
      <c r="D27" s="748"/>
    </row>
    <row r="28" spans="1:4" ht="15">
      <c r="A28" s="760" t="s">
        <v>3824</v>
      </c>
      <c r="B28" s="761" t="s">
        <v>3122</v>
      </c>
      <c r="C28" s="552">
        <v>450</v>
      </c>
      <c r="D28" s="748"/>
    </row>
    <row r="29" spans="1:4" ht="15">
      <c r="A29" s="760" t="s">
        <v>3121</v>
      </c>
      <c r="B29" s="761" t="s">
        <v>3122</v>
      </c>
      <c r="C29" s="552">
        <v>450</v>
      </c>
      <c r="D29" s="748"/>
    </row>
    <row r="30" spans="1:4" ht="15">
      <c r="A30" s="760" t="s">
        <v>3723</v>
      </c>
      <c r="B30" s="761" t="s">
        <v>3122</v>
      </c>
      <c r="C30" s="552">
        <v>450</v>
      </c>
      <c r="D30" s="748"/>
    </row>
    <row r="31" spans="1:4" ht="15">
      <c r="A31" s="760" t="s">
        <v>3616</v>
      </c>
      <c r="B31" s="761" t="s">
        <v>3122</v>
      </c>
      <c r="C31" s="552">
        <v>450</v>
      </c>
      <c r="D31" s="748"/>
    </row>
    <row r="32" spans="1:4" ht="15">
      <c r="A32" s="760" t="s">
        <v>3617</v>
      </c>
      <c r="B32" s="761" t="s">
        <v>3122</v>
      </c>
      <c r="C32" s="603">
        <v>450</v>
      </c>
      <c r="D32" s="748"/>
    </row>
    <row r="33" spans="1:4" ht="15">
      <c r="A33" s="760" t="s">
        <v>3457</v>
      </c>
      <c r="B33" s="761" t="s">
        <v>3122</v>
      </c>
      <c r="C33" s="603">
        <v>450</v>
      </c>
      <c r="D33" s="748"/>
    </row>
    <row r="34" spans="1:4" ht="15">
      <c r="A34" s="760" t="s">
        <v>3646</v>
      </c>
      <c r="B34" s="761" t="s">
        <v>3122</v>
      </c>
      <c r="C34" s="603">
        <v>450</v>
      </c>
      <c r="D34" s="748"/>
    </row>
    <row r="35" spans="1:4" ht="15">
      <c r="A35" s="760" t="s">
        <v>3618</v>
      </c>
      <c r="B35" s="761" t="s">
        <v>3122</v>
      </c>
      <c r="C35" s="603">
        <v>450</v>
      </c>
      <c r="D35" s="748"/>
    </row>
    <row r="36" spans="1:4" ht="15">
      <c r="A36" s="760" t="s">
        <v>3673</v>
      </c>
      <c r="B36" s="761" t="s">
        <v>3122</v>
      </c>
      <c r="C36" s="603">
        <v>450</v>
      </c>
      <c r="D36" s="748"/>
    </row>
    <row r="37" spans="1:4" ht="15">
      <c r="A37" s="760" t="s">
        <v>3707</v>
      </c>
      <c r="B37" s="761" t="s">
        <v>3122</v>
      </c>
      <c r="C37" s="603">
        <v>450</v>
      </c>
      <c r="D37" s="748"/>
    </row>
    <row r="38" spans="1:4" ht="15">
      <c r="A38" s="760" t="s">
        <v>3875</v>
      </c>
      <c r="B38" s="761" t="s">
        <v>3122</v>
      </c>
      <c r="C38" s="603">
        <v>450</v>
      </c>
      <c r="D38" s="748"/>
    </row>
    <row r="39" spans="1:4" ht="15">
      <c r="A39" s="760" t="s">
        <v>4006</v>
      </c>
      <c r="B39" s="761" t="s">
        <v>3122</v>
      </c>
      <c r="C39" s="603">
        <v>450</v>
      </c>
      <c r="D39" s="748"/>
    </row>
    <row r="40" spans="1:4" ht="15">
      <c r="A40" s="760" t="s">
        <v>3874</v>
      </c>
      <c r="B40" s="761" t="s">
        <v>3122</v>
      </c>
      <c r="C40" s="603">
        <v>450</v>
      </c>
      <c r="D40" s="748"/>
    </row>
    <row r="41" spans="1:4" ht="15">
      <c r="A41" s="760" t="s">
        <v>3976</v>
      </c>
      <c r="B41" s="761" t="s">
        <v>3122</v>
      </c>
      <c r="C41" s="603">
        <v>450</v>
      </c>
      <c r="D41" s="748"/>
    </row>
    <row r="42" spans="1:4" ht="15">
      <c r="A42" s="760" t="s">
        <v>3664</v>
      </c>
      <c r="B42" s="761" t="s">
        <v>3122</v>
      </c>
      <c r="C42" s="603">
        <v>450</v>
      </c>
      <c r="D42" s="748"/>
    </row>
    <row r="43" spans="1:4" ht="15">
      <c r="A43" s="760" t="s">
        <v>3538</v>
      </c>
      <c r="B43" s="761" t="s">
        <v>3122</v>
      </c>
      <c r="C43" s="603">
        <v>450</v>
      </c>
      <c r="D43" s="748"/>
    </row>
    <row r="44" spans="1:4" ht="15">
      <c r="A44" s="760" t="s">
        <v>3279</v>
      </c>
      <c r="B44" s="761" t="s">
        <v>3122</v>
      </c>
      <c r="C44" s="603">
        <v>450</v>
      </c>
      <c r="D44" s="748"/>
    </row>
    <row r="45" spans="1:4" ht="15">
      <c r="A45" s="760" t="s">
        <v>3915</v>
      </c>
      <c r="B45" s="761" t="s">
        <v>3122</v>
      </c>
      <c r="C45" s="603">
        <v>450</v>
      </c>
      <c r="D45" s="748"/>
    </row>
    <row r="46" spans="1:4" ht="15">
      <c r="A46" s="760" t="s">
        <v>3766</v>
      </c>
      <c r="B46" s="761" t="s">
        <v>3122</v>
      </c>
      <c r="C46" s="603">
        <v>450</v>
      </c>
      <c r="D46" s="748"/>
    </row>
    <row r="47" spans="1:4" ht="15">
      <c r="A47" s="760" t="s">
        <v>3600</v>
      </c>
      <c r="B47" s="761" t="s">
        <v>3122</v>
      </c>
      <c r="C47" s="603">
        <v>450</v>
      </c>
      <c r="D47" s="748"/>
    </row>
    <row r="48" spans="1:4" ht="15">
      <c r="A48" s="760" t="s">
        <v>3425</v>
      </c>
      <c r="B48" s="761" t="s">
        <v>3122</v>
      </c>
      <c r="C48" s="603">
        <v>450</v>
      </c>
      <c r="D48" s="748"/>
    </row>
    <row r="49" spans="1:4" ht="15">
      <c r="A49" s="760" t="s">
        <v>3332</v>
      </c>
      <c r="B49" s="761" t="s">
        <v>3122</v>
      </c>
      <c r="C49" s="603">
        <v>450</v>
      </c>
      <c r="D49" s="748"/>
    </row>
    <row r="50" spans="1:4" ht="15">
      <c r="A50" s="760" t="s">
        <v>3901</v>
      </c>
      <c r="B50" s="761" t="s">
        <v>3122</v>
      </c>
      <c r="C50" s="603">
        <v>450</v>
      </c>
      <c r="D50" s="748"/>
    </row>
    <row r="51" spans="1:4" ht="15">
      <c r="A51" s="760" t="s">
        <v>3591</v>
      </c>
      <c r="B51" s="761" t="s">
        <v>3122</v>
      </c>
      <c r="C51" s="603">
        <v>450</v>
      </c>
      <c r="D51" s="748"/>
    </row>
    <row r="52" spans="1:4" ht="15">
      <c r="A52" s="760" t="s">
        <v>3940</v>
      </c>
      <c r="B52" s="761" t="s">
        <v>3122</v>
      </c>
      <c r="C52" s="603">
        <v>450</v>
      </c>
      <c r="D52" s="748"/>
    </row>
    <row r="53" spans="1:4" ht="15">
      <c r="A53" s="760" t="s">
        <v>3613</v>
      </c>
      <c r="B53" s="761" t="s">
        <v>3122</v>
      </c>
      <c r="C53" s="603">
        <v>450</v>
      </c>
      <c r="D53" s="748"/>
    </row>
    <row r="54" spans="1:4" ht="15">
      <c r="A54" s="760" t="s">
        <v>3633</v>
      </c>
      <c r="B54" s="761" t="s">
        <v>3122</v>
      </c>
      <c r="C54" s="603">
        <v>450</v>
      </c>
      <c r="D54" s="748"/>
    </row>
    <row r="55" spans="1:4" ht="15">
      <c r="A55" s="760" t="s">
        <v>3512</v>
      </c>
      <c r="B55" s="761" t="s">
        <v>3122</v>
      </c>
      <c r="C55" s="603">
        <v>450</v>
      </c>
      <c r="D55" s="748"/>
    </row>
    <row r="56" spans="1:4" ht="15">
      <c r="A56" s="760" t="s">
        <v>3702</v>
      </c>
      <c r="B56" s="761" t="s">
        <v>3122</v>
      </c>
      <c r="C56" s="603">
        <v>450</v>
      </c>
      <c r="D56" s="748"/>
    </row>
    <row r="57" spans="1:4" ht="15">
      <c r="A57" s="760" t="s">
        <v>3848</v>
      </c>
      <c r="B57" s="761" t="s">
        <v>3122</v>
      </c>
      <c r="C57" s="603">
        <v>450</v>
      </c>
      <c r="D57" s="748"/>
    </row>
    <row r="58" spans="1:4" ht="15">
      <c r="A58" s="760" t="s">
        <v>3266</v>
      </c>
      <c r="B58" s="761" t="s">
        <v>3122</v>
      </c>
      <c r="C58" s="603">
        <v>450</v>
      </c>
      <c r="D58" s="748"/>
    </row>
    <row r="59" spans="1:4" ht="15">
      <c r="A59" s="760" t="s">
        <v>3612</v>
      </c>
      <c r="B59" s="761" t="s">
        <v>3122</v>
      </c>
      <c r="C59" s="603">
        <v>450</v>
      </c>
      <c r="D59" s="748"/>
    </row>
    <row r="60" spans="1:4" ht="15">
      <c r="A60" s="760" t="s">
        <v>3811</v>
      </c>
      <c r="B60" s="761" t="s">
        <v>3122</v>
      </c>
      <c r="C60" s="603">
        <v>450</v>
      </c>
      <c r="D60" s="748"/>
    </row>
    <row r="61" spans="1:4" ht="15">
      <c r="A61" s="760" t="s">
        <v>3825</v>
      </c>
      <c r="B61" s="761" t="s">
        <v>3122</v>
      </c>
      <c r="C61" s="603">
        <v>450</v>
      </c>
      <c r="D61" s="748"/>
    </row>
    <row r="62" spans="1:4" ht="15">
      <c r="A62" s="760" t="s">
        <v>3939</v>
      </c>
      <c r="B62" s="761" t="s">
        <v>3122</v>
      </c>
      <c r="C62" s="603">
        <v>450</v>
      </c>
      <c r="D62" s="748"/>
    </row>
    <row r="63" spans="1:4" ht="15">
      <c r="A63" s="760" t="s">
        <v>3404</v>
      </c>
      <c r="B63" s="761" t="s">
        <v>3122</v>
      </c>
      <c r="C63" s="603">
        <v>900</v>
      </c>
      <c r="D63" s="748"/>
    </row>
    <row r="64" spans="1:4" ht="15">
      <c r="A64" s="760" t="s">
        <v>3799</v>
      </c>
      <c r="B64" s="761" t="s">
        <v>3122</v>
      </c>
      <c r="C64" s="603">
        <v>450</v>
      </c>
      <c r="D64" s="748"/>
    </row>
    <row r="65" spans="1:4" ht="15">
      <c r="A65" s="760" t="s">
        <v>3701</v>
      </c>
      <c r="B65" s="761" t="s">
        <v>3122</v>
      </c>
      <c r="C65" s="603">
        <v>450</v>
      </c>
      <c r="D65" s="748"/>
    </row>
    <row r="66" spans="1:4" ht="15">
      <c r="A66" s="760" t="s">
        <v>3345</v>
      </c>
      <c r="B66" s="761" t="s">
        <v>3122</v>
      </c>
      <c r="C66" s="603">
        <v>450</v>
      </c>
      <c r="D66" s="748"/>
    </row>
    <row r="67" spans="1:4" ht="15">
      <c r="A67" s="760" t="s">
        <v>3596</v>
      </c>
      <c r="B67" s="761" t="s">
        <v>3122</v>
      </c>
      <c r="C67" s="603">
        <v>450</v>
      </c>
      <c r="D67" s="748"/>
    </row>
    <row r="68" spans="1:4" ht="15">
      <c r="A68" s="760" t="s">
        <v>3725</v>
      </c>
      <c r="B68" s="761" t="s">
        <v>3122</v>
      </c>
      <c r="C68" s="603">
        <v>450</v>
      </c>
      <c r="D68" s="748"/>
    </row>
    <row r="69" spans="1:4" ht="15">
      <c r="A69" s="760" t="s">
        <v>3513</v>
      </c>
      <c r="B69" s="761" t="s">
        <v>3122</v>
      </c>
      <c r="C69" s="603">
        <v>450</v>
      </c>
      <c r="D69" s="748"/>
    </row>
    <row r="70" spans="1:4" ht="15">
      <c r="A70" s="760" t="s">
        <v>3515</v>
      </c>
      <c r="B70" s="761" t="s">
        <v>3122</v>
      </c>
      <c r="C70" s="603">
        <v>450</v>
      </c>
      <c r="D70" s="748"/>
    </row>
    <row r="71" spans="1:4" ht="15">
      <c r="A71" s="760" t="s">
        <v>3537</v>
      </c>
      <c r="B71" s="761" t="s">
        <v>3122</v>
      </c>
      <c r="C71" s="603">
        <v>450</v>
      </c>
      <c r="D71" s="748"/>
    </row>
    <row r="72" spans="1:4" ht="15">
      <c r="A72" s="760" t="s">
        <v>3619</v>
      </c>
      <c r="B72" s="761" t="s">
        <v>3122</v>
      </c>
      <c r="C72" s="603">
        <v>450</v>
      </c>
      <c r="D72" s="748"/>
    </row>
    <row r="73" spans="1:4" ht="15">
      <c r="A73" s="760" t="s">
        <v>3632</v>
      </c>
      <c r="B73" s="761" t="s">
        <v>3122</v>
      </c>
      <c r="C73" s="603">
        <v>450</v>
      </c>
      <c r="D73" s="748"/>
    </row>
    <row r="74" spans="1:4" ht="15">
      <c r="A74" s="760" t="s">
        <v>3663</v>
      </c>
      <c r="B74" s="761" t="s">
        <v>3122</v>
      </c>
      <c r="C74" s="603">
        <v>450</v>
      </c>
      <c r="D74" s="748"/>
    </row>
    <row r="75" spans="1:4" ht="15">
      <c r="A75" s="760" t="s">
        <v>3938</v>
      </c>
      <c r="B75" s="761" t="s">
        <v>3122</v>
      </c>
      <c r="C75" s="603">
        <v>450</v>
      </c>
      <c r="D75" s="748"/>
    </row>
    <row r="76" spans="1:4" ht="15">
      <c r="A76" s="760" t="s">
        <v>3333</v>
      </c>
      <c r="B76" s="761" t="s">
        <v>3122</v>
      </c>
      <c r="C76" s="603">
        <v>450</v>
      </c>
      <c r="D76" s="748"/>
    </row>
    <row r="77" spans="1:4" ht="15">
      <c r="A77" s="760" t="s">
        <v>3876</v>
      </c>
      <c r="B77" s="761" t="s">
        <v>3122</v>
      </c>
      <c r="C77" s="603">
        <v>450</v>
      </c>
      <c r="D77" s="748"/>
    </row>
    <row r="78" spans="1:4" ht="15">
      <c r="A78" s="760" t="s">
        <v>3334</v>
      </c>
      <c r="B78" s="761" t="s">
        <v>3122</v>
      </c>
      <c r="C78" s="603">
        <v>450</v>
      </c>
      <c r="D78" s="748"/>
    </row>
    <row r="79" spans="1:4" ht="15">
      <c r="A79" s="760" t="s">
        <v>3400</v>
      </c>
      <c r="B79" s="761" t="s">
        <v>3122</v>
      </c>
      <c r="C79" s="603">
        <v>450</v>
      </c>
      <c r="D79" s="748"/>
    </row>
    <row r="80" spans="1:4" ht="15">
      <c r="A80" s="760" t="s">
        <v>3374</v>
      </c>
      <c r="B80" s="761" t="s">
        <v>3122</v>
      </c>
      <c r="C80" s="603">
        <v>450</v>
      </c>
      <c r="D80" s="748"/>
    </row>
    <row r="81" spans="1:4" ht="15">
      <c r="A81" s="760" t="s">
        <v>3810</v>
      </c>
      <c r="B81" s="761" t="s">
        <v>3122</v>
      </c>
      <c r="C81" s="603">
        <v>450</v>
      </c>
      <c r="D81" s="748"/>
    </row>
    <row r="82" spans="1:4" ht="15">
      <c r="A82" s="760" t="s">
        <v>3356</v>
      </c>
      <c r="B82" s="761" t="s">
        <v>3122</v>
      </c>
      <c r="C82" s="603">
        <v>450</v>
      </c>
      <c r="D82" s="748"/>
    </row>
    <row r="83" spans="1:4" ht="15">
      <c r="A83" s="760" t="s">
        <v>3662</v>
      </c>
      <c r="B83" s="761" t="s">
        <v>3122</v>
      </c>
      <c r="C83" s="603">
        <v>450</v>
      </c>
      <c r="D83" s="748"/>
    </row>
    <row r="84" spans="1:4" ht="15">
      <c r="A84" s="760" t="s">
        <v>3346</v>
      </c>
      <c r="B84" s="761" t="s">
        <v>3122</v>
      </c>
      <c r="C84" s="603">
        <v>450</v>
      </c>
      <c r="D84" s="748"/>
    </row>
    <row r="85" spans="1:4" ht="15">
      <c r="A85" s="760" t="s">
        <v>3809</v>
      </c>
      <c r="B85" s="761" t="s">
        <v>3122</v>
      </c>
      <c r="C85" s="603">
        <v>450</v>
      </c>
      <c r="D85" s="748"/>
    </row>
    <row r="86" spans="1:4" ht="15">
      <c r="A86" s="760" t="s">
        <v>3355</v>
      </c>
      <c r="B86" s="761" t="s">
        <v>3122</v>
      </c>
      <c r="C86" s="603">
        <v>450</v>
      </c>
      <c r="D86" s="748"/>
    </row>
    <row r="87" spans="1:4" ht="15">
      <c r="A87" s="760" t="s">
        <v>3611</v>
      </c>
      <c r="B87" s="761" t="s">
        <v>3122</v>
      </c>
      <c r="C87" s="603">
        <v>450</v>
      </c>
      <c r="D87" s="748"/>
    </row>
    <row r="88" spans="1:4" ht="15">
      <c r="A88" s="760" t="s">
        <v>3765</v>
      </c>
      <c r="B88" s="761" t="s">
        <v>3122</v>
      </c>
      <c r="C88" s="603">
        <v>450</v>
      </c>
      <c r="D88" s="748"/>
    </row>
    <row r="89" spans="1:4" ht="15">
      <c r="A89" s="760" t="s">
        <v>3678</v>
      </c>
      <c r="B89" s="761" t="s">
        <v>3122</v>
      </c>
      <c r="C89" s="603">
        <v>450</v>
      </c>
      <c r="D89" s="748"/>
    </row>
    <row r="90" spans="1:4" ht="15">
      <c r="A90" s="760" t="s">
        <v>3631</v>
      </c>
      <c r="B90" s="761" t="s">
        <v>3122</v>
      </c>
      <c r="C90" s="603">
        <v>450</v>
      </c>
      <c r="D90" s="748"/>
    </row>
    <row r="91" spans="1:4" ht="15">
      <c r="A91" s="760" t="s">
        <v>4017</v>
      </c>
      <c r="B91" s="761" t="s">
        <v>3122</v>
      </c>
      <c r="C91" s="603">
        <v>450</v>
      </c>
      <c r="D91" s="748"/>
    </row>
    <row r="92" spans="1:4" ht="15">
      <c r="A92" s="760" t="s">
        <v>3357</v>
      </c>
      <c r="B92" s="761" t="s">
        <v>3122</v>
      </c>
      <c r="C92" s="603">
        <v>450</v>
      </c>
      <c r="D92" s="748"/>
    </row>
    <row r="93" spans="1:4" ht="15">
      <c r="A93" s="760" t="s">
        <v>3479</v>
      </c>
      <c r="B93" s="761" t="s">
        <v>3122</v>
      </c>
      <c r="C93" s="603">
        <v>450</v>
      </c>
      <c r="D93" s="748"/>
    </row>
    <row r="94" spans="1:4" ht="15">
      <c r="A94" s="760" t="s">
        <v>3777</v>
      </c>
      <c r="B94" s="761" t="s">
        <v>3122</v>
      </c>
      <c r="C94" s="603">
        <v>450</v>
      </c>
      <c r="D94" s="748"/>
    </row>
    <row r="95" spans="1:4" ht="15">
      <c r="A95" s="760" t="s">
        <v>3991</v>
      </c>
      <c r="B95" s="761" t="s">
        <v>3122</v>
      </c>
      <c r="C95" s="603">
        <v>450</v>
      </c>
      <c r="D95" s="748"/>
    </row>
    <row r="96" spans="1:4" ht="15">
      <c r="A96" s="760" t="s">
        <v>3516</v>
      </c>
      <c r="B96" s="761" t="s">
        <v>3122</v>
      </c>
      <c r="C96" s="603">
        <v>450</v>
      </c>
      <c r="D96" s="748"/>
    </row>
    <row r="97" spans="1:4" ht="15">
      <c r="A97" s="760" t="s">
        <v>3808</v>
      </c>
      <c r="B97" s="761" t="s">
        <v>3122</v>
      </c>
      <c r="C97" s="603">
        <v>450</v>
      </c>
      <c r="D97" s="748"/>
    </row>
    <row r="98" spans="1:4" ht="15">
      <c r="A98" s="760" t="s">
        <v>3849</v>
      </c>
      <c r="B98" s="761" t="s">
        <v>3850</v>
      </c>
      <c r="C98" s="603">
        <v>18824.080000000002</v>
      </c>
      <c r="D98" s="748"/>
    </row>
    <row r="99" spans="1:4" ht="15">
      <c r="A99" s="760" t="s">
        <v>3215</v>
      </c>
      <c r="B99" s="761" t="s">
        <v>3216</v>
      </c>
      <c r="C99" s="603">
        <v>18055</v>
      </c>
      <c r="D99" s="748"/>
    </row>
    <row r="100" spans="1:4" ht="15">
      <c r="A100" s="760" t="s">
        <v>3337</v>
      </c>
      <c r="B100" s="761" t="s">
        <v>3225</v>
      </c>
      <c r="C100" s="603">
        <v>1053.75</v>
      </c>
      <c r="D100" s="748"/>
    </row>
    <row r="101" spans="1:4" ht="15">
      <c r="A101" s="760" t="s">
        <v>3992</v>
      </c>
      <c r="B101" s="761" t="s">
        <v>3225</v>
      </c>
      <c r="C101" s="603">
        <v>1053.75</v>
      </c>
      <c r="D101" s="748"/>
    </row>
    <row r="102" spans="1:4" ht="15">
      <c r="A102" s="760" t="s">
        <v>4018</v>
      </c>
      <c r="B102" s="761" t="s">
        <v>3225</v>
      </c>
      <c r="C102" s="603">
        <v>1053.75</v>
      </c>
      <c r="D102" s="748"/>
    </row>
    <row r="103" spans="1:4" ht="15">
      <c r="A103" s="760" t="s">
        <v>3520</v>
      </c>
      <c r="B103" s="761" t="s">
        <v>3225</v>
      </c>
      <c r="C103" s="603">
        <v>1053.75</v>
      </c>
      <c r="D103" s="748"/>
    </row>
    <row r="104" spans="1:4" ht="15">
      <c r="A104" s="760" t="s">
        <v>3223</v>
      </c>
      <c r="B104" s="761" t="s">
        <v>3190</v>
      </c>
      <c r="C104" s="603">
        <v>1053.75</v>
      </c>
      <c r="D104" s="748"/>
    </row>
    <row r="105" spans="1:4" ht="15">
      <c r="A105" s="760" t="s">
        <v>3197</v>
      </c>
      <c r="B105" s="761" t="s">
        <v>3190</v>
      </c>
      <c r="C105" s="603">
        <v>1053.75</v>
      </c>
      <c r="D105" s="748"/>
    </row>
    <row r="106" spans="1:4" ht="15">
      <c r="A106" s="760" t="s">
        <v>3189</v>
      </c>
      <c r="B106" s="761" t="s">
        <v>3190</v>
      </c>
      <c r="C106" s="603">
        <v>1053.75</v>
      </c>
      <c r="D106" s="748"/>
    </row>
    <row r="107" spans="1:4" ht="15">
      <c r="A107" s="760" t="s">
        <v>3726</v>
      </c>
      <c r="B107" s="761" t="s">
        <v>3727</v>
      </c>
      <c r="C107" s="603">
        <v>1053.75</v>
      </c>
      <c r="D107" s="748"/>
    </row>
    <row r="108" spans="1:4" ht="15">
      <c r="A108" s="760" t="s">
        <v>3826</v>
      </c>
      <c r="B108" s="761" t="s">
        <v>3190</v>
      </c>
      <c r="C108" s="552">
        <v>1053.75</v>
      </c>
      <c r="D108" s="748"/>
    </row>
    <row r="109" spans="1:4" ht="15">
      <c r="A109" s="760" t="s">
        <v>3900</v>
      </c>
      <c r="B109" s="761" t="s">
        <v>3190</v>
      </c>
      <c r="C109" s="552">
        <v>1053.75</v>
      </c>
      <c r="D109" s="748"/>
    </row>
    <row r="110" spans="1:4" ht="15">
      <c r="A110" s="760" t="s">
        <v>3767</v>
      </c>
      <c r="B110" s="761" t="s">
        <v>3190</v>
      </c>
      <c r="C110" s="603">
        <v>1053.75</v>
      </c>
      <c r="D110" s="748"/>
    </row>
    <row r="111" spans="1:4" ht="15">
      <c r="A111" s="760" t="s">
        <v>3250</v>
      </c>
      <c r="B111" s="761" t="s">
        <v>3225</v>
      </c>
      <c r="C111" s="552">
        <v>1053.75</v>
      </c>
      <c r="D111" s="748"/>
    </row>
    <row r="112" spans="1:4" ht="15">
      <c r="A112" s="760" t="s">
        <v>3990</v>
      </c>
      <c r="B112" s="761" t="s">
        <v>3190</v>
      </c>
      <c r="C112" s="552">
        <v>1053.75</v>
      </c>
      <c r="D112" s="748"/>
    </row>
    <row r="113" spans="1:4" ht="15">
      <c r="A113" s="760" t="s">
        <v>3487</v>
      </c>
      <c r="B113" s="761" t="s">
        <v>3225</v>
      </c>
      <c r="C113" s="552">
        <v>1053.75</v>
      </c>
      <c r="D113" s="748"/>
    </row>
    <row r="114" spans="1:4" ht="15">
      <c r="A114" s="760" t="s">
        <v>3224</v>
      </c>
      <c r="B114" s="761" t="s">
        <v>3225</v>
      </c>
      <c r="C114" s="552">
        <v>1053.75</v>
      </c>
      <c r="D114" s="748"/>
    </row>
    <row r="115" spans="1:4" ht="15">
      <c r="A115" s="760" t="s">
        <v>3486</v>
      </c>
      <c r="B115" s="761" t="s">
        <v>3225</v>
      </c>
      <c r="C115" s="552">
        <v>1053.75</v>
      </c>
      <c r="D115" s="748"/>
    </row>
    <row r="116" spans="1:4" ht="15">
      <c r="A116" s="760" t="s">
        <v>3728</v>
      </c>
      <c r="B116" s="761" t="s">
        <v>3225</v>
      </c>
      <c r="C116" s="552">
        <v>1053.75</v>
      </c>
      <c r="D116" s="748"/>
    </row>
    <row r="117" spans="1:4" ht="15">
      <c r="A117" s="760" t="s">
        <v>3977</v>
      </c>
      <c r="B117" s="761" t="s">
        <v>3225</v>
      </c>
      <c r="C117" s="552">
        <v>1053.75</v>
      </c>
      <c r="D117" s="748"/>
    </row>
    <row r="118" spans="1:4" ht="15">
      <c r="A118" s="760" t="s">
        <v>3639</v>
      </c>
      <c r="B118" s="761" t="s">
        <v>3225</v>
      </c>
      <c r="C118" s="552">
        <v>1053.75</v>
      </c>
      <c r="D118" s="748"/>
    </row>
    <row r="119" spans="1:4" ht="15">
      <c r="A119" s="760" t="s">
        <v>3980</v>
      </c>
      <c r="B119" s="761" t="s">
        <v>3225</v>
      </c>
      <c r="C119" s="552">
        <v>1053.75</v>
      </c>
      <c r="D119" s="748"/>
    </row>
    <row r="120" spans="1:4" ht="15">
      <c r="A120" s="760" t="s">
        <v>3413</v>
      </c>
      <c r="B120" s="761" t="s">
        <v>3225</v>
      </c>
      <c r="C120" s="552">
        <v>1053.75</v>
      </c>
      <c r="D120" s="748"/>
    </row>
    <row r="121" spans="1:4" ht="15">
      <c r="A121" s="760" t="s">
        <v>3226</v>
      </c>
      <c r="B121" s="761" t="s">
        <v>3190</v>
      </c>
      <c r="C121" s="552">
        <v>1053.75</v>
      </c>
      <c r="D121" s="748"/>
    </row>
    <row r="122" spans="1:4" ht="15">
      <c r="A122" s="760" t="s">
        <v>3372</v>
      </c>
      <c r="B122" s="761" t="s">
        <v>3373</v>
      </c>
      <c r="C122" s="552">
        <v>6854</v>
      </c>
      <c r="D122" s="748"/>
    </row>
    <row r="123" spans="1:4" ht="15">
      <c r="A123" s="760" t="s">
        <v>3601</v>
      </c>
      <c r="B123" s="761" t="s">
        <v>3138</v>
      </c>
      <c r="C123" s="552">
        <v>300</v>
      </c>
      <c r="D123" s="748"/>
    </row>
    <row r="124" spans="1:4" ht="15">
      <c r="A124" s="760" t="s">
        <v>3415</v>
      </c>
      <c r="B124" s="761" t="s">
        <v>3138</v>
      </c>
      <c r="C124" s="552">
        <v>300</v>
      </c>
      <c r="D124" s="748"/>
    </row>
    <row r="125" spans="1:4" ht="15">
      <c r="A125" s="760" t="s">
        <v>3698</v>
      </c>
      <c r="B125" s="761" t="s">
        <v>3699</v>
      </c>
      <c r="C125" s="552">
        <v>300</v>
      </c>
      <c r="D125" s="748"/>
    </row>
    <row r="126" spans="1:4" ht="15">
      <c r="A126" s="760" t="s">
        <v>3911</v>
      </c>
      <c r="B126" s="761" t="s">
        <v>3138</v>
      </c>
      <c r="C126" s="552">
        <v>300</v>
      </c>
      <c r="D126" s="748"/>
    </row>
    <row r="127" spans="1:4" ht="15">
      <c r="A127" s="760" t="s">
        <v>3738</v>
      </c>
      <c r="B127" s="761" t="s">
        <v>3138</v>
      </c>
      <c r="C127" s="552">
        <v>300</v>
      </c>
      <c r="D127" s="748"/>
    </row>
    <row r="128" spans="1:4" ht="15">
      <c r="A128" s="760" t="s">
        <v>3630</v>
      </c>
      <c r="B128" s="761" t="s">
        <v>3138</v>
      </c>
      <c r="C128" s="552">
        <v>300</v>
      </c>
      <c r="D128" s="748"/>
    </row>
    <row r="129" spans="1:4" ht="15">
      <c r="A129" s="760" t="s">
        <v>3792</v>
      </c>
      <c r="B129" s="761" t="s">
        <v>3138</v>
      </c>
      <c r="C129" s="552">
        <v>300</v>
      </c>
      <c r="D129" s="748"/>
    </row>
    <row r="130" spans="1:4" ht="15">
      <c r="A130" s="760" t="s">
        <v>3807</v>
      </c>
      <c r="B130" s="761" t="s">
        <v>3138</v>
      </c>
      <c r="C130" s="552">
        <v>300</v>
      </c>
      <c r="D130" s="748"/>
    </row>
    <row r="131" spans="1:4" ht="15">
      <c r="A131" s="760" t="s">
        <v>3522</v>
      </c>
      <c r="B131" s="761" t="s">
        <v>3138</v>
      </c>
      <c r="C131" s="552">
        <v>300</v>
      </c>
      <c r="D131" s="748"/>
    </row>
    <row r="132" spans="1:4" ht="15">
      <c r="A132" s="760" t="s">
        <v>3705</v>
      </c>
      <c r="B132" s="761" t="s">
        <v>3138</v>
      </c>
      <c r="C132" s="552">
        <v>300</v>
      </c>
      <c r="D132" s="748"/>
    </row>
    <row r="133" spans="1:4" ht="15">
      <c r="A133" s="760" t="s">
        <v>3610</v>
      </c>
      <c r="B133" s="761" t="s">
        <v>3138</v>
      </c>
      <c r="C133" s="552">
        <v>300</v>
      </c>
      <c r="D133" s="748"/>
    </row>
    <row r="134" spans="1:4" ht="15">
      <c r="A134" s="760" t="s">
        <v>3139</v>
      </c>
      <c r="B134" s="761" t="s">
        <v>3138</v>
      </c>
      <c r="C134" s="552">
        <v>300</v>
      </c>
      <c r="D134" s="748"/>
    </row>
    <row r="135" spans="1:4" ht="15">
      <c r="A135" s="760" t="s">
        <v>3937</v>
      </c>
      <c r="B135" s="761" t="s">
        <v>3138</v>
      </c>
      <c r="C135" s="552">
        <v>300</v>
      </c>
      <c r="D135" s="748"/>
    </row>
    <row r="136" spans="1:4" ht="15">
      <c r="A136" s="760" t="s">
        <v>3137</v>
      </c>
      <c r="B136" s="761" t="s">
        <v>3138</v>
      </c>
      <c r="C136" s="552">
        <v>300</v>
      </c>
      <c r="D136" s="748"/>
    </row>
    <row r="137" spans="1:4" ht="15">
      <c r="A137" s="760" t="s">
        <v>3439</v>
      </c>
      <c r="B137" s="761" t="s">
        <v>3199</v>
      </c>
      <c r="C137" s="552">
        <v>69.989999999999995</v>
      </c>
      <c r="D137" s="748"/>
    </row>
    <row r="138" spans="1:4" ht="15">
      <c r="A138" s="760" t="s">
        <v>3640</v>
      </c>
      <c r="B138" s="761" t="s">
        <v>3199</v>
      </c>
      <c r="C138" s="552">
        <v>69.989999999999995</v>
      </c>
      <c r="D138" s="748"/>
    </row>
    <row r="139" spans="1:4" ht="15">
      <c r="A139" s="760" t="s">
        <v>3856</v>
      </c>
      <c r="B139" s="761" t="s">
        <v>3199</v>
      </c>
      <c r="C139" s="603">
        <v>69.989999999999995</v>
      </c>
      <c r="D139" s="748"/>
    </row>
    <row r="140" spans="1:4" ht="15">
      <c r="A140" s="760" t="s">
        <v>3963</v>
      </c>
      <c r="B140" s="761" t="s">
        <v>3199</v>
      </c>
      <c r="C140" s="603">
        <v>69.989999999999995</v>
      </c>
      <c r="D140" s="748"/>
    </row>
    <row r="141" spans="1:4" ht="15">
      <c r="A141" s="760" t="s">
        <v>3228</v>
      </c>
      <c r="B141" s="761" t="s">
        <v>3199</v>
      </c>
      <c r="C141" s="603">
        <v>69.989999999999995</v>
      </c>
      <c r="D141" s="748"/>
    </row>
    <row r="142" spans="1:4" ht="15">
      <c r="A142" s="760" t="s">
        <v>3679</v>
      </c>
      <c r="B142" s="761" t="s">
        <v>3199</v>
      </c>
      <c r="C142" s="603">
        <v>69.989999999999995</v>
      </c>
      <c r="D142" s="748"/>
    </row>
    <row r="143" spans="1:4" ht="15">
      <c r="A143" s="760" t="s">
        <v>3993</v>
      </c>
      <c r="B143" s="761" t="s">
        <v>3199</v>
      </c>
      <c r="C143" s="603">
        <v>69.989999999999995</v>
      </c>
      <c r="D143" s="748"/>
    </row>
    <row r="144" spans="1:4" ht="15">
      <c r="A144" s="760" t="s">
        <v>3412</v>
      </c>
      <c r="B144" s="761" t="s">
        <v>3199</v>
      </c>
      <c r="C144" s="603">
        <v>69.989999999999995</v>
      </c>
      <c r="D144" s="748"/>
    </row>
    <row r="145" spans="1:4" ht="15">
      <c r="A145" s="760" t="s">
        <v>3555</v>
      </c>
      <c r="B145" s="761" t="s">
        <v>3199</v>
      </c>
      <c r="C145" s="603">
        <v>69.989999999999995</v>
      </c>
      <c r="D145" s="748"/>
    </row>
    <row r="146" spans="1:4" ht="15">
      <c r="A146" s="760" t="s">
        <v>3546</v>
      </c>
      <c r="B146" s="761" t="s">
        <v>3199</v>
      </c>
      <c r="C146" s="603">
        <v>69.989999999999995</v>
      </c>
      <c r="D146" s="748"/>
    </row>
    <row r="147" spans="1:4" ht="15">
      <c r="A147" s="760" t="s">
        <v>3994</v>
      </c>
      <c r="B147" s="761" t="s">
        <v>3136</v>
      </c>
      <c r="C147" s="603">
        <v>950</v>
      </c>
      <c r="D147" s="748"/>
    </row>
    <row r="148" spans="1:4" ht="15">
      <c r="A148" s="760" t="s">
        <v>3251</v>
      </c>
      <c r="B148" s="761" t="s">
        <v>3199</v>
      </c>
      <c r="C148" s="603">
        <v>69.989999999999995</v>
      </c>
      <c r="D148" s="748"/>
    </row>
    <row r="149" spans="1:4" ht="15">
      <c r="A149" s="760" t="s">
        <v>3964</v>
      </c>
      <c r="B149" s="761" t="s">
        <v>3136</v>
      </c>
      <c r="C149" s="603">
        <v>950</v>
      </c>
      <c r="D149" s="748"/>
    </row>
    <row r="150" spans="1:4" ht="15">
      <c r="A150" s="760" t="s">
        <v>3917</v>
      </c>
      <c r="B150" s="761" t="s">
        <v>3199</v>
      </c>
      <c r="C150" s="603">
        <v>69.989999999999995</v>
      </c>
      <c r="D150" s="748"/>
    </row>
    <row r="151" spans="1:4" ht="15">
      <c r="A151" s="760" t="s">
        <v>3191</v>
      </c>
      <c r="B151" s="761" t="s">
        <v>3136</v>
      </c>
      <c r="C151" s="603">
        <v>950</v>
      </c>
      <c r="D151" s="748"/>
    </row>
    <row r="152" spans="1:4" ht="15">
      <c r="A152" s="760" t="s">
        <v>3899</v>
      </c>
      <c r="B152" s="761" t="s">
        <v>3199</v>
      </c>
      <c r="C152" s="603">
        <v>69.989999999999995</v>
      </c>
      <c r="D152" s="748"/>
    </row>
    <row r="153" spans="1:4" ht="15">
      <c r="A153" s="760" t="s">
        <v>3708</v>
      </c>
      <c r="B153" s="761" t="s">
        <v>3199</v>
      </c>
      <c r="C153" s="603">
        <v>69.989999999999995</v>
      </c>
      <c r="D153" s="748"/>
    </row>
    <row r="154" spans="1:4" ht="15">
      <c r="A154" s="760" t="s">
        <v>3359</v>
      </c>
      <c r="B154" s="761" t="s">
        <v>3136</v>
      </c>
      <c r="C154" s="603">
        <v>950</v>
      </c>
      <c r="D154" s="748"/>
    </row>
    <row r="155" spans="1:4" ht="15">
      <c r="A155" s="760" t="s">
        <v>3349</v>
      </c>
      <c r="B155" s="761" t="s">
        <v>3199</v>
      </c>
      <c r="C155" s="603">
        <v>69.989999999999995</v>
      </c>
      <c r="D155" s="748"/>
    </row>
    <row r="156" spans="1:4" ht="15">
      <c r="A156" s="760" t="s">
        <v>3706</v>
      </c>
      <c r="B156" s="761" t="s">
        <v>3199</v>
      </c>
      <c r="C156" s="603">
        <v>69.989999999999995</v>
      </c>
      <c r="D156" s="748"/>
    </row>
    <row r="157" spans="1:4" ht="15">
      <c r="A157" s="760" t="s">
        <v>3198</v>
      </c>
      <c r="B157" s="761" t="s">
        <v>3199</v>
      </c>
      <c r="C157" s="603">
        <v>69.989999999999995</v>
      </c>
      <c r="D157" s="748"/>
    </row>
    <row r="158" spans="1:4" ht="15">
      <c r="A158" s="760" t="s">
        <v>4013</v>
      </c>
      <c r="B158" s="761" t="s">
        <v>4014</v>
      </c>
      <c r="C158" s="603">
        <v>2500</v>
      </c>
      <c r="D158" s="748"/>
    </row>
    <row r="159" spans="1:4" ht="15">
      <c r="A159" s="760" t="s">
        <v>3336</v>
      </c>
      <c r="B159" s="761" t="s">
        <v>3199</v>
      </c>
      <c r="C159" s="603">
        <v>69.989999999999995</v>
      </c>
      <c r="D159" s="748"/>
    </row>
    <row r="160" spans="1:4" ht="15">
      <c r="A160" s="760" t="s">
        <v>3798</v>
      </c>
      <c r="B160" s="761" t="s">
        <v>3199</v>
      </c>
      <c r="C160" s="603">
        <v>69.989999999999995</v>
      </c>
      <c r="D160" s="748"/>
    </row>
    <row r="161" spans="1:4" ht="15">
      <c r="A161" s="760" t="s">
        <v>3776</v>
      </c>
      <c r="B161" s="761" t="s">
        <v>3199</v>
      </c>
      <c r="C161" s="603">
        <v>69.989999999999995</v>
      </c>
      <c r="D161" s="748"/>
    </row>
    <row r="162" spans="1:4" ht="15">
      <c r="A162" s="760" t="s">
        <v>3754</v>
      </c>
      <c r="B162" s="761" t="s">
        <v>3199</v>
      </c>
      <c r="C162" s="603">
        <v>69.989999999999995</v>
      </c>
      <c r="D162" s="748"/>
    </row>
    <row r="163" spans="1:4" ht="15">
      <c r="A163" s="760" t="s">
        <v>3517</v>
      </c>
      <c r="B163" s="761" t="s">
        <v>3199</v>
      </c>
      <c r="C163" s="603">
        <v>69.989999999999995</v>
      </c>
      <c r="D163" s="748"/>
    </row>
    <row r="164" spans="1:4" ht="15">
      <c r="A164" s="760" t="s">
        <v>3265</v>
      </c>
      <c r="B164" s="761" t="s">
        <v>3199</v>
      </c>
      <c r="C164" s="603">
        <v>69.989999999999995</v>
      </c>
      <c r="D164" s="748"/>
    </row>
    <row r="165" spans="1:4" ht="15">
      <c r="A165" s="760" t="s">
        <v>3918</v>
      </c>
      <c r="B165" s="761" t="s">
        <v>3199</v>
      </c>
      <c r="C165" s="552">
        <v>69.989999999999995</v>
      </c>
      <c r="D165" s="748"/>
    </row>
    <row r="166" spans="1:4" ht="15">
      <c r="A166" s="760" t="s">
        <v>3791</v>
      </c>
      <c r="B166" s="761" t="s">
        <v>3188</v>
      </c>
      <c r="C166" s="603">
        <v>520</v>
      </c>
      <c r="D166" s="748"/>
    </row>
    <row r="167" spans="1:4" ht="15">
      <c r="A167" s="760" t="s">
        <v>3851</v>
      </c>
      <c r="B167" s="761" t="s">
        <v>3188</v>
      </c>
      <c r="C167" s="603">
        <v>520</v>
      </c>
      <c r="D167" s="748"/>
    </row>
    <row r="168" spans="1:4" ht="15">
      <c r="A168" s="760" t="s">
        <v>3187</v>
      </c>
      <c r="B168" s="761" t="s">
        <v>3188</v>
      </c>
      <c r="C168" s="603">
        <v>520</v>
      </c>
      <c r="D168" s="748"/>
    </row>
    <row r="169" spans="1:4" ht="15">
      <c r="A169" s="760" t="s">
        <v>3130</v>
      </c>
      <c r="B169" s="761" t="s">
        <v>3131</v>
      </c>
      <c r="C169" s="603">
        <v>18172.59</v>
      </c>
      <c r="D169" s="748"/>
    </row>
    <row r="170" spans="1:4" ht="15">
      <c r="A170" s="760" t="s">
        <v>3790</v>
      </c>
      <c r="B170" s="761" t="s">
        <v>3298</v>
      </c>
      <c r="C170" s="603">
        <v>1143.5</v>
      </c>
      <c r="D170" s="748"/>
    </row>
    <row r="171" spans="1:4" ht="15">
      <c r="A171" s="760" t="s">
        <v>3755</v>
      </c>
      <c r="B171" s="761" t="s">
        <v>3298</v>
      </c>
      <c r="C171" s="603">
        <v>1143.5</v>
      </c>
      <c r="D171" s="748"/>
    </row>
    <row r="172" spans="1:4" ht="15">
      <c r="A172" s="760" t="s">
        <v>3297</v>
      </c>
      <c r="B172" s="761" t="s">
        <v>3298</v>
      </c>
      <c r="C172" s="603">
        <v>1143.5</v>
      </c>
      <c r="D172" s="748"/>
    </row>
    <row r="173" spans="1:4" ht="15">
      <c r="A173" s="760" t="s">
        <v>3186</v>
      </c>
      <c r="B173" s="761" t="s">
        <v>3170</v>
      </c>
      <c r="C173" s="603">
        <v>416.19</v>
      </c>
      <c r="D173" s="748"/>
    </row>
    <row r="174" spans="1:4" ht="15">
      <c r="A174" s="760" t="s">
        <v>3171</v>
      </c>
      <c r="B174" s="761" t="s">
        <v>3170</v>
      </c>
      <c r="C174" s="603">
        <v>416.19</v>
      </c>
      <c r="D174" s="748"/>
    </row>
    <row r="175" spans="1:4" ht="15">
      <c r="A175" s="760" t="s">
        <v>3764</v>
      </c>
      <c r="B175" s="761" t="s">
        <v>3170</v>
      </c>
      <c r="C175" s="603">
        <v>416.18</v>
      </c>
      <c r="D175" s="748"/>
    </row>
    <row r="176" spans="1:4" ht="15">
      <c r="A176" s="760" t="s">
        <v>3966</v>
      </c>
      <c r="B176" s="761" t="s">
        <v>3170</v>
      </c>
      <c r="C176" s="603">
        <v>416.18</v>
      </c>
      <c r="D176" s="748"/>
    </row>
    <row r="177" spans="1:4" ht="15">
      <c r="A177" s="760" t="s">
        <v>3169</v>
      </c>
      <c r="B177" s="761" t="s">
        <v>3170</v>
      </c>
      <c r="C177" s="603">
        <v>416.18</v>
      </c>
      <c r="D177" s="748"/>
    </row>
    <row r="178" spans="1:4" ht="15">
      <c r="A178" s="760" t="s">
        <v>3680</v>
      </c>
      <c r="B178" s="761" t="s">
        <v>3222</v>
      </c>
      <c r="C178" s="552">
        <v>1441.76</v>
      </c>
      <c r="D178" s="748"/>
    </row>
    <row r="179" spans="1:4" ht="15">
      <c r="A179" s="760" t="s">
        <v>3221</v>
      </c>
      <c r="B179" s="761" t="s">
        <v>3222</v>
      </c>
      <c r="C179" s="603">
        <v>1441.76</v>
      </c>
      <c r="D179" s="748"/>
    </row>
    <row r="180" spans="1:4" ht="15">
      <c r="A180" s="760" t="s">
        <v>3920</v>
      </c>
      <c r="B180" s="761" t="s">
        <v>3222</v>
      </c>
      <c r="C180" s="603">
        <v>1441.76</v>
      </c>
      <c r="D180" s="748"/>
    </row>
    <row r="181" spans="1:4" ht="15">
      <c r="A181" s="760" t="s">
        <v>3768</v>
      </c>
      <c r="B181" s="761" t="s">
        <v>3222</v>
      </c>
      <c r="C181" s="603">
        <v>1441.76</v>
      </c>
      <c r="D181" s="748"/>
    </row>
    <row r="182" spans="1:4" ht="15">
      <c r="A182" s="760" t="s">
        <v>3299</v>
      </c>
      <c r="B182" s="761" t="s">
        <v>3222</v>
      </c>
      <c r="C182" s="603">
        <v>1441.76</v>
      </c>
      <c r="D182" s="748"/>
    </row>
    <row r="183" spans="1:4" ht="15">
      <c r="A183" s="760" t="s">
        <v>3722</v>
      </c>
      <c r="B183" s="761" t="s">
        <v>3222</v>
      </c>
      <c r="C183" s="603">
        <v>1441.76</v>
      </c>
      <c r="D183" s="748"/>
    </row>
    <row r="184" spans="1:4" ht="15">
      <c r="A184" s="760" t="s">
        <v>3338</v>
      </c>
      <c r="B184" s="761" t="s">
        <v>3222</v>
      </c>
      <c r="C184" s="603">
        <v>1441.76</v>
      </c>
      <c r="D184" s="748"/>
    </row>
    <row r="185" spans="1:4" ht="15">
      <c r="A185" s="760" t="s">
        <v>3252</v>
      </c>
      <c r="B185" s="761" t="s">
        <v>3222</v>
      </c>
      <c r="C185" s="603">
        <v>1441.76</v>
      </c>
      <c r="D185" s="748"/>
    </row>
    <row r="186" spans="1:4" ht="15">
      <c r="A186" s="760" t="s">
        <v>3914</v>
      </c>
      <c r="B186" s="761" t="s">
        <v>3222</v>
      </c>
      <c r="C186" s="603">
        <v>1441.76</v>
      </c>
      <c r="D186" s="748"/>
    </row>
    <row r="187" spans="1:4" ht="15">
      <c r="A187" s="760" t="s">
        <v>3921</v>
      </c>
      <c r="B187" s="761" t="s">
        <v>3222</v>
      </c>
      <c r="C187" s="552">
        <v>1441.76</v>
      </c>
      <c r="D187" s="748"/>
    </row>
    <row r="188" spans="1:4" ht="15">
      <c r="A188" s="760" t="s">
        <v>3518</v>
      </c>
      <c r="B188" s="761" t="s">
        <v>3222</v>
      </c>
      <c r="C188" s="603">
        <v>1441.75</v>
      </c>
      <c r="D188" s="748"/>
    </row>
    <row r="189" spans="1:4" ht="15">
      <c r="A189" s="760" t="s">
        <v>3797</v>
      </c>
      <c r="B189" s="761" t="s">
        <v>3222</v>
      </c>
      <c r="C189" s="552">
        <v>1441.75</v>
      </c>
      <c r="D189" s="748"/>
    </row>
    <row r="190" spans="1:4" ht="15">
      <c r="A190" s="760" t="s">
        <v>3568</v>
      </c>
      <c r="B190" s="761" t="s">
        <v>3222</v>
      </c>
      <c r="C190" s="552">
        <v>1441.75</v>
      </c>
      <c r="D190" s="748"/>
    </row>
    <row r="191" spans="1:4" ht="15">
      <c r="A191" s="760" t="s">
        <v>3721</v>
      </c>
      <c r="B191" s="761" t="s">
        <v>3222</v>
      </c>
      <c r="C191" s="603">
        <v>1441.75</v>
      </c>
      <c r="D191" s="748"/>
    </row>
    <row r="192" spans="1:4" ht="15">
      <c r="A192" s="760" t="s">
        <v>3672</v>
      </c>
      <c r="B192" s="761" t="s">
        <v>3222</v>
      </c>
      <c r="C192" s="603">
        <v>1441.75</v>
      </c>
      <c r="D192" s="748"/>
    </row>
    <row r="193" spans="1:4" ht="15">
      <c r="A193" s="760" t="s">
        <v>3729</v>
      </c>
      <c r="B193" s="761" t="s">
        <v>3222</v>
      </c>
      <c r="C193" s="603">
        <v>1441.75</v>
      </c>
      <c r="D193" s="748"/>
    </row>
    <row r="194" spans="1:4" ht="15">
      <c r="A194" s="760" t="s">
        <v>3229</v>
      </c>
      <c r="B194" s="761" t="s">
        <v>3222</v>
      </c>
      <c r="C194" s="603">
        <v>1441.75</v>
      </c>
      <c r="D194" s="748"/>
    </row>
    <row r="195" spans="1:4" ht="15">
      <c r="A195" s="760" t="s">
        <v>3602</v>
      </c>
      <c r="B195" s="761" t="s">
        <v>3222</v>
      </c>
      <c r="C195" s="603">
        <v>1441.75</v>
      </c>
      <c r="D195" s="748"/>
    </row>
    <row r="196" spans="1:4" ht="15">
      <c r="A196" s="760" t="s">
        <v>3719</v>
      </c>
      <c r="B196" s="761" t="s">
        <v>3222</v>
      </c>
      <c r="C196" s="603">
        <v>1441.75</v>
      </c>
      <c r="D196" s="748"/>
    </row>
    <row r="197" spans="1:4" ht="15">
      <c r="A197" s="760" t="s">
        <v>3661</v>
      </c>
      <c r="B197" s="761" t="s">
        <v>3222</v>
      </c>
      <c r="C197" s="603">
        <v>1441.75</v>
      </c>
      <c r="D197" s="748"/>
    </row>
    <row r="198" spans="1:4" ht="15">
      <c r="A198" s="760" t="s">
        <v>3924</v>
      </c>
      <c r="B198" s="761" t="s">
        <v>3118</v>
      </c>
      <c r="C198" s="552">
        <v>541.76</v>
      </c>
      <c r="D198" s="748"/>
    </row>
    <row r="199" spans="1:4" ht="15">
      <c r="A199" s="760" t="s">
        <v>3323</v>
      </c>
      <c r="B199" s="761" t="s">
        <v>3118</v>
      </c>
      <c r="C199" s="552">
        <v>541.76</v>
      </c>
      <c r="D199" s="748"/>
    </row>
    <row r="200" spans="1:4" ht="15">
      <c r="A200" s="760" t="s">
        <v>3945</v>
      </c>
      <c r="B200" s="761" t="s">
        <v>3118</v>
      </c>
      <c r="C200" s="552">
        <v>541.76</v>
      </c>
      <c r="D200" s="748"/>
    </row>
    <row r="201" spans="1:4" ht="15">
      <c r="A201" s="760" t="s">
        <v>3845</v>
      </c>
      <c r="B201" s="761" t="s">
        <v>3118</v>
      </c>
      <c r="C201" s="552">
        <v>541.76</v>
      </c>
      <c r="D201" s="748"/>
    </row>
    <row r="202" spans="1:4" ht="15">
      <c r="A202" s="760" t="s">
        <v>3235</v>
      </c>
      <c r="B202" s="761" t="s">
        <v>3118</v>
      </c>
      <c r="C202" s="552">
        <v>541.76</v>
      </c>
      <c r="D202" s="748"/>
    </row>
    <row r="203" spans="1:4" ht="15">
      <c r="A203" s="760" t="s">
        <v>3172</v>
      </c>
      <c r="B203" s="761" t="s">
        <v>3118</v>
      </c>
      <c r="C203" s="552">
        <v>541.76</v>
      </c>
      <c r="D203" s="748"/>
    </row>
    <row r="204" spans="1:4" ht="15">
      <c r="A204" s="760" t="s">
        <v>3230</v>
      </c>
      <c r="B204" s="761" t="s">
        <v>3118</v>
      </c>
      <c r="C204" s="552">
        <v>541.76</v>
      </c>
      <c r="D204" s="748"/>
    </row>
    <row r="205" spans="1:4" ht="15">
      <c r="A205" s="760" t="s">
        <v>4015</v>
      </c>
      <c r="B205" s="761" t="s">
        <v>3118</v>
      </c>
      <c r="C205" s="552">
        <v>541.76</v>
      </c>
      <c r="D205" s="748"/>
    </row>
    <row r="206" spans="1:4" ht="15">
      <c r="A206" s="760" t="s">
        <v>3278</v>
      </c>
      <c r="B206" s="761" t="s">
        <v>3118</v>
      </c>
      <c r="C206" s="552">
        <v>541.76</v>
      </c>
      <c r="D206" s="748"/>
    </row>
    <row r="207" spans="1:4" ht="15">
      <c r="A207" s="760" t="s">
        <v>3871</v>
      </c>
      <c r="B207" s="761" t="s">
        <v>3118</v>
      </c>
      <c r="C207" s="603">
        <v>541.76</v>
      </c>
      <c r="D207" s="748"/>
    </row>
    <row r="208" spans="1:4" ht="15">
      <c r="A208" s="760" t="s">
        <v>4000</v>
      </c>
      <c r="B208" s="761" t="s">
        <v>3118</v>
      </c>
      <c r="C208" s="603">
        <v>541.77</v>
      </c>
      <c r="D208" s="748"/>
    </row>
    <row r="209" spans="1:4" ht="15">
      <c r="A209" s="760" t="s">
        <v>3458</v>
      </c>
      <c r="B209" s="761" t="s">
        <v>3118</v>
      </c>
      <c r="C209" s="552">
        <v>541.77</v>
      </c>
      <c r="D209" s="748"/>
    </row>
    <row r="210" spans="1:4" ht="15">
      <c r="A210" s="760" t="s">
        <v>3718</v>
      </c>
      <c r="B210" s="761" t="s">
        <v>3118</v>
      </c>
      <c r="C210" s="552">
        <v>541.77</v>
      </c>
      <c r="D210" s="748"/>
    </row>
    <row r="211" spans="1:4" ht="15">
      <c r="A211" s="760" t="s">
        <v>3426</v>
      </c>
      <c r="B211" s="761" t="s">
        <v>3118</v>
      </c>
      <c r="C211" s="603">
        <v>541.77</v>
      </c>
      <c r="D211" s="748"/>
    </row>
    <row r="212" spans="1:4" ht="15">
      <c r="A212" s="760" t="s">
        <v>3677</v>
      </c>
      <c r="B212" s="761" t="s">
        <v>3118</v>
      </c>
      <c r="C212" s="603">
        <v>541.77</v>
      </c>
      <c r="D212" s="748"/>
    </row>
    <row r="213" spans="1:4" ht="15">
      <c r="A213" s="760" t="s">
        <v>3946</v>
      </c>
      <c r="B213" s="761" t="s">
        <v>3118</v>
      </c>
      <c r="C213" s="603">
        <v>541.77</v>
      </c>
      <c r="D213" s="748"/>
    </row>
    <row r="214" spans="1:4" ht="15">
      <c r="A214" s="760" t="s">
        <v>3427</v>
      </c>
      <c r="B214" s="761" t="s">
        <v>3118</v>
      </c>
      <c r="C214" s="603">
        <v>541.77</v>
      </c>
      <c r="D214" s="748"/>
    </row>
    <row r="215" spans="1:4" ht="15">
      <c r="A215" s="760" t="s">
        <v>3981</v>
      </c>
      <c r="B215" s="761" t="s">
        <v>3118</v>
      </c>
      <c r="C215" s="603">
        <v>541.77</v>
      </c>
      <c r="D215" s="748"/>
    </row>
    <row r="216" spans="1:4" ht="15">
      <c r="A216" s="760" t="s">
        <v>3236</v>
      </c>
      <c r="B216" s="761" t="s">
        <v>3118</v>
      </c>
      <c r="C216" s="552">
        <v>541.77</v>
      </c>
      <c r="D216" s="748"/>
    </row>
    <row r="217" spans="1:4" ht="15">
      <c r="A217" s="760" t="s">
        <v>3730</v>
      </c>
      <c r="B217" s="761" t="s">
        <v>3118</v>
      </c>
      <c r="C217" s="552">
        <v>541.77</v>
      </c>
      <c r="D217" s="748"/>
    </row>
    <row r="218" spans="1:4" ht="15">
      <c r="A218" s="760" t="s">
        <v>3603</v>
      </c>
      <c r="B218" s="761" t="s">
        <v>1192</v>
      </c>
      <c r="C218" s="552">
        <v>686.5</v>
      </c>
      <c r="D218" s="748"/>
    </row>
    <row r="219" spans="1:4" ht="15">
      <c r="A219" s="760" t="s">
        <v>3660</v>
      </c>
      <c r="B219" s="761" t="s">
        <v>1192</v>
      </c>
      <c r="C219" s="552">
        <v>686.5</v>
      </c>
      <c r="D219" s="748"/>
    </row>
    <row r="220" spans="1:4" ht="15">
      <c r="A220" s="760" t="s">
        <v>3523</v>
      </c>
      <c r="B220" s="761" t="s">
        <v>1192</v>
      </c>
      <c r="C220" s="552">
        <v>686.5</v>
      </c>
      <c r="D220" s="748"/>
    </row>
    <row r="221" spans="1:4" ht="15">
      <c r="A221" s="760" t="s">
        <v>3438</v>
      </c>
      <c r="B221" s="761" t="s">
        <v>1192</v>
      </c>
      <c r="C221" s="552">
        <v>599</v>
      </c>
      <c r="D221" s="748"/>
    </row>
    <row r="222" spans="1:4" ht="15">
      <c r="A222" s="760" t="s">
        <v>3153</v>
      </c>
      <c r="B222" s="761" t="s">
        <v>1192</v>
      </c>
      <c r="C222" s="552">
        <v>599</v>
      </c>
      <c r="D222" s="748"/>
    </row>
    <row r="223" spans="1:4" ht="15">
      <c r="A223" s="760" t="s">
        <v>3769</v>
      </c>
      <c r="B223" s="761" t="s">
        <v>1192</v>
      </c>
      <c r="C223" s="552">
        <v>599</v>
      </c>
      <c r="D223" s="748"/>
    </row>
    <row r="224" spans="1:4" ht="15">
      <c r="A224" s="760" t="s">
        <v>3685</v>
      </c>
      <c r="B224" s="761" t="s">
        <v>1192</v>
      </c>
      <c r="C224" s="552">
        <v>599</v>
      </c>
      <c r="D224" s="748"/>
    </row>
    <row r="225" spans="1:4" ht="15">
      <c r="A225" s="760" t="s">
        <v>3521</v>
      </c>
      <c r="B225" s="761" t="s">
        <v>1192</v>
      </c>
      <c r="C225" s="552">
        <v>599</v>
      </c>
      <c r="D225" s="748"/>
    </row>
    <row r="226" spans="1:4" ht="15">
      <c r="A226" s="760" t="s">
        <v>3371</v>
      </c>
      <c r="B226" s="761" t="s">
        <v>1192</v>
      </c>
      <c r="C226" s="552">
        <v>599</v>
      </c>
      <c r="D226" s="748"/>
    </row>
    <row r="227" spans="1:4" ht="15">
      <c r="A227" s="760" t="s">
        <v>3277</v>
      </c>
      <c r="B227" s="761" t="s">
        <v>1192</v>
      </c>
      <c r="C227" s="552">
        <v>599</v>
      </c>
      <c r="D227" s="748"/>
    </row>
    <row r="228" spans="1:4" ht="15">
      <c r="A228" s="760" t="s">
        <v>3935</v>
      </c>
      <c r="B228" s="761" t="s">
        <v>3936</v>
      </c>
      <c r="C228" s="552">
        <v>3220</v>
      </c>
      <c r="D228" s="748"/>
    </row>
    <row r="229" spans="1:4" ht="15">
      <c r="A229" s="760" t="s">
        <v>3300</v>
      </c>
      <c r="B229" s="761" t="s">
        <v>3301</v>
      </c>
      <c r="C229" s="552">
        <v>5462.5</v>
      </c>
      <c r="D229" s="748"/>
    </row>
    <row r="230" spans="1:4" ht="15">
      <c r="A230" s="760" t="s">
        <v>3569</v>
      </c>
      <c r="B230" s="761" t="s">
        <v>3570</v>
      </c>
      <c r="C230" s="552">
        <v>1725</v>
      </c>
      <c r="D230" s="748"/>
    </row>
    <row r="231" spans="1:4" ht="15">
      <c r="A231" s="760" t="s">
        <v>3369</v>
      </c>
      <c r="B231" s="761" t="s">
        <v>3370</v>
      </c>
      <c r="C231" s="552">
        <v>8337.9599999999991</v>
      </c>
      <c r="D231" s="748"/>
    </row>
    <row r="232" spans="1:4" ht="15">
      <c r="A232" s="760" t="s">
        <v>3641</v>
      </c>
      <c r="B232" s="761" t="s">
        <v>3370</v>
      </c>
      <c r="C232" s="552">
        <v>8337.9599999999991</v>
      </c>
      <c r="D232" s="748"/>
    </row>
    <row r="233" spans="1:4" ht="15">
      <c r="A233" s="760" t="s">
        <v>3168</v>
      </c>
      <c r="B233" s="761" t="s">
        <v>3157</v>
      </c>
      <c r="C233" s="552">
        <v>1441.76</v>
      </c>
      <c r="D233" s="748"/>
    </row>
    <row r="234" spans="1:4" ht="15">
      <c r="A234" s="760" t="s">
        <v>3312</v>
      </c>
      <c r="B234" s="761" t="s">
        <v>3157</v>
      </c>
      <c r="C234" s="552">
        <v>1441.76</v>
      </c>
      <c r="D234" s="748"/>
    </row>
    <row r="235" spans="1:4" ht="15">
      <c r="A235" s="760" t="s">
        <v>3156</v>
      </c>
      <c r="B235" s="761" t="s">
        <v>3157</v>
      </c>
      <c r="C235" s="552">
        <v>1441.76</v>
      </c>
      <c r="D235" s="748"/>
    </row>
    <row r="236" spans="1:4" ht="15">
      <c r="A236" s="760" t="s">
        <v>3671</v>
      </c>
      <c r="B236" s="761" t="s">
        <v>3157</v>
      </c>
      <c r="C236" s="603">
        <v>1441.76</v>
      </c>
      <c r="D236" s="748"/>
    </row>
    <row r="237" spans="1:4" ht="15">
      <c r="A237" s="760" t="s">
        <v>3536</v>
      </c>
      <c r="B237" s="761" t="s">
        <v>3157</v>
      </c>
      <c r="C237" s="603">
        <v>1441.76</v>
      </c>
      <c r="D237" s="748"/>
    </row>
    <row r="238" spans="1:4" ht="15">
      <c r="A238" s="760" t="s">
        <v>3313</v>
      </c>
      <c r="B238" s="761" t="s">
        <v>3157</v>
      </c>
      <c r="C238" s="603">
        <v>1441.76</v>
      </c>
      <c r="D238" s="748"/>
    </row>
    <row r="239" spans="1:4" ht="15">
      <c r="A239" s="760" t="s">
        <v>3629</v>
      </c>
      <c r="B239" s="761" t="s">
        <v>3157</v>
      </c>
      <c r="C239" s="603">
        <v>1441.76</v>
      </c>
      <c r="D239" s="748"/>
    </row>
    <row r="240" spans="1:4" ht="15">
      <c r="A240" s="760" t="s">
        <v>3411</v>
      </c>
      <c r="B240" s="761" t="s">
        <v>3157</v>
      </c>
      <c r="C240" s="603">
        <v>1441.76</v>
      </c>
      <c r="D240" s="748"/>
    </row>
    <row r="241" spans="1:4" ht="15">
      <c r="A241" s="760" t="s">
        <v>3220</v>
      </c>
      <c r="B241" s="761" t="s">
        <v>3157</v>
      </c>
      <c r="C241" s="603">
        <v>1441.76</v>
      </c>
      <c r="D241" s="748"/>
    </row>
    <row r="242" spans="1:4" ht="15">
      <c r="A242" s="760" t="s">
        <v>3381</v>
      </c>
      <c r="B242" s="761" t="s">
        <v>3157</v>
      </c>
      <c r="C242" s="603">
        <v>1441.76</v>
      </c>
      <c r="D242" s="748"/>
    </row>
    <row r="243" spans="1:4" ht="15">
      <c r="A243" s="760" t="s">
        <v>3731</v>
      </c>
      <c r="B243" s="761" t="s">
        <v>3715</v>
      </c>
      <c r="C243" s="603">
        <v>273.5</v>
      </c>
      <c r="D243" s="748"/>
    </row>
    <row r="244" spans="1:4" ht="15">
      <c r="A244" s="760" t="s">
        <v>3757</v>
      </c>
      <c r="B244" s="761" t="s">
        <v>3715</v>
      </c>
      <c r="C244" s="603">
        <v>273.5</v>
      </c>
      <c r="D244" s="748"/>
    </row>
    <row r="245" spans="1:4" ht="15">
      <c r="A245" s="760" t="s">
        <v>3987</v>
      </c>
      <c r="B245" s="761" t="s">
        <v>3715</v>
      </c>
      <c r="C245" s="603">
        <v>273.5</v>
      </c>
      <c r="D245" s="748"/>
    </row>
    <row r="246" spans="1:4" ht="15">
      <c r="A246" s="760" t="s">
        <v>3524</v>
      </c>
      <c r="B246" s="761" t="s">
        <v>3159</v>
      </c>
      <c r="C246" s="603">
        <v>964.05</v>
      </c>
      <c r="D246" s="748"/>
    </row>
    <row r="247" spans="1:4" ht="15">
      <c r="A247" s="760" t="s">
        <v>3403</v>
      </c>
      <c r="B247" s="761" t="s">
        <v>3159</v>
      </c>
      <c r="C247" s="603">
        <v>964</v>
      </c>
      <c r="D247" s="748"/>
    </row>
    <row r="248" spans="1:4" ht="15">
      <c r="A248" s="760" t="s">
        <v>3402</v>
      </c>
      <c r="B248" s="761" t="s">
        <v>3159</v>
      </c>
      <c r="C248" s="603">
        <v>964</v>
      </c>
      <c r="D248" s="748"/>
    </row>
    <row r="249" spans="1:4" ht="15">
      <c r="A249" s="760" t="s">
        <v>3410</v>
      </c>
      <c r="B249" s="761" t="s">
        <v>3159</v>
      </c>
      <c r="C249" s="603">
        <v>964</v>
      </c>
      <c r="D249" s="748"/>
    </row>
    <row r="250" spans="1:4" ht="15">
      <c r="A250" s="760" t="s">
        <v>3302</v>
      </c>
      <c r="B250" s="761" t="s">
        <v>3159</v>
      </c>
      <c r="C250" s="603">
        <v>964</v>
      </c>
      <c r="D250" s="748"/>
    </row>
    <row r="251" spans="1:4" ht="15">
      <c r="A251" s="760" t="s">
        <v>3158</v>
      </c>
      <c r="B251" s="761" t="s">
        <v>3159</v>
      </c>
      <c r="C251" s="603">
        <v>964</v>
      </c>
      <c r="D251" s="748"/>
    </row>
    <row r="252" spans="1:4" ht="15">
      <c r="A252" s="760" t="s">
        <v>3508</v>
      </c>
      <c r="B252" s="761" t="s">
        <v>3159</v>
      </c>
      <c r="C252" s="603">
        <v>964</v>
      </c>
      <c r="D252" s="748"/>
    </row>
    <row r="253" spans="1:4" ht="15">
      <c r="A253" s="760" t="s">
        <v>3709</v>
      </c>
      <c r="B253" s="761" t="s">
        <v>3219</v>
      </c>
      <c r="C253" s="603">
        <v>1168.3</v>
      </c>
      <c r="D253" s="748"/>
    </row>
    <row r="254" spans="1:4" ht="15">
      <c r="A254" s="760" t="s">
        <v>3218</v>
      </c>
      <c r="B254" s="761" t="s">
        <v>3219</v>
      </c>
      <c r="C254" s="603">
        <v>1168.31</v>
      </c>
      <c r="D254" s="748"/>
    </row>
    <row r="255" spans="1:4" ht="15">
      <c r="A255" s="760" t="s">
        <v>3788</v>
      </c>
      <c r="B255" s="761" t="s">
        <v>3789</v>
      </c>
      <c r="C255" s="603">
        <v>1006.02</v>
      </c>
      <c r="D255" s="748"/>
    </row>
    <row r="256" spans="1:4" ht="15">
      <c r="A256" s="760" t="s">
        <v>3736</v>
      </c>
      <c r="B256" s="761" t="s">
        <v>3276</v>
      </c>
      <c r="C256" s="603">
        <v>1006.02</v>
      </c>
      <c r="D256" s="748"/>
    </row>
    <row r="257" spans="1:4" ht="15">
      <c r="A257" s="760" t="s">
        <v>3182</v>
      </c>
      <c r="B257" s="761" t="s">
        <v>3183</v>
      </c>
      <c r="C257" s="603">
        <v>1006.02</v>
      </c>
      <c r="D257" s="748"/>
    </row>
    <row r="258" spans="1:4" ht="15">
      <c r="A258" s="760" t="s">
        <v>3713</v>
      </c>
      <c r="B258" s="761" t="s">
        <v>3276</v>
      </c>
      <c r="C258" s="603">
        <v>1006.02</v>
      </c>
      <c r="D258" s="748"/>
    </row>
    <row r="259" spans="1:4" ht="15">
      <c r="A259" s="760" t="s">
        <v>3717</v>
      </c>
      <c r="B259" s="761" t="s">
        <v>3276</v>
      </c>
      <c r="C259" s="603">
        <v>1006.02</v>
      </c>
      <c r="D259" s="748"/>
    </row>
    <row r="260" spans="1:4" ht="15">
      <c r="A260" s="760" t="s">
        <v>3967</v>
      </c>
      <c r="B260" s="761" t="s">
        <v>3276</v>
      </c>
      <c r="C260" s="603">
        <v>1006.02</v>
      </c>
      <c r="D260" s="748"/>
    </row>
    <row r="261" spans="1:4" ht="15">
      <c r="A261" s="760" t="s">
        <v>3870</v>
      </c>
      <c r="B261" s="761" t="s">
        <v>3276</v>
      </c>
      <c r="C261" s="603">
        <v>1006.02</v>
      </c>
      <c r="D261" s="748"/>
    </row>
    <row r="262" spans="1:4" ht="15">
      <c r="A262" s="760" t="s">
        <v>3947</v>
      </c>
      <c r="B262" s="761" t="s">
        <v>3276</v>
      </c>
      <c r="C262" s="603">
        <v>1006.02</v>
      </c>
      <c r="D262" s="748"/>
    </row>
    <row r="263" spans="1:4" ht="15">
      <c r="A263" s="760" t="s">
        <v>3770</v>
      </c>
      <c r="B263" s="761" t="s">
        <v>3276</v>
      </c>
      <c r="C263" s="603">
        <v>1006.02</v>
      </c>
      <c r="D263" s="748"/>
    </row>
    <row r="264" spans="1:4" ht="15">
      <c r="A264" s="760" t="s">
        <v>3414</v>
      </c>
      <c r="B264" s="761" t="s">
        <v>3276</v>
      </c>
      <c r="C264" s="603">
        <v>1006.02</v>
      </c>
      <c r="D264" s="748"/>
    </row>
    <row r="265" spans="1:4" ht="15">
      <c r="A265" s="760" t="s">
        <v>3852</v>
      </c>
      <c r="B265" s="761" t="s">
        <v>3276</v>
      </c>
      <c r="C265" s="603">
        <v>1006.02</v>
      </c>
      <c r="D265" s="748"/>
    </row>
    <row r="266" spans="1:4" ht="15">
      <c r="A266" s="760" t="s">
        <v>3898</v>
      </c>
      <c r="B266" s="761" t="s">
        <v>3276</v>
      </c>
      <c r="C266" s="552">
        <v>1006.02</v>
      </c>
      <c r="D266" s="748"/>
    </row>
    <row r="267" spans="1:4" ht="15">
      <c r="A267" s="760" t="s">
        <v>3628</v>
      </c>
      <c r="B267" s="761" t="s">
        <v>3276</v>
      </c>
      <c r="C267" s="552">
        <v>1006.02</v>
      </c>
      <c r="D267" s="748"/>
    </row>
    <row r="268" spans="1:4" ht="15">
      <c r="A268" s="760" t="s">
        <v>3275</v>
      </c>
      <c r="B268" s="761" t="s">
        <v>3276</v>
      </c>
      <c r="C268" s="552">
        <v>1006.02</v>
      </c>
      <c r="D268" s="748"/>
    </row>
    <row r="269" spans="1:4" ht="15">
      <c r="A269" s="760" t="s">
        <v>3950</v>
      </c>
      <c r="B269" s="761" t="s">
        <v>3276</v>
      </c>
      <c r="C269" s="552">
        <v>1006.02</v>
      </c>
      <c r="D269" s="748"/>
    </row>
    <row r="270" spans="1:4" ht="15">
      <c r="A270" s="760" t="s">
        <v>3627</v>
      </c>
      <c r="B270" s="761" t="s">
        <v>3276</v>
      </c>
      <c r="C270" s="552">
        <v>1006.02</v>
      </c>
      <c r="D270" s="748"/>
    </row>
    <row r="271" spans="1:4" ht="15">
      <c r="A271" s="760" t="s">
        <v>3549</v>
      </c>
      <c r="B271" s="761" t="s">
        <v>3550</v>
      </c>
      <c r="C271" s="552">
        <v>6583.07</v>
      </c>
      <c r="D271" s="748"/>
    </row>
    <row r="272" spans="1:4" ht="15">
      <c r="A272" s="760" t="s">
        <v>3897</v>
      </c>
      <c r="B272" s="761" t="s">
        <v>3842</v>
      </c>
      <c r="C272" s="552">
        <v>6583.07</v>
      </c>
      <c r="D272" s="748"/>
    </row>
    <row r="273" spans="1:4" ht="15">
      <c r="A273" s="760" t="s">
        <v>3961</v>
      </c>
      <c r="B273" s="761" t="s">
        <v>3842</v>
      </c>
      <c r="C273" s="552">
        <v>6583.07</v>
      </c>
      <c r="D273" s="748"/>
    </row>
    <row r="274" spans="1:4" ht="15">
      <c r="A274" s="760" t="s">
        <v>3841</v>
      </c>
      <c r="B274" s="761" t="s">
        <v>3842</v>
      </c>
      <c r="C274" s="552">
        <v>6583.07</v>
      </c>
      <c r="D274" s="748"/>
    </row>
    <row r="275" spans="1:4" ht="15">
      <c r="A275" s="760" t="s">
        <v>3409</v>
      </c>
      <c r="B275" s="761" t="s">
        <v>3315</v>
      </c>
      <c r="C275" s="552">
        <v>132.25</v>
      </c>
      <c r="D275" s="748"/>
    </row>
    <row r="276" spans="1:4" ht="15">
      <c r="A276" s="760" t="s">
        <v>3408</v>
      </c>
      <c r="B276" s="761" t="s">
        <v>3315</v>
      </c>
      <c r="C276" s="552">
        <v>132.25</v>
      </c>
      <c r="D276" s="748"/>
    </row>
    <row r="277" spans="1:4" ht="15">
      <c r="A277" s="760" t="s">
        <v>3314</v>
      </c>
      <c r="B277" s="761" t="s">
        <v>3315</v>
      </c>
      <c r="C277" s="552">
        <v>132.25</v>
      </c>
      <c r="D277" s="748"/>
    </row>
    <row r="278" spans="1:4" ht="15">
      <c r="A278" s="760" t="s">
        <v>3626</v>
      </c>
      <c r="B278" s="761" t="s">
        <v>3315</v>
      </c>
      <c r="C278" s="552">
        <v>132.25</v>
      </c>
      <c r="D278" s="748"/>
    </row>
    <row r="279" spans="1:4" ht="15">
      <c r="A279" s="760" t="s">
        <v>3339</v>
      </c>
      <c r="B279" s="761" t="s">
        <v>3315</v>
      </c>
      <c r="C279" s="552">
        <v>132.25</v>
      </c>
      <c r="D279" s="748"/>
    </row>
    <row r="280" spans="1:4" ht="15">
      <c r="A280" s="760" t="s">
        <v>3135</v>
      </c>
      <c r="B280" s="761" t="s">
        <v>3136</v>
      </c>
      <c r="C280" s="552">
        <v>1388.05</v>
      </c>
      <c r="D280" s="748"/>
    </row>
    <row r="281" spans="1:4" ht="15">
      <c r="A281" s="760" t="s">
        <v>3670</v>
      </c>
      <c r="B281" s="761" t="s">
        <v>3136</v>
      </c>
      <c r="C281" s="552">
        <v>1388.05</v>
      </c>
      <c r="D281" s="748"/>
    </row>
    <row r="282" spans="1:4" ht="15">
      <c r="A282" s="760" t="s">
        <v>3837</v>
      </c>
      <c r="B282" s="761" t="s">
        <v>3136</v>
      </c>
      <c r="C282" s="552">
        <v>1388.05</v>
      </c>
      <c r="D282" s="748"/>
    </row>
    <row r="283" spans="1:4" ht="15">
      <c r="A283" s="760" t="s">
        <v>3711</v>
      </c>
      <c r="B283" s="761" t="s">
        <v>3136</v>
      </c>
      <c r="C283" s="552">
        <v>1388.05</v>
      </c>
      <c r="D283" s="748"/>
    </row>
    <row r="284" spans="1:4" ht="15">
      <c r="A284" s="760" t="s">
        <v>3407</v>
      </c>
      <c r="B284" s="761" t="s">
        <v>3136</v>
      </c>
      <c r="C284" s="603">
        <v>1388.05</v>
      </c>
      <c r="D284" s="748"/>
    </row>
    <row r="285" spans="1:4" ht="15">
      <c r="A285" s="760" t="s">
        <v>3732</v>
      </c>
      <c r="B285" s="761" t="s">
        <v>3136</v>
      </c>
      <c r="C285" s="603">
        <v>1388.05</v>
      </c>
      <c r="D285" s="748"/>
    </row>
    <row r="286" spans="1:4" ht="15">
      <c r="A286" s="760" t="s">
        <v>3605</v>
      </c>
      <c r="B286" s="761" t="s">
        <v>3136</v>
      </c>
      <c r="C286" s="603">
        <v>1388.05</v>
      </c>
      <c r="D286" s="748"/>
    </row>
    <row r="287" spans="1:4" ht="15">
      <c r="A287" s="760" t="s">
        <v>3604</v>
      </c>
      <c r="B287" s="761" t="s">
        <v>3143</v>
      </c>
      <c r="C287" s="603">
        <v>1669.8</v>
      </c>
      <c r="D287" s="748"/>
    </row>
    <row r="288" spans="1:4" ht="15">
      <c r="A288" s="760" t="s">
        <v>3340</v>
      </c>
      <c r="B288" s="761" t="s">
        <v>3143</v>
      </c>
      <c r="C288" s="603">
        <v>1669.8</v>
      </c>
      <c r="D288" s="748"/>
    </row>
    <row r="289" spans="1:4" ht="15">
      <c r="A289" s="760" t="s">
        <v>3951</v>
      </c>
      <c r="B289" s="761" t="s">
        <v>3143</v>
      </c>
      <c r="C289" s="603">
        <v>1669.8</v>
      </c>
      <c r="D289" s="748"/>
    </row>
    <row r="290" spans="1:4" ht="15">
      <c r="A290" s="760" t="s">
        <v>3853</v>
      </c>
      <c r="B290" s="761" t="s">
        <v>3143</v>
      </c>
      <c r="C290" s="603">
        <v>1669.8</v>
      </c>
      <c r="D290" s="748"/>
    </row>
    <row r="291" spans="1:4" ht="15">
      <c r="A291" s="760" t="s">
        <v>3836</v>
      </c>
      <c r="B291" s="761" t="s">
        <v>3715</v>
      </c>
      <c r="C291" s="603">
        <v>373.75</v>
      </c>
      <c r="D291" s="748"/>
    </row>
    <row r="292" spans="1:4" ht="15">
      <c r="A292" s="760" t="s">
        <v>3714</v>
      </c>
      <c r="B292" s="761" t="s">
        <v>3715</v>
      </c>
      <c r="C292" s="603">
        <v>373.75</v>
      </c>
      <c r="D292" s="748"/>
    </row>
    <row r="293" spans="1:4" ht="15">
      <c r="A293" s="760" t="s">
        <v>3787</v>
      </c>
      <c r="B293" s="761" t="s">
        <v>3234</v>
      </c>
      <c r="C293" s="603">
        <v>322</v>
      </c>
      <c r="D293" s="748"/>
    </row>
    <row r="294" spans="1:4" ht="15">
      <c r="A294" s="760" t="s">
        <v>3647</v>
      </c>
      <c r="B294" s="761" t="s">
        <v>3234</v>
      </c>
      <c r="C294" s="552">
        <v>322</v>
      </c>
      <c r="D294" s="748"/>
    </row>
    <row r="295" spans="1:4" ht="15">
      <c r="A295" s="760" t="s">
        <v>3514</v>
      </c>
      <c r="B295" s="761" t="s">
        <v>3234</v>
      </c>
      <c r="C295" s="552">
        <v>322</v>
      </c>
      <c r="D295" s="748"/>
    </row>
    <row r="296" spans="1:4" ht="15">
      <c r="A296" s="760" t="s">
        <v>3835</v>
      </c>
      <c r="B296" s="761" t="s">
        <v>3234</v>
      </c>
      <c r="C296" s="552">
        <v>322</v>
      </c>
      <c r="D296" s="748"/>
    </row>
    <row r="297" spans="1:4" ht="15">
      <c r="A297" s="760" t="s">
        <v>3952</v>
      </c>
      <c r="B297" s="761" t="s">
        <v>3234</v>
      </c>
      <c r="C297" s="552">
        <v>322</v>
      </c>
      <c r="D297" s="748"/>
    </row>
    <row r="298" spans="1:4" ht="15">
      <c r="A298" s="760" t="s">
        <v>3341</v>
      </c>
      <c r="B298" s="761" t="s">
        <v>3234</v>
      </c>
      <c r="C298" s="552">
        <v>322</v>
      </c>
      <c r="D298" s="748"/>
    </row>
    <row r="299" spans="1:4" ht="15">
      <c r="A299" s="760" t="s">
        <v>3925</v>
      </c>
      <c r="B299" s="761" t="s">
        <v>3234</v>
      </c>
      <c r="C299" s="552">
        <v>322</v>
      </c>
      <c r="D299" s="748"/>
    </row>
    <row r="300" spans="1:4" ht="15">
      <c r="A300" s="760" t="s">
        <v>3416</v>
      </c>
      <c r="B300" s="761" t="s">
        <v>3234</v>
      </c>
      <c r="C300" s="552">
        <v>322</v>
      </c>
      <c r="D300" s="748"/>
    </row>
    <row r="301" spans="1:4" ht="15">
      <c r="A301" s="760" t="s">
        <v>3716</v>
      </c>
      <c r="B301" s="761" t="s">
        <v>3234</v>
      </c>
      <c r="C301" s="552">
        <v>322</v>
      </c>
      <c r="D301" s="748"/>
    </row>
    <row r="302" spans="1:4" ht="15">
      <c r="A302" s="760" t="s">
        <v>3233</v>
      </c>
      <c r="B302" s="761" t="s">
        <v>3234</v>
      </c>
      <c r="C302" s="552">
        <v>322</v>
      </c>
      <c r="D302" s="748"/>
    </row>
    <row r="303" spans="1:4" ht="15">
      <c r="A303" s="760" t="s">
        <v>3737</v>
      </c>
      <c r="B303" s="761" t="s">
        <v>3418</v>
      </c>
      <c r="C303" s="552">
        <v>399</v>
      </c>
      <c r="D303" s="748"/>
    </row>
    <row r="304" spans="1:4" ht="15">
      <c r="A304" s="760" t="s">
        <v>3417</v>
      </c>
      <c r="B304" s="761" t="s">
        <v>3418</v>
      </c>
      <c r="C304" s="552">
        <v>399</v>
      </c>
      <c r="D304" s="748"/>
    </row>
    <row r="305" spans="1:4" ht="15">
      <c r="A305" s="760" t="s">
        <v>3181</v>
      </c>
      <c r="B305" s="761" t="s">
        <v>1192</v>
      </c>
      <c r="C305" s="552">
        <v>315</v>
      </c>
      <c r="D305" s="748"/>
    </row>
    <row r="306" spans="1:4" ht="15">
      <c r="A306" s="760" t="s">
        <v>3534</v>
      </c>
      <c r="B306" s="761" t="s">
        <v>1192</v>
      </c>
      <c r="C306" s="552">
        <v>315</v>
      </c>
      <c r="D306" s="748"/>
    </row>
    <row r="307" spans="1:4" ht="15">
      <c r="A307" s="760" t="s">
        <v>3761</v>
      </c>
      <c r="B307" s="761" t="s">
        <v>1192</v>
      </c>
      <c r="C307" s="552">
        <v>315</v>
      </c>
      <c r="D307" s="748"/>
    </row>
    <row r="308" spans="1:4" ht="15">
      <c r="A308" s="760" t="s">
        <v>3401</v>
      </c>
      <c r="B308" s="761" t="s">
        <v>1192</v>
      </c>
      <c r="C308" s="552">
        <v>315</v>
      </c>
      <c r="D308" s="748"/>
    </row>
    <row r="309" spans="1:4" ht="15">
      <c r="A309" s="760" t="s">
        <v>3712</v>
      </c>
      <c r="B309" s="761" t="s">
        <v>1192</v>
      </c>
      <c r="C309" s="552">
        <v>315</v>
      </c>
      <c r="D309" s="748"/>
    </row>
    <row r="310" spans="1:4" ht="15">
      <c r="A310" s="760" t="s">
        <v>3264</v>
      </c>
      <c r="B310" s="761" t="s">
        <v>1192</v>
      </c>
      <c r="C310" s="552">
        <v>315</v>
      </c>
      <c r="D310" s="748"/>
    </row>
    <row r="311" spans="1:4" ht="15">
      <c r="A311" s="760" t="s">
        <v>3428</v>
      </c>
      <c r="B311" s="761" t="s">
        <v>1192</v>
      </c>
      <c r="C311" s="552">
        <v>315</v>
      </c>
      <c r="D311" s="748"/>
    </row>
    <row r="312" spans="1:4" ht="15">
      <c r="A312" s="760" t="s">
        <v>3406</v>
      </c>
      <c r="B312" s="761" t="s">
        <v>1192</v>
      </c>
      <c r="C312" s="552">
        <v>315</v>
      </c>
      <c r="D312" s="748"/>
    </row>
    <row r="313" spans="1:4" ht="15">
      <c r="A313" s="760" t="s">
        <v>3533</v>
      </c>
      <c r="B313" s="761" t="s">
        <v>1192</v>
      </c>
      <c r="C313" s="552">
        <v>315</v>
      </c>
      <c r="D313" s="748"/>
    </row>
    <row r="314" spans="1:4" ht="15">
      <c r="A314" s="760" t="s">
        <v>3960</v>
      </c>
      <c r="B314" s="761" t="s">
        <v>1192</v>
      </c>
      <c r="C314" s="552">
        <v>315</v>
      </c>
      <c r="D314" s="748"/>
    </row>
    <row r="315" spans="1:4" ht="15">
      <c r="A315" s="760" t="s">
        <v>3316</v>
      </c>
      <c r="B315" s="761" t="s">
        <v>1192</v>
      </c>
      <c r="C315" s="552">
        <v>315</v>
      </c>
      <c r="D315" s="748"/>
    </row>
    <row r="316" spans="1:4" ht="15">
      <c r="A316" s="760" t="s">
        <v>3959</v>
      </c>
      <c r="B316" s="761" t="s">
        <v>1192</v>
      </c>
      <c r="C316" s="552">
        <v>315</v>
      </c>
      <c r="D316" s="748"/>
    </row>
    <row r="317" spans="1:4" ht="15">
      <c r="A317" s="760" t="s">
        <v>3786</v>
      </c>
      <c r="B317" s="761" t="s">
        <v>1192</v>
      </c>
      <c r="C317" s="552">
        <v>315</v>
      </c>
      <c r="D317" s="748"/>
    </row>
    <row r="318" spans="1:4" ht="15">
      <c r="A318" s="760" t="s">
        <v>3785</v>
      </c>
      <c r="B318" s="761" t="s">
        <v>1192</v>
      </c>
      <c r="C318" s="603">
        <v>315</v>
      </c>
      <c r="D318" s="748"/>
    </row>
    <row r="319" spans="1:4" ht="15">
      <c r="A319" s="760" t="s">
        <v>3123</v>
      </c>
      <c r="B319" s="761" t="s">
        <v>1192</v>
      </c>
      <c r="C319" s="603">
        <v>315</v>
      </c>
      <c r="D319" s="748"/>
    </row>
    <row r="320" spans="1:4" ht="15">
      <c r="A320" s="760" t="s">
        <v>4016</v>
      </c>
      <c r="B320" s="761" t="s">
        <v>1192</v>
      </c>
      <c r="C320" s="603">
        <v>315</v>
      </c>
      <c r="D320" s="748"/>
    </row>
    <row r="321" spans="1:4" ht="15">
      <c r="A321" s="760" t="s">
        <v>3583</v>
      </c>
      <c r="B321" s="761" t="s">
        <v>1192</v>
      </c>
      <c r="C321" s="603">
        <v>315</v>
      </c>
      <c r="D321" s="748"/>
    </row>
    <row r="322" spans="1:4" ht="15">
      <c r="A322" s="760" t="s">
        <v>3342</v>
      </c>
      <c r="B322" s="761" t="s">
        <v>1192</v>
      </c>
      <c r="C322" s="603">
        <v>315</v>
      </c>
      <c r="D322" s="748"/>
    </row>
    <row r="323" spans="1:4" ht="15">
      <c r="A323" s="760" t="s">
        <v>4009</v>
      </c>
      <c r="B323" s="761" t="s">
        <v>1192</v>
      </c>
      <c r="C323" s="552">
        <v>315</v>
      </c>
      <c r="D323" s="748"/>
    </row>
    <row r="324" spans="1:4" ht="15">
      <c r="A324" s="760" t="s">
        <v>3547</v>
      </c>
      <c r="B324" s="761" t="s">
        <v>1192</v>
      </c>
      <c r="C324" s="552">
        <v>315</v>
      </c>
      <c r="D324" s="748"/>
    </row>
    <row r="325" spans="1:4" ht="15">
      <c r="A325" s="760" t="s">
        <v>3180</v>
      </c>
      <c r="B325" s="761" t="s">
        <v>1192</v>
      </c>
      <c r="C325" s="552">
        <v>315</v>
      </c>
      <c r="D325" s="748"/>
    </row>
    <row r="326" spans="1:4" ht="15">
      <c r="A326" s="760" t="s">
        <v>3303</v>
      </c>
      <c r="B326" s="761" t="s">
        <v>1192</v>
      </c>
      <c r="C326" s="552">
        <v>315</v>
      </c>
      <c r="D326" s="748"/>
    </row>
    <row r="327" spans="1:4" ht="15">
      <c r="A327" s="760" t="s">
        <v>3833</v>
      </c>
      <c r="B327" s="761" t="s">
        <v>1192</v>
      </c>
      <c r="C327" s="552">
        <v>315</v>
      </c>
      <c r="D327" s="748"/>
    </row>
    <row r="328" spans="1:4" ht="15">
      <c r="A328" s="760" t="s">
        <v>3532</v>
      </c>
      <c r="B328" s="761" t="s">
        <v>1192</v>
      </c>
      <c r="C328" s="552">
        <v>315</v>
      </c>
      <c r="D328" s="748"/>
    </row>
    <row r="329" spans="1:4" ht="15">
      <c r="A329" s="760" t="s">
        <v>3857</v>
      </c>
      <c r="B329" s="761" t="s">
        <v>1192</v>
      </c>
      <c r="C329" s="552">
        <v>315</v>
      </c>
      <c r="D329" s="748"/>
    </row>
    <row r="330" spans="1:4" ht="15">
      <c r="A330" s="760" t="s">
        <v>3953</v>
      </c>
      <c r="B330" s="761" t="s">
        <v>1192</v>
      </c>
      <c r="C330" s="552">
        <v>315</v>
      </c>
      <c r="D330" s="748"/>
    </row>
    <row r="331" spans="1:4" ht="15">
      <c r="A331" s="760" t="s">
        <v>3132</v>
      </c>
      <c r="B331" s="761" t="s">
        <v>1192</v>
      </c>
      <c r="C331" s="552">
        <v>315</v>
      </c>
      <c r="D331" s="748"/>
    </row>
    <row r="332" spans="1:4" ht="15">
      <c r="A332" s="760" t="s">
        <v>3669</v>
      </c>
      <c r="B332" s="761" t="s">
        <v>1192</v>
      </c>
      <c r="C332" s="552">
        <v>315</v>
      </c>
      <c r="D332" s="748"/>
    </row>
    <row r="333" spans="1:4" ht="15">
      <c r="A333" s="760" t="s">
        <v>3609</v>
      </c>
      <c r="B333" s="761" t="s">
        <v>1192</v>
      </c>
      <c r="C333" s="552">
        <v>315</v>
      </c>
      <c r="D333" s="748"/>
    </row>
    <row r="334" spans="1:4" ht="15">
      <c r="A334" s="760" t="s">
        <v>3608</v>
      </c>
      <c r="B334" s="761" t="s">
        <v>1192</v>
      </c>
      <c r="C334" s="603">
        <v>315</v>
      </c>
      <c r="D334" s="748"/>
    </row>
    <row r="335" spans="1:4" ht="15">
      <c r="A335" s="760" t="s">
        <v>3928</v>
      </c>
      <c r="B335" s="761" t="s">
        <v>1192</v>
      </c>
      <c r="C335" s="603">
        <v>315</v>
      </c>
      <c r="D335" s="748"/>
    </row>
    <row r="336" spans="1:4" ht="15">
      <c r="A336" s="760" t="s">
        <v>3382</v>
      </c>
      <c r="B336" s="761" t="s">
        <v>1192</v>
      </c>
      <c r="C336" s="603">
        <v>315</v>
      </c>
      <c r="D336" s="748"/>
    </row>
    <row r="337" spans="1:4" ht="15">
      <c r="A337" s="760" t="s">
        <v>3232</v>
      </c>
      <c r="B337" s="761" t="s">
        <v>1192</v>
      </c>
      <c r="C337" s="603">
        <v>315</v>
      </c>
      <c r="D337" s="748"/>
    </row>
    <row r="338" spans="1:4" ht="15">
      <c r="A338" s="760" t="s">
        <v>3263</v>
      </c>
      <c r="B338" s="761" t="s">
        <v>1192</v>
      </c>
      <c r="C338" s="603">
        <v>315</v>
      </c>
      <c r="D338" s="748"/>
    </row>
    <row r="339" spans="1:4" ht="15">
      <c r="A339" s="760" t="s">
        <v>3869</v>
      </c>
      <c r="B339" s="761" t="s">
        <v>1192</v>
      </c>
      <c r="C339" s="603">
        <v>315</v>
      </c>
      <c r="D339" s="748"/>
    </row>
    <row r="340" spans="1:4" ht="15">
      <c r="A340" s="760" t="s">
        <v>3607</v>
      </c>
      <c r="B340" s="761" t="s">
        <v>1192</v>
      </c>
      <c r="C340" s="603">
        <v>315</v>
      </c>
      <c r="D340" s="748"/>
    </row>
    <row r="341" spans="1:4" ht="15">
      <c r="A341" s="760" t="s">
        <v>3806</v>
      </c>
      <c r="B341" s="761" t="s">
        <v>1192</v>
      </c>
      <c r="C341" s="603">
        <v>315</v>
      </c>
      <c r="D341" s="748"/>
    </row>
    <row r="342" spans="1:4" ht="15">
      <c r="A342" s="760" t="s">
        <v>3624</v>
      </c>
      <c r="B342" s="761" t="s">
        <v>1192</v>
      </c>
      <c r="C342" s="603">
        <v>315</v>
      </c>
      <c r="D342" s="748"/>
    </row>
    <row r="343" spans="1:4" ht="15">
      <c r="A343" s="760" t="s">
        <v>3999</v>
      </c>
      <c r="B343" s="761" t="s">
        <v>1192</v>
      </c>
      <c r="C343" s="603">
        <v>315</v>
      </c>
      <c r="D343" s="748"/>
    </row>
    <row r="344" spans="1:4" ht="15">
      <c r="A344" s="760" t="s">
        <v>3998</v>
      </c>
      <c r="B344" s="761" t="s">
        <v>1192</v>
      </c>
      <c r="C344" s="603">
        <v>315</v>
      </c>
      <c r="D344" s="748"/>
    </row>
    <row r="345" spans="1:4" ht="15">
      <c r="A345" s="760" t="s">
        <v>3668</v>
      </c>
      <c r="B345" s="761" t="s">
        <v>1192</v>
      </c>
      <c r="C345" s="603">
        <v>315</v>
      </c>
      <c r="D345" s="748"/>
    </row>
    <row r="346" spans="1:4" ht="15">
      <c r="A346" s="760" t="s">
        <v>3531</v>
      </c>
      <c r="B346" s="761" t="s">
        <v>1192</v>
      </c>
      <c r="C346" s="603">
        <v>315</v>
      </c>
      <c r="D346" s="748"/>
    </row>
    <row r="347" spans="1:4" ht="15">
      <c r="A347" s="760" t="s">
        <v>3351</v>
      </c>
      <c r="B347" s="761" t="s">
        <v>1192</v>
      </c>
      <c r="C347" s="552">
        <v>315</v>
      </c>
      <c r="D347" s="748"/>
    </row>
    <row r="348" spans="1:4" ht="15">
      <c r="A348" s="760" t="s">
        <v>3322</v>
      </c>
      <c r="B348" s="761" t="s">
        <v>1192</v>
      </c>
      <c r="C348" s="552">
        <v>315</v>
      </c>
      <c r="D348" s="748"/>
    </row>
    <row r="349" spans="1:4" ht="15">
      <c r="A349" s="760" t="s">
        <v>3347</v>
      </c>
      <c r="B349" s="761" t="s">
        <v>1192</v>
      </c>
      <c r="C349" s="552">
        <v>315</v>
      </c>
      <c r="D349" s="748"/>
    </row>
    <row r="350" spans="1:4" ht="15">
      <c r="A350" s="760" t="s">
        <v>3348</v>
      </c>
      <c r="B350" s="761" t="s">
        <v>1192</v>
      </c>
      <c r="C350" s="552">
        <v>315</v>
      </c>
      <c r="D350" s="748"/>
    </row>
    <row r="351" spans="1:4" ht="15">
      <c r="A351" s="760" t="s">
        <v>3274</v>
      </c>
      <c r="B351" s="761" t="s">
        <v>1192</v>
      </c>
      <c r="C351" s="552">
        <v>315</v>
      </c>
      <c r="D351" s="748"/>
    </row>
    <row r="352" spans="1:4" ht="15">
      <c r="A352" s="760" t="s">
        <v>3262</v>
      </c>
      <c r="B352" s="761" t="s">
        <v>1192</v>
      </c>
      <c r="C352" s="552">
        <v>315</v>
      </c>
      <c r="D352" s="748"/>
    </row>
    <row r="353" spans="1:4" ht="15">
      <c r="A353" s="760" t="s">
        <v>3525</v>
      </c>
      <c r="B353" s="761" t="s">
        <v>1192</v>
      </c>
      <c r="C353" s="552">
        <v>315</v>
      </c>
      <c r="D353" s="748"/>
    </row>
    <row r="354" spans="1:4" ht="15">
      <c r="A354" s="760" t="s">
        <v>3648</v>
      </c>
      <c r="B354" s="761" t="s">
        <v>1192</v>
      </c>
      <c r="C354" s="552">
        <v>315.10000000000002</v>
      </c>
      <c r="D354" s="748"/>
    </row>
    <row r="355" spans="1:4" ht="15">
      <c r="A355" s="760" t="s">
        <v>3997</v>
      </c>
      <c r="B355" s="761" t="s">
        <v>3179</v>
      </c>
      <c r="C355" s="552">
        <v>889.99</v>
      </c>
      <c r="D355" s="748"/>
    </row>
    <row r="356" spans="1:4" ht="15">
      <c r="A356" s="760" t="s">
        <v>3948</v>
      </c>
      <c r="B356" s="761" t="s">
        <v>3179</v>
      </c>
      <c r="C356" s="552">
        <v>889.99</v>
      </c>
      <c r="D356" s="748"/>
    </row>
    <row r="357" spans="1:4" ht="15">
      <c r="A357" s="760" t="s">
        <v>3178</v>
      </c>
      <c r="B357" s="761" t="s">
        <v>3179</v>
      </c>
      <c r="C357" s="552">
        <v>889.99</v>
      </c>
      <c r="D357" s="748"/>
    </row>
    <row r="358" spans="1:4" ht="15">
      <c r="A358" s="760" t="s">
        <v>3459</v>
      </c>
      <c r="B358" s="761" t="s">
        <v>3179</v>
      </c>
      <c r="C358" s="603">
        <v>889.99</v>
      </c>
      <c r="D358" s="748"/>
    </row>
    <row r="359" spans="1:4" ht="15">
      <c r="A359" s="760" t="s">
        <v>3432</v>
      </c>
      <c r="B359" s="761" t="s">
        <v>3179</v>
      </c>
      <c r="C359" s="603">
        <v>889.99</v>
      </c>
      <c r="D359" s="748"/>
    </row>
    <row r="360" spans="1:4" ht="15">
      <c r="A360" s="760" t="s">
        <v>3771</v>
      </c>
      <c r="B360" s="761" t="s">
        <v>3179</v>
      </c>
      <c r="C360" s="603">
        <v>889.99</v>
      </c>
      <c r="D360" s="748"/>
    </row>
    <row r="361" spans="1:4" ht="15">
      <c r="A361" s="760" t="s">
        <v>3317</v>
      </c>
      <c r="B361" s="761" t="s">
        <v>1152</v>
      </c>
      <c r="C361" s="603">
        <v>499</v>
      </c>
      <c r="D361" s="748"/>
    </row>
    <row r="362" spans="1:4" ht="15">
      <c r="A362" s="760" t="s">
        <v>3485</v>
      </c>
      <c r="B362" s="761" t="s">
        <v>1152</v>
      </c>
      <c r="C362" s="603">
        <v>499</v>
      </c>
      <c r="D362" s="748"/>
    </row>
    <row r="363" spans="1:4" ht="15">
      <c r="A363" s="760" t="s">
        <v>4002</v>
      </c>
      <c r="B363" s="761" t="s">
        <v>1152</v>
      </c>
      <c r="C363" s="552">
        <v>499</v>
      </c>
      <c r="D363" s="748"/>
    </row>
    <row r="364" spans="1:4" ht="15">
      <c r="A364" s="760" t="s">
        <v>3530</v>
      </c>
      <c r="B364" s="761" t="s">
        <v>1152</v>
      </c>
      <c r="C364" s="603">
        <v>499</v>
      </c>
      <c r="D364" s="748"/>
    </row>
    <row r="365" spans="1:4" ht="15">
      <c r="A365" s="760" t="s">
        <v>3649</v>
      </c>
      <c r="B365" s="761" t="s">
        <v>1152</v>
      </c>
      <c r="C365" s="603">
        <v>499</v>
      </c>
      <c r="D365" s="748"/>
    </row>
    <row r="366" spans="1:4" ht="15">
      <c r="A366" s="760" t="s">
        <v>3192</v>
      </c>
      <c r="B366" s="761" t="s">
        <v>1152</v>
      </c>
      <c r="C366" s="603">
        <v>499</v>
      </c>
      <c r="D366" s="748"/>
    </row>
    <row r="367" spans="1:4" ht="15">
      <c r="A367" s="760" t="s">
        <v>3395</v>
      </c>
      <c r="B367" s="761" t="s">
        <v>1152</v>
      </c>
      <c r="C367" s="603">
        <v>499</v>
      </c>
      <c r="D367" s="748"/>
    </row>
    <row r="368" spans="1:4" ht="15">
      <c r="A368" s="760" t="s">
        <v>3733</v>
      </c>
      <c r="B368" s="761" t="s">
        <v>1152</v>
      </c>
      <c r="C368" s="603">
        <v>499</v>
      </c>
      <c r="D368" s="748"/>
    </row>
    <row r="369" spans="1:4" ht="15">
      <c r="A369" s="760" t="s">
        <v>3419</v>
      </c>
      <c r="B369" s="761" t="s">
        <v>1152</v>
      </c>
      <c r="C369" s="603">
        <v>499</v>
      </c>
      <c r="D369" s="748"/>
    </row>
    <row r="370" spans="1:4" ht="15">
      <c r="A370" s="760" t="s">
        <v>4007</v>
      </c>
      <c r="B370" s="761" t="s">
        <v>1152</v>
      </c>
      <c r="C370" s="603">
        <v>499</v>
      </c>
      <c r="D370" s="748"/>
    </row>
    <row r="371" spans="1:4" ht="15">
      <c r="A371" s="760" t="s">
        <v>3160</v>
      </c>
      <c r="B371" s="761" t="s">
        <v>3161</v>
      </c>
      <c r="C371" s="603">
        <v>660</v>
      </c>
      <c r="D371" s="748"/>
    </row>
    <row r="372" spans="1:4" ht="15">
      <c r="A372" s="760" t="s">
        <v>3478</v>
      </c>
      <c r="B372" s="761" t="s">
        <v>3161</v>
      </c>
      <c r="C372" s="603">
        <v>660</v>
      </c>
      <c r="D372" s="748"/>
    </row>
    <row r="373" spans="1:4" ht="15">
      <c r="A373" s="760" t="s">
        <v>3167</v>
      </c>
      <c r="B373" s="761" t="s">
        <v>1137</v>
      </c>
      <c r="C373" s="603">
        <v>978.07</v>
      </c>
      <c r="D373" s="748"/>
    </row>
    <row r="374" spans="1:4" ht="15">
      <c r="A374" s="760" t="s">
        <v>3394</v>
      </c>
      <c r="B374" s="761" t="s">
        <v>1137</v>
      </c>
      <c r="C374" s="603">
        <v>978.07</v>
      </c>
      <c r="D374" s="748"/>
    </row>
    <row r="375" spans="1:4" ht="15">
      <c r="A375" s="760" t="s">
        <v>3529</v>
      </c>
      <c r="B375" s="761" t="s">
        <v>1137</v>
      </c>
      <c r="C375" s="603">
        <v>978.07</v>
      </c>
      <c r="D375" s="748"/>
    </row>
    <row r="376" spans="1:4" ht="15">
      <c r="A376" s="760" t="s">
        <v>3231</v>
      </c>
      <c r="B376" s="761" t="s">
        <v>1137</v>
      </c>
      <c r="C376" s="603">
        <v>978.07</v>
      </c>
      <c r="D376" s="748"/>
    </row>
    <row r="377" spans="1:4" ht="15">
      <c r="A377" s="760" t="s">
        <v>3321</v>
      </c>
      <c r="B377" s="761" t="s">
        <v>1137</v>
      </c>
      <c r="C377" s="603">
        <v>978.07</v>
      </c>
      <c r="D377" s="748"/>
    </row>
    <row r="378" spans="1:4" ht="15">
      <c r="A378" s="760" t="s">
        <v>3650</v>
      </c>
      <c r="B378" s="761" t="s">
        <v>1137</v>
      </c>
      <c r="C378" s="603">
        <v>978.07</v>
      </c>
      <c r="D378" s="748"/>
    </row>
    <row r="379" spans="1:4" ht="15">
      <c r="A379" s="760" t="s">
        <v>3752</v>
      </c>
      <c r="B379" s="761" t="s">
        <v>1137</v>
      </c>
      <c r="C379" s="603">
        <v>978.07</v>
      </c>
      <c r="D379" s="748"/>
    </row>
    <row r="380" spans="1:4" ht="15">
      <c r="A380" s="760" t="s">
        <v>3177</v>
      </c>
      <c r="B380" s="761" t="s">
        <v>3134</v>
      </c>
      <c r="C380" s="603">
        <v>7058.15</v>
      </c>
      <c r="D380" s="748"/>
    </row>
    <row r="381" spans="1:4" ht="15">
      <c r="A381" s="760" t="s">
        <v>3460</v>
      </c>
      <c r="B381" s="761" t="s">
        <v>3134</v>
      </c>
      <c r="C381" s="603">
        <v>7058.15</v>
      </c>
      <c r="D381" s="748"/>
    </row>
    <row r="382" spans="1:4" ht="15">
      <c r="A382" s="760" t="s">
        <v>3437</v>
      </c>
      <c r="B382" s="761" t="s">
        <v>3134</v>
      </c>
      <c r="C382" s="603">
        <v>7058.15</v>
      </c>
      <c r="D382" s="748"/>
    </row>
    <row r="383" spans="1:4" ht="15">
      <c r="A383" s="760" t="s">
        <v>3584</v>
      </c>
      <c r="B383" s="761" t="s">
        <v>3134</v>
      </c>
      <c r="C383" s="603">
        <v>7011.31</v>
      </c>
      <c r="D383" s="748"/>
    </row>
    <row r="384" spans="1:4" ht="15">
      <c r="A384" s="760" t="s">
        <v>3667</v>
      </c>
      <c r="B384" s="761" t="s">
        <v>3134</v>
      </c>
      <c r="C384" s="603">
        <v>7011.31</v>
      </c>
      <c r="D384" s="748"/>
    </row>
    <row r="385" spans="1:4" ht="15">
      <c r="A385" s="760" t="s">
        <v>3133</v>
      </c>
      <c r="B385" s="761" t="s">
        <v>3134</v>
      </c>
      <c r="C385" s="603">
        <v>7011.31</v>
      </c>
      <c r="D385" s="748"/>
    </row>
    <row r="386" spans="1:4" ht="15">
      <c r="A386" s="760" t="s">
        <v>3405</v>
      </c>
      <c r="B386" s="761" t="s">
        <v>3319</v>
      </c>
      <c r="C386" s="603">
        <v>191.27</v>
      </c>
      <c r="D386" s="748"/>
    </row>
    <row r="387" spans="1:4" ht="15">
      <c r="A387" s="760" t="s">
        <v>3477</v>
      </c>
      <c r="B387" s="761" t="s">
        <v>3319</v>
      </c>
      <c r="C387" s="603">
        <v>191.27</v>
      </c>
      <c r="D387" s="748"/>
    </row>
    <row r="388" spans="1:4" ht="15">
      <c r="A388" s="760" t="s">
        <v>3436</v>
      </c>
      <c r="B388" s="761" t="s">
        <v>3319</v>
      </c>
      <c r="C388" s="603">
        <v>191.27</v>
      </c>
      <c r="D388" s="748"/>
    </row>
    <row r="389" spans="1:4" ht="15">
      <c r="A389" s="760" t="s">
        <v>3318</v>
      </c>
      <c r="B389" s="761" t="s">
        <v>3319</v>
      </c>
      <c r="C389" s="603">
        <v>191.27</v>
      </c>
      <c r="D389" s="748"/>
    </row>
    <row r="390" spans="1:4" ht="15">
      <c r="A390" s="760" t="s">
        <v>3175</v>
      </c>
      <c r="B390" s="761" t="s">
        <v>3176</v>
      </c>
      <c r="C390" s="603">
        <v>1300</v>
      </c>
      <c r="D390" s="748"/>
    </row>
    <row r="391" spans="1:4" ht="15">
      <c r="A391" s="760" t="s">
        <v>3433</v>
      </c>
      <c r="B391" s="761" t="s">
        <v>3216</v>
      </c>
      <c r="C391" s="603">
        <v>9200</v>
      </c>
      <c r="D391" s="748"/>
    </row>
    <row r="392" spans="1:4" ht="15">
      <c r="A392" s="760" t="s">
        <v>3488</v>
      </c>
      <c r="B392" s="761" t="s">
        <v>3489</v>
      </c>
      <c r="C392" s="603">
        <v>3622.5</v>
      </c>
      <c r="D392" s="748"/>
    </row>
    <row r="393" spans="1:4" ht="15">
      <c r="A393" s="760" t="s">
        <v>4008</v>
      </c>
      <c r="B393" s="761" t="s">
        <v>3489</v>
      </c>
      <c r="C393" s="603">
        <v>3622.5</v>
      </c>
      <c r="D393" s="748"/>
    </row>
    <row r="394" spans="1:4" ht="15">
      <c r="A394" s="760" t="s">
        <v>3492</v>
      </c>
      <c r="B394" s="761" t="s">
        <v>3493</v>
      </c>
      <c r="C394" s="603">
        <v>3622.5</v>
      </c>
      <c r="D394" s="748"/>
    </row>
    <row r="395" spans="1:4" ht="15">
      <c r="A395" s="760" t="s">
        <v>3795</v>
      </c>
      <c r="B395" s="761" t="s">
        <v>3796</v>
      </c>
      <c r="C395" s="603">
        <v>517.5</v>
      </c>
      <c r="D395" s="748"/>
    </row>
    <row r="396" spans="1:4" ht="15">
      <c r="A396" s="760" t="s">
        <v>3162</v>
      </c>
      <c r="B396" s="761" t="s">
        <v>3163</v>
      </c>
      <c r="C396" s="603">
        <v>465.75</v>
      </c>
      <c r="D396" s="748"/>
    </row>
    <row r="397" spans="1:4" ht="15">
      <c r="A397" s="760" t="s">
        <v>3304</v>
      </c>
      <c r="B397" s="761" t="s">
        <v>1137</v>
      </c>
      <c r="C397" s="603">
        <v>978.08</v>
      </c>
      <c r="D397" s="748"/>
    </row>
    <row r="398" spans="1:4" ht="15">
      <c r="A398" s="760" t="s">
        <v>3306</v>
      </c>
      <c r="B398" s="761" t="s">
        <v>3307</v>
      </c>
      <c r="C398" s="603">
        <v>3640.21</v>
      </c>
      <c r="D398" s="748"/>
    </row>
    <row r="399" spans="1:4" ht="15">
      <c r="A399" s="760" t="s">
        <v>3734</v>
      </c>
      <c r="B399" s="761" t="s">
        <v>3307</v>
      </c>
      <c r="C399" s="603">
        <v>3640.21</v>
      </c>
      <c r="D399" s="748"/>
    </row>
    <row r="400" spans="1:4" ht="15">
      <c r="A400" s="760" t="s">
        <v>3380</v>
      </c>
      <c r="B400" s="761" t="s">
        <v>3194</v>
      </c>
      <c r="C400" s="603">
        <v>499.15</v>
      </c>
      <c r="D400" s="748"/>
    </row>
    <row r="401" spans="1:4" ht="15">
      <c r="A401" s="760" t="s">
        <v>3651</v>
      </c>
      <c r="B401" s="761" t="s">
        <v>3194</v>
      </c>
      <c r="C401" s="603">
        <v>499.15</v>
      </c>
      <c r="D401" s="748"/>
    </row>
    <row r="402" spans="1:4" ht="15">
      <c r="A402" s="760" t="s">
        <v>3217</v>
      </c>
      <c r="B402" s="761" t="s">
        <v>3194</v>
      </c>
      <c r="C402" s="603">
        <v>499.15</v>
      </c>
      <c r="D402" s="748"/>
    </row>
    <row r="403" spans="1:4" ht="15">
      <c r="A403" s="760" t="s">
        <v>4003</v>
      </c>
      <c r="B403" s="761" t="s">
        <v>3194</v>
      </c>
      <c r="C403" s="603">
        <v>499.15</v>
      </c>
      <c r="D403" s="748"/>
    </row>
    <row r="404" spans="1:4" ht="15">
      <c r="A404" s="760" t="s">
        <v>3896</v>
      </c>
      <c r="B404" s="761" t="s">
        <v>3194</v>
      </c>
      <c r="C404" s="603">
        <v>499.15</v>
      </c>
      <c r="D404" s="748"/>
    </row>
    <row r="405" spans="1:4" ht="15">
      <c r="A405" s="760" t="s">
        <v>3193</v>
      </c>
      <c r="B405" s="761" t="s">
        <v>3194</v>
      </c>
      <c r="C405" s="603">
        <v>499.15</v>
      </c>
      <c r="D405" s="748"/>
    </row>
    <row r="406" spans="1:4" ht="15">
      <c r="A406" s="760" t="s">
        <v>3350</v>
      </c>
      <c r="B406" s="761" t="s">
        <v>3194</v>
      </c>
      <c r="C406" s="603">
        <v>499.15</v>
      </c>
      <c r="D406" s="748"/>
    </row>
    <row r="407" spans="1:4" ht="15">
      <c r="A407" s="760" t="s">
        <v>3821</v>
      </c>
      <c r="B407" s="761" t="s">
        <v>3194</v>
      </c>
      <c r="C407" s="603">
        <v>499.15</v>
      </c>
      <c r="D407" s="748"/>
    </row>
    <row r="408" spans="1:4" ht="15">
      <c r="A408" s="760" t="s">
        <v>3393</v>
      </c>
      <c r="B408" s="761" t="s">
        <v>3194</v>
      </c>
      <c r="C408" s="603">
        <v>499.15</v>
      </c>
      <c r="D408" s="748"/>
    </row>
    <row r="409" spans="1:4" ht="15">
      <c r="A409" s="760" t="s">
        <v>3858</v>
      </c>
      <c r="B409" s="761" t="s">
        <v>3194</v>
      </c>
      <c r="C409" s="603">
        <v>499.15</v>
      </c>
      <c r="D409" s="748"/>
    </row>
    <row r="410" spans="1:4" ht="15">
      <c r="A410" s="760" t="s">
        <v>3674</v>
      </c>
      <c r="B410" s="761" t="s">
        <v>3194</v>
      </c>
      <c r="C410" s="603">
        <v>499.15</v>
      </c>
      <c r="D410" s="748"/>
    </row>
    <row r="411" spans="1:4" ht="15">
      <c r="A411" s="760" t="s">
        <v>3895</v>
      </c>
      <c r="B411" s="761" t="s">
        <v>3194</v>
      </c>
      <c r="C411" s="603">
        <v>499.15</v>
      </c>
      <c r="D411" s="748"/>
    </row>
    <row r="412" spans="1:4" ht="15">
      <c r="A412" s="760" t="s">
        <v>3195</v>
      </c>
      <c r="B412" s="761" t="s">
        <v>3194</v>
      </c>
      <c r="C412" s="603">
        <v>499.15</v>
      </c>
      <c r="D412" s="748"/>
    </row>
    <row r="413" spans="1:4" ht="15">
      <c r="A413" s="760" t="s">
        <v>3955</v>
      </c>
      <c r="B413" s="761" t="s">
        <v>3194</v>
      </c>
      <c r="C413" s="603">
        <v>499.15</v>
      </c>
      <c r="D413" s="748"/>
    </row>
    <row r="414" spans="1:4" ht="15">
      <c r="A414" s="760" t="s">
        <v>3320</v>
      </c>
      <c r="B414" s="761" t="s">
        <v>3194</v>
      </c>
      <c r="C414" s="603">
        <v>499.15</v>
      </c>
      <c r="D414" s="748"/>
    </row>
    <row r="415" spans="1:4" ht="15">
      <c r="A415" s="760" t="s">
        <v>3571</v>
      </c>
      <c r="B415" s="761" t="s">
        <v>3194</v>
      </c>
      <c r="C415" s="603">
        <v>499.15</v>
      </c>
      <c r="D415" s="748"/>
    </row>
    <row r="416" spans="1:4" ht="15">
      <c r="A416" s="760" t="s">
        <v>3956</v>
      </c>
      <c r="B416" s="761" t="s">
        <v>3194</v>
      </c>
      <c r="C416" s="603">
        <v>499</v>
      </c>
      <c r="D416" s="748"/>
    </row>
    <row r="417" spans="1:4" ht="15">
      <c r="A417" s="760" t="s">
        <v>3142</v>
      </c>
      <c r="B417" s="761" t="s">
        <v>3143</v>
      </c>
      <c r="C417" s="603">
        <v>1719.8</v>
      </c>
      <c r="D417" s="748"/>
    </row>
    <row r="418" spans="1:4" ht="15">
      <c r="A418" s="760" t="s">
        <v>3606</v>
      </c>
      <c r="B418" s="761" t="s">
        <v>3143</v>
      </c>
      <c r="C418" s="603">
        <v>1719.8</v>
      </c>
      <c r="D418" s="748"/>
    </row>
    <row r="419" spans="1:4" ht="15">
      <c r="A419" s="760" t="s">
        <v>3209</v>
      </c>
      <c r="B419" s="761" t="s">
        <v>3210</v>
      </c>
      <c r="C419" s="603">
        <v>349.9</v>
      </c>
      <c r="D419" s="748"/>
    </row>
    <row r="420" spans="1:4" ht="15">
      <c r="A420" s="760" t="s">
        <v>3126</v>
      </c>
      <c r="B420" s="761" t="s">
        <v>3127</v>
      </c>
      <c r="C420" s="603">
        <v>1400</v>
      </c>
      <c r="D420" s="748"/>
    </row>
    <row r="421" spans="1:4" ht="15">
      <c r="A421" s="760" t="s">
        <v>3246</v>
      </c>
      <c r="B421" s="761" t="s">
        <v>3247</v>
      </c>
      <c r="C421" s="603">
        <v>7011.29</v>
      </c>
      <c r="D421" s="748"/>
    </row>
    <row r="422" spans="1:4" ht="15">
      <c r="A422" s="760" t="s">
        <v>3475</v>
      </c>
      <c r="B422" s="761" t="s">
        <v>3476</v>
      </c>
      <c r="C422" s="603">
        <v>161.99</v>
      </c>
      <c r="D422" s="748"/>
    </row>
    <row r="423" spans="1:4" ht="15">
      <c r="A423" s="760" t="s">
        <v>3248</v>
      </c>
      <c r="B423" s="761" t="s">
        <v>3179</v>
      </c>
      <c r="C423" s="603">
        <v>4995</v>
      </c>
      <c r="D423" s="748"/>
    </row>
    <row r="424" spans="1:4" ht="15">
      <c r="A424" s="760" t="s">
        <v>3710</v>
      </c>
      <c r="B424" s="761" t="s">
        <v>1200</v>
      </c>
      <c r="C424" s="603">
        <v>435</v>
      </c>
      <c r="D424" s="748"/>
    </row>
    <row r="425" spans="1:4" ht="15">
      <c r="A425" s="760" t="s">
        <v>3502</v>
      </c>
      <c r="B425" s="761" t="s">
        <v>3174</v>
      </c>
      <c r="C425" s="603">
        <v>560</v>
      </c>
      <c r="D425" s="748"/>
    </row>
    <row r="426" spans="1:4" ht="15">
      <c r="A426" s="760" t="s">
        <v>3763</v>
      </c>
      <c r="B426" s="761" t="s">
        <v>3188</v>
      </c>
      <c r="C426" s="603">
        <v>999</v>
      </c>
      <c r="D426" s="748"/>
    </row>
    <row r="427" spans="1:4" ht="15">
      <c r="A427" s="760" t="s">
        <v>3985</v>
      </c>
      <c r="B427" s="761" t="s">
        <v>3986</v>
      </c>
      <c r="C427" s="603">
        <v>2935</v>
      </c>
      <c r="D427" s="748"/>
    </row>
    <row r="428" spans="1:4" ht="15">
      <c r="A428" s="760" t="s">
        <v>3473</v>
      </c>
      <c r="B428" s="761" t="s">
        <v>3474</v>
      </c>
      <c r="C428" s="603">
        <v>1977.77</v>
      </c>
      <c r="D428" s="748"/>
    </row>
    <row r="429" spans="1:4" ht="15">
      <c r="A429" s="760" t="s">
        <v>3211</v>
      </c>
      <c r="B429" s="761" t="s">
        <v>3212</v>
      </c>
      <c r="C429" s="603">
        <v>2733</v>
      </c>
      <c r="D429" s="748"/>
    </row>
    <row r="430" spans="1:4" ht="15">
      <c r="A430" s="760" t="s">
        <v>3919</v>
      </c>
      <c r="B430" s="761" t="s">
        <v>3247</v>
      </c>
      <c r="C430" s="603">
        <v>7639.79</v>
      </c>
      <c r="D430" s="748"/>
    </row>
    <row r="431" spans="1:4" ht="15">
      <c r="A431" s="760" t="s">
        <v>3490</v>
      </c>
      <c r="B431" s="761" t="s">
        <v>3491</v>
      </c>
      <c r="C431" s="603">
        <v>189.99</v>
      </c>
      <c r="D431" s="748"/>
    </row>
    <row r="432" spans="1:4" ht="15">
      <c r="A432" s="760" t="s">
        <v>3272</v>
      </c>
      <c r="B432" s="761" t="s">
        <v>3273</v>
      </c>
      <c r="C432" s="603">
        <v>5718</v>
      </c>
      <c r="D432" s="748"/>
    </row>
    <row r="433" spans="1:4" ht="15">
      <c r="A433" s="760" t="s">
        <v>3958</v>
      </c>
      <c r="B433" s="761" t="s">
        <v>1156</v>
      </c>
      <c r="C433" s="603">
        <v>1598.99</v>
      </c>
      <c r="D433" s="748"/>
    </row>
    <row r="434" spans="1:4" ht="15">
      <c r="A434" s="760" t="s">
        <v>3929</v>
      </c>
      <c r="B434" s="761" t="s">
        <v>1156</v>
      </c>
      <c r="C434" s="552">
        <v>7639.79</v>
      </c>
      <c r="D434" s="748"/>
    </row>
    <row r="435" spans="1:4" ht="15">
      <c r="A435" s="760" t="s">
        <v>3862</v>
      </c>
      <c r="B435" s="761" t="s">
        <v>3863</v>
      </c>
      <c r="C435" s="603">
        <v>31333.8</v>
      </c>
      <c r="D435" s="748"/>
    </row>
    <row r="436" spans="1:4" ht="15">
      <c r="A436" s="760" t="s">
        <v>3623</v>
      </c>
      <c r="B436" s="761" t="s">
        <v>3118</v>
      </c>
      <c r="C436" s="603">
        <v>3303.72</v>
      </c>
      <c r="D436" s="748"/>
    </row>
    <row r="437" spans="1:4" ht="15">
      <c r="A437" s="760" t="s">
        <v>4004</v>
      </c>
      <c r="B437" s="761" t="s">
        <v>4005</v>
      </c>
      <c r="C437" s="603">
        <v>7323.89</v>
      </c>
      <c r="D437" s="748"/>
    </row>
    <row r="438" spans="1:4" ht="15">
      <c r="A438" s="760" t="s">
        <v>3893</v>
      </c>
      <c r="B438" s="761" t="s">
        <v>3894</v>
      </c>
      <c r="C438" s="603">
        <v>7631.4</v>
      </c>
      <c r="D438" s="748"/>
    </row>
    <row r="439" spans="1:4" ht="15">
      <c r="A439" s="760" t="s">
        <v>3480</v>
      </c>
      <c r="B439" s="761" t="s">
        <v>3179</v>
      </c>
      <c r="C439" s="603">
        <v>3749.5</v>
      </c>
      <c r="D439" s="748"/>
    </row>
    <row r="440" spans="1:4" ht="15">
      <c r="A440" s="760" t="s">
        <v>3423</v>
      </c>
      <c r="B440" s="761" t="s">
        <v>3424</v>
      </c>
      <c r="C440" s="603">
        <v>14250</v>
      </c>
      <c r="D440" s="748"/>
    </row>
    <row r="441" spans="1:4" ht="15">
      <c r="A441" s="760" t="s">
        <v>3665</v>
      </c>
      <c r="B441" s="761" t="s">
        <v>1192</v>
      </c>
      <c r="C441" s="603">
        <v>3542</v>
      </c>
      <c r="D441" s="748"/>
    </row>
    <row r="442" spans="1:4" ht="15">
      <c r="A442" s="760" t="s">
        <v>3527</v>
      </c>
      <c r="B442" s="761" t="s">
        <v>3528</v>
      </c>
      <c r="C442" s="552">
        <v>1069.5</v>
      </c>
      <c r="D442" s="748"/>
    </row>
    <row r="443" spans="1:4" ht="15">
      <c r="A443" s="760" t="s">
        <v>3363</v>
      </c>
      <c r="B443" s="761" t="s">
        <v>3364</v>
      </c>
      <c r="C443" s="552">
        <v>7714.2</v>
      </c>
      <c r="D443" s="748"/>
    </row>
    <row r="444" spans="1:4" ht="15">
      <c r="A444" s="760" t="s">
        <v>3859</v>
      </c>
      <c r="B444" s="761" t="s">
        <v>1217</v>
      </c>
      <c r="C444" s="552">
        <v>3781.67</v>
      </c>
      <c r="D444" s="748"/>
    </row>
    <row r="445" spans="1:4" ht="15">
      <c r="A445" s="760" t="s">
        <v>3440</v>
      </c>
      <c r="B445" s="761" t="s">
        <v>3174</v>
      </c>
      <c r="C445" s="552">
        <v>3690.92</v>
      </c>
      <c r="D445" s="748"/>
    </row>
    <row r="446" spans="1:4" ht="15">
      <c r="A446" s="760" t="s">
        <v>3784</v>
      </c>
      <c r="B446" s="761" t="s">
        <v>3689</v>
      </c>
      <c r="C446" s="552">
        <v>17446.419999999998</v>
      </c>
      <c r="D446" s="748"/>
    </row>
    <row r="447" spans="1:4" ht="15">
      <c r="A447" s="760" t="s">
        <v>3113</v>
      </c>
      <c r="B447" s="761" t="s">
        <v>3114</v>
      </c>
      <c r="C447" s="552">
        <v>16770</v>
      </c>
      <c r="D447" s="748"/>
    </row>
    <row r="448" spans="1:4" ht="15">
      <c r="A448" s="760" t="s">
        <v>3805</v>
      </c>
      <c r="B448" s="761" t="s">
        <v>3689</v>
      </c>
      <c r="C448" s="552">
        <v>8723.2099999999991</v>
      </c>
      <c r="D448" s="748"/>
    </row>
    <row r="449" spans="1:4" ht="15">
      <c r="A449" s="760" t="s">
        <v>4010</v>
      </c>
      <c r="B449" s="761" t="s">
        <v>3689</v>
      </c>
      <c r="C449" s="603">
        <v>8723.2099999999991</v>
      </c>
      <c r="D449" s="748"/>
    </row>
    <row r="450" spans="1:4" ht="15">
      <c r="A450" s="760" t="s">
        <v>3688</v>
      </c>
      <c r="B450" s="761" t="s">
        <v>3689</v>
      </c>
      <c r="C450" s="603">
        <v>8723.2099999999991</v>
      </c>
      <c r="D450" s="748"/>
    </row>
    <row r="451" spans="1:4" ht="15">
      <c r="A451" s="760" t="s">
        <v>3599</v>
      </c>
      <c r="B451" s="761" t="s">
        <v>3598</v>
      </c>
      <c r="C451" s="603">
        <v>7639.79</v>
      </c>
      <c r="D451" s="748"/>
    </row>
    <row r="452" spans="1:4" ht="15">
      <c r="A452" s="760" t="s">
        <v>3597</v>
      </c>
      <c r="B452" s="761" t="s">
        <v>3598</v>
      </c>
      <c r="C452" s="603">
        <v>7639.79</v>
      </c>
      <c r="D452" s="748"/>
    </row>
    <row r="453" spans="1:4" ht="15">
      <c r="A453" s="760" t="s">
        <v>3930</v>
      </c>
      <c r="B453" s="761" t="s">
        <v>3823</v>
      </c>
      <c r="C453" s="603">
        <v>7639.79</v>
      </c>
      <c r="D453" s="748"/>
    </row>
    <row r="454" spans="1:4" ht="15">
      <c r="A454" s="760" t="s">
        <v>3822</v>
      </c>
      <c r="B454" s="761" t="s">
        <v>3823</v>
      </c>
      <c r="C454" s="552">
        <v>7639.79</v>
      </c>
      <c r="D454" s="748"/>
    </row>
    <row r="455" spans="1:4" ht="15">
      <c r="A455" s="760" t="s">
        <v>4001</v>
      </c>
      <c r="B455" s="761" t="s">
        <v>3823</v>
      </c>
      <c r="C455" s="552">
        <v>7639.79</v>
      </c>
      <c r="D455" s="748"/>
    </row>
    <row r="456" spans="1:4" ht="15">
      <c r="A456" s="760" t="s">
        <v>3548</v>
      </c>
      <c r="B456" s="761" t="s">
        <v>3151</v>
      </c>
      <c r="C456" s="552">
        <v>3585.1</v>
      </c>
      <c r="D456" s="748"/>
    </row>
    <row r="457" spans="1:4" ht="15">
      <c r="A457" s="760" t="s">
        <v>3150</v>
      </c>
      <c r="B457" s="761" t="s">
        <v>3151</v>
      </c>
      <c r="C457" s="552">
        <v>3585.1</v>
      </c>
      <c r="D457" s="748"/>
    </row>
    <row r="458" spans="1:4" ht="15">
      <c r="A458" s="760" t="s">
        <v>3971</v>
      </c>
      <c r="B458" s="761" t="s">
        <v>3972</v>
      </c>
      <c r="C458" s="552">
        <v>26397.34</v>
      </c>
      <c r="D458" s="748"/>
    </row>
    <row r="459" spans="1:4" ht="15">
      <c r="A459" s="760" t="s">
        <v>3146</v>
      </c>
      <c r="B459" s="761" t="s">
        <v>3147</v>
      </c>
      <c r="C459" s="603">
        <v>10495.14</v>
      </c>
      <c r="D459" s="748"/>
    </row>
    <row r="460" spans="1:4" ht="15">
      <c r="A460" s="760" t="s">
        <v>3511</v>
      </c>
      <c r="B460" s="761" t="s">
        <v>3147</v>
      </c>
      <c r="C460" s="603">
        <v>10495.14</v>
      </c>
      <c r="D460" s="748"/>
    </row>
    <row r="461" spans="1:4" ht="15">
      <c r="A461" s="760" t="s">
        <v>3379</v>
      </c>
      <c r="B461" s="761" t="s">
        <v>3147</v>
      </c>
      <c r="C461" s="552">
        <v>10495.14</v>
      </c>
      <c r="D461" s="748"/>
    </row>
    <row r="462" spans="1:4" ht="15">
      <c r="A462" s="760" t="s">
        <v>3255</v>
      </c>
      <c r="B462" s="761" t="s">
        <v>3256</v>
      </c>
      <c r="C462" s="552">
        <v>7469.83</v>
      </c>
      <c r="D462" s="748"/>
    </row>
    <row r="463" spans="1:4" ht="15">
      <c r="A463" s="760" t="s">
        <v>3800</v>
      </c>
      <c r="B463" s="761" t="s">
        <v>3214</v>
      </c>
      <c r="C463" s="603">
        <v>6570.15</v>
      </c>
      <c r="D463" s="748"/>
    </row>
    <row r="464" spans="1:4" ht="15">
      <c r="A464" s="760" t="s">
        <v>3861</v>
      </c>
      <c r="B464" s="761" t="s">
        <v>3214</v>
      </c>
      <c r="C464" s="552">
        <v>6570.15</v>
      </c>
      <c r="D464" s="748"/>
    </row>
    <row r="465" spans="1:4" ht="15">
      <c r="A465" s="760" t="s">
        <v>3772</v>
      </c>
      <c r="B465" s="761" t="s">
        <v>3214</v>
      </c>
      <c r="C465" s="552">
        <v>6570.15</v>
      </c>
      <c r="D465" s="748"/>
    </row>
    <row r="466" spans="1:4" ht="15">
      <c r="A466" s="760" t="s">
        <v>3461</v>
      </c>
      <c r="B466" s="761" t="s">
        <v>3214</v>
      </c>
      <c r="C466" s="603">
        <v>6570.15</v>
      </c>
      <c r="D466" s="748"/>
    </row>
    <row r="467" spans="1:4" ht="15">
      <c r="A467" s="760" t="s">
        <v>3818</v>
      </c>
      <c r="B467" s="761" t="s">
        <v>3214</v>
      </c>
      <c r="C467" s="603">
        <v>6570.15</v>
      </c>
      <c r="D467" s="748"/>
    </row>
    <row r="468" spans="1:4" ht="15">
      <c r="A468" s="760" t="s">
        <v>3213</v>
      </c>
      <c r="B468" s="761" t="s">
        <v>3214</v>
      </c>
      <c r="C468" s="603">
        <v>6570.15</v>
      </c>
      <c r="D468" s="748"/>
    </row>
    <row r="469" spans="1:4" ht="15">
      <c r="A469" s="760" t="s">
        <v>3860</v>
      </c>
      <c r="B469" s="761" t="s">
        <v>3214</v>
      </c>
      <c r="C469" s="603">
        <v>6570.15</v>
      </c>
      <c r="D469" s="748"/>
    </row>
    <row r="470" spans="1:4" ht="15">
      <c r="A470" s="760" t="s">
        <v>3735</v>
      </c>
      <c r="B470" s="761" t="s">
        <v>3214</v>
      </c>
      <c r="C470" s="603">
        <v>6570.15</v>
      </c>
      <c r="D470" s="748"/>
    </row>
    <row r="471" spans="1:4" ht="15">
      <c r="A471" s="760" t="s">
        <v>3551</v>
      </c>
      <c r="B471" s="761" t="s">
        <v>3214</v>
      </c>
      <c r="C471" s="603">
        <v>6570.15</v>
      </c>
      <c r="D471" s="748"/>
    </row>
    <row r="472" spans="1:4" ht="15">
      <c r="A472" s="760" t="s">
        <v>3923</v>
      </c>
      <c r="B472" s="761" t="s">
        <v>3214</v>
      </c>
      <c r="C472" s="603">
        <v>6570.15</v>
      </c>
      <c r="D472" s="748"/>
    </row>
    <row r="473" spans="1:4" ht="15">
      <c r="A473" s="760" t="s">
        <v>3957</v>
      </c>
      <c r="B473" s="761" t="s">
        <v>3214</v>
      </c>
      <c r="C473" s="603">
        <v>6570.15</v>
      </c>
      <c r="D473" s="748"/>
    </row>
    <row r="474" spans="1:4" ht="15">
      <c r="A474" s="760" t="s">
        <v>3288</v>
      </c>
      <c r="B474" s="761" t="s">
        <v>3214</v>
      </c>
      <c r="C474" s="603">
        <v>6570.15</v>
      </c>
      <c r="D474" s="748"/>
    </row>
    <row r="475" spans="1:4" ht="15">
      <c r="A475" s="760" t="s">
        <v>3503</v>
      </c>
      <c r="B475" s="761" t="s">
        <v>3258</v>
      </c>
      <c r="C475" s="603">
        <v>1016.5</v>
      </c>
      <c r="D475" s="748"/>
    </row>
    <row r="476" spans="1:4" ht="15">
      <c r="A476" s="760" t="s">
        <v>3829</v>
      </c>
      <c r="B476" s="761" t="s">
        <v>3258</v>
      </c>
      <c r="C476" s="603">
        <v>1016.5</v>
      </c>
      <c r="D476" s="748"/>
    </row>
    <row r="477" spans="1:4" ht="15">
      <c r="A477" s="760" t="s">
        <v>3700</v>
      </c>
      <c r="B477" s="761" t="s">
        <v>3258</v>
      </c>
      <c r="C477" s="603">
        <v>1016.5</v>
      </c>
      <c r="D477" s="748"/>
    </row>
    <row r="478" spans="1:4" ht="15">
      <c r="A478" s="760" t="s">
        <v>3257</v>
      </c>
      <c r="B478" s="761" t="s">
        <v>3258</v>
      </c>
      <c r="C478" s="603">
        <v>1016.5</v>
      </c>
      <c r="D478" s="748"/>
    </row>
    <row r="479" spans="1:4" ht="15">
      <c r="A479" s="760" t="s">
        <v>3801</v>
      </c>
      <c r="B479" s="761" t="s">
        <v>3258</v>
      </c>
      <c r="C479" s="603">
        <v>1016.5</v>
      </c>
      <c r="D479" s="748"/>
    </row>
    <row r="480" spans="1:4" ht="15">
      <c r="A480" s="760" t="s">
        <v>3830</v>
      </c>
      <c r="B480" s="761" t="s">
        <v>3258</v>
      </c>
      <c r="C480" s="603">
        <v>1016.5</v>
      </c>
      <c r="D480" s="748"/>
    </row>
    <row r="481" spans="1:4" ht="15">
      <c r="A481" s="760" t="s">
        <v>3386</v>
      </c>
      <c r="B481" s="761" t="s">
        <v>3258</v>
      </c>
      <c r="C481" s="603">
        <v>1016.5</v>
      </c>
      <c r="D481" s="748"/>
    </row>
    <row r="482" spans="1:4" ht="15">
      <c r="A482" s="760" t="s">
        <v>3472</v>
      </c>
      <c r="B482" s="761" t="s">
        <v>3258</v>
      </c>
      <c r="C482" s="603">
        <v>1016.5</v>
      </c>
      <c r="D482" s="748"/>
    </row>
    <row r="483" spans="1:4" ht="15">
      <c r="A483" s="760" t="s">
        <v>3499</v>
      </c>
      <c r="B483" s="761" t="s">
        <v>3500</v>
      </c>
      <c r="C483" s="552">
        <v>2450.21</v>
      </c>
      <c r="D483" s="748"/>
    </row>
    <row r="484" spans="1:4" ht="15">
      <c r="A484" s="760" t="s">
        <v>3819</v>
      </c>
      <c r="B484" s="761" t="s">
        <v>3820</v>
      </c>
      <c r="C484" s="603">
        <v>5339.49</v>
      </c>
      <c r="D484" s="748"/>
    </row>
    <row r="485" spans="1:4" ht="15">
      <c r="A485" s="760" t="s">
        <v>3782</v>
      </c>
      <c r="B485" s="761" t="s">
        <v>3759</v>
      </c>
      <c r="C485" s="603">
        <v>3855.26</v>
      </c>
      <c r="D485" s="748"/>
    </row>
    <row r="486" spans="1:4" ht="15">
      <c r="A486" s="760" t="s">
        <v>3931</v>
      </c>
      <c r="B486" s="761" t="s">
        <v>3932</v>
      </c>
      <c r="C486" s="552">
        <v>3527.6</v>
      </c>
      <c r="D486" s="748"/>
    </row>
    <row r="487" spans="1:4" ht="15">
      <c r="A487" s="760" t="s">
        <v>3933</v>
      </c>
      <c r="B487" s="761" t="s">
        <v>3254</v>
      </c>
      <c r="C487" s="552">
        <v>2252.94</v>
      </c>
      <c r="D487" s="748"/>
    </row>
    <row r="488" spans="1:4" ht="15">
      <c r="A488" s="760" t="s">
        <v>3253</v>
      </c>
      <c r="B488" s="761" t="s">
        <v>3254</v>
      </c>
      <c r="C488" s="603">
        <v>2252.94</v>
      </c>
      <c r="D488" s="748"/>
    </row>
    <row r="489" spans="1:4" ht="15">
      <c r="A489" s="760" t="s">
        <v>3983</v>
      </c>
      <c r="B489" s="761" t="s">
        <v>3932</v>
      </c>
      <c r="C489" s="552">
        <v>1474.07</v>
      </c>
      <c r="D489" s="748"/>
    </row>
    <row r="490" spans="1:4" ht="15">
      <c r="A490" s="760" t="s">
        <v>3495</v>
      </c>
      <c r="B490" s="761" t="s">
        <v>3496</v>
      </c>
      <c r="C490" s="552">
        <v>3919.38</v>
      </c>
      <c r="D490" s="748"/>
    </row>
    <row r="491" spans="1:4" ht="15">
      <c r="A491" s="760" t="s">
        <v>3780</v>
      </c>
      <c r="B491" s="761" t="s">
        <v>3496</v>
      </c>
      <c r="C491" s="603">
        <v>3919.38</v>
      </c>
      <c r="D491" s="748"/>
    </row>
    <row r="492" spans="1:4" ht="15">
      <c r="A492" s="760" t="s">
        <v>3526</v>
      </c>
      <c r="B492" s="761" t="s">
        <v>3125</v>
      </c>
      <c r="C492" s="603">
        <v>1057.25</v>
      </c>
      <c r="D492" s="748"/>
    </row>
    <row r="493" spans="1:4" ht="15">
      <c r="A493" s="760" t="s">
        <v>3494</v>
      </c>
      <c r="B493" s="761" t="s">
        <v>3125</v>
      </c>
      <c r="C493" s="552">
        <v>1057.25</v>
      </c>
      <c r="D493" s="748"/>
    </row>
    <row r="494" spans="1:4" ht="15">
      <c r="A494" s="760" t="s">
        <v>3834</v>
      </c>
      <c r="B494" s="761" t="s">
        <v>3125</v>
      </c>
      <c r="C494" s="552">
        <v>1057.25</v>
      </c>
      <c r="D494" s="748"/>
    </row>
    <row r="495" spans="1:4" ht="15">
      <c r="A495" s="760" t="s">
        <v>3696</v>
      </c>
      <c r="B495" s="761" t="s">
        <v>3125</v>
      </c>
      <c r="C495" s="552">
        <v>1057.25</v>
      </c>
      <c r="D495" s="748"/>
    </row>
    <row r="496" spans="1:4" ht="15">
      <c r="A496" s="760" t="s">
        <v>3498</v>
      </c>
      <c r="B496" s="761" t="s">
        <v>3125</v>
      </c>
      <c r="C496" s="552">
        <v>1057.25</v>
      </c>
      <c r="D496" s="748"/>
    </row>
    <row r="497" spans="1:4" ht="15">
      <c r="A497" s="760" t="s">
        <v>3832</v>
      </c>
      <c r="B497" s="761" t="s">
        <v>3125</v>
      </c>
      <c r="C497" s="603">
        <v>1057.25</v>
      </c>
      <c r="D497" s="748"/>
    </row>
    <row r="498" spans="1:4" ht="15">
      <c r="A498" s="760" t="s">
        <v>3259</v>
      </c>
      <c r="B498" s="761" t="s">
        <v>3125</v>
      </c>
      <c r="C498" s="552">
        <v>1057.25</v>
      </c>
      <c r="D498" s="748"/>
    </row>
    <row r="499" spans="1:4" ht="15">
      <c r="A499" s="760" t="s">
        <v>3686</v>
      </c>
      <c r="B499" s="761" t="s">
        <v>3125</v>
      </c>
      <c r="C499" s="552">
        <v>1057.25</v>
      </c>
      <c r="D499" s="748"/>
    </row>
    <row r="500" spans="1:4" ht="15">
      <c r="A500" s="760" t="s">
        <v>3622</v>
      </c>
      <c r="B500" s="761" t="s">
        <v>3125</v>
      </c>
      <c r="C500" s="552">
        <v>1057.25</v>
      </c>
      <c r="D500" s="748"/>
    </row>
    <row r="501" spans="1:4" ht="15">
      <c r="A501" s="760" t="s">
        <v>3124</v>
      </c>
      <c r="B501" s="761" t="s">
        <v>3125</v>
      </c>
      <c r="C501" s="603">
        <v>1057.25</v>
      </c>
      <c r="D501" s="748"/>
    </row>
    <row r="502" spans="1:4" ht="15">
      <c r="A502" s="760" t="s">
        <v>3377</v>
      </c>
      <c r="B502" s="761" t="s">
        <v>3120</v>
      </c>
      <c r="C502" s="552">
        <v>717.09</v>
      </c>
      <c r="D502" s="748"/>
    </row>
    <row r="503" spans="1:4" ht="15">
      <c r="A503" s="760" t="s">
        <v>3227</v>
      </c>
      <c r="B503" s="761" t="s">
        <v>3120</v>
      </c>
      <c r="C503" s="603">
        <v>717.09</v>
      </c>
      <c r="D503" s="748"/>
    </row>
    <row r="504" spans="1:4" ht="15">
      <c r="A504" s="760" t="s">
        <v>3360</v>
      </c>
      <c r="B504" s="761" t="s">
        <v>3120</v>
      </c>
      <c r="C504" s="603">
        <v>717.09</v>
      </c>
      <c r="D504" s="748"/>
    </row>
    <row r="505" spans="1:4" ht="15">
      <c r="A505" s="760" t="s">
        <v>3724</v>
      </c>
      <c r="B505" s="761" t="s">
        <v>3120</v>
      </c>
      <c r="C505" s="603">
        <v>717.09</v>
      </c>
      <c r="D505" s="748"/>
    </row>
    <row r="506" spans="1:4" ht="15">
      <c r="A506" s="760" t="s">
        <v>3501</v>
      </c>
      <c r="B506" s="761" t="s">
        <v>3120</v>
      </c>
      <c r="C506" s="552">
        <v>717.09</v>
      </c>
      <c r="D506" s="748"/>
    </row>
    <row r="507" spans="1:4" ht="15">
      <c r="A507" s="760" t="s">
        <v>3621</v>
      </c>
      <c r="B507" s="761" t="s">
        <v>3120</v>
      </c>
      <c r="C507" s="552">
        <v>717.09</v>
      </c>
      <c r="D507" s="748"/>
    </row>
    <row r="508" spans="1:4" ht="15">
      <c r="A508" s="760" t="s">
        <v>3119</v>
      </c>
      <c r="B508" s="761" t="s">
        <v>3120</v>
      </c>
      <c r="C508" s="552">
        <v>717.09</v>
      </c>
      <c r="D508" s="748"/>
    </row>
    <row r="509" spans="1:4" ht="15">
      <c r="A509" s="760" t="s">
        <v>3690</v>
      </c>
      <c r="B509" s="761" t="s">
        <v>3120</v>
      </c>
      <c r="C509" s="552">
        <v>717.09</v>
      </c>
      <c r="D509" s="748"/>
    </row>
    <row r="510" spans="1:4" ht="15">
      <c r="A510" s="760" t="s">
        <v>3588</v>
      </c>
      <c r="B510" s="761" t="s">
        <v>3120</v>
      </c>
      <c r="C510" s="552">
        <v>717.09</v>
      </c>
      <c r="D510" s="748"/>
    </row>
    <row r="511" spans="1:4" ht="15">
      <c r="A511" s="760" t="s">
        <v>3308</v>
      </c>
      <c r="B511" s="761" t="s">
        <v>3120</v>
      </c>
      <c r="C511" s="552">
        <v>717.09</v>
      </c>
      <c r="D511" s="748"/>
    </row>
    <row r="512" spans="1:4" ht="15">
      <c r="A512" s="760" t="s">
        <v>3691</v>
      </c>
      <c r="B512" s="761" t="s">
        <v>3120</v>
      </c>
      <c r="C512" s="603">
        <v>717.09</v>
      </c>
      <c r="D512" s="748"/>
    </row>
    <row r="513" spans="1:4" ht="15">
      <c r="A513" s="760" t="s">
        <v>3831</v>
      </c>
      <c r="B513" s="761" t="s">
        <v>3120</v>
      </c>
      <c r="C513" s="552">
        <v>717.09</v>
      </c>
      <c r="D513" s="748"/>
    </row>
    <row r="514" spans="1:4" ht="15">
      <c r="A514" s="760" t="s">
        <v>3554</v>
      </c>
      <c r="B514" s="761" t="s">
        <v>3120</v>
      </c>
      <c r="C514" s="552">
        <v>717.09</v>
      </c>
      <c r="D514" s="748"/>
    </row>
    <row r="515" spans="1:4" ht="15">
      <c r="A515" s="760" t="s">
        <v>3378</v>
      </c>
      <c r="B515" s="761" t="s">
        <v>3120</v>
      </c>
      <c r="C515" s="552">
        <v>717.09</v>
      </c>
      <c r="D515" s="748"/>
    </row>
    <row r="516" spans="1:4" ht="15">
      <c r="A516" s="760" t="s">
        <v>3781</v>
      </c>
      <c r="B516" s="761" t="s">
        <v>3120</v>
      </c>
      <c r="C516" s="552">
        <v>717.09</v>
      </c>
      <c r="D516" s="748"/>
    </row>
    <row r="517" spans="1:4" ht="15">
      <c r="A517" s="760" t="s">
        <v>3802</v>
      </c>
      <c r="B517" s="761" t="s">
        <v>3120</v>
      </c>
      <c r="C517" s="552">
        <v>717.09</v>
      </c>
      <c r="D517" s="748"/>
    </row>
    <row r="518" spans="1:4" ht="15">
      <c r="A518" s="760" t="s">
        <v>3166</v>
      </c>
      <c r="B518" s="761" t="s">
        <v>3120</v>
      </c>
      <c r="C518" s="552">
        <v>717.09</v>
      </c>
      <c r="D518" s="748"/>
    </row>
    <row r="519" spans="1:4" ht="15">
      <c r="A519" s="760" t="s">
        <v>3942</v>
      </c>
      <c r="B519" s="761" t="s">
        <v>3751</v>
      </c>
      <c r="C519" s="552">
        <v>1474.08</v>
      </c>
      <c r="D519" s="748"/>
    </row>
    <row r="520" spans="1:4" ht="15">
      <c r="A520" s="760" t="s">
        <v>3996</v>
      </c>
      <c r="B520" s="761" t="s">
        <v>3751</v>
      </c>
      <c r="C520" s="552">
        <v>1474.08</v>
      </c>
      <c r="D520" s="748"/>
    </row>
    <row r="521" spans="1:4" ht="15">
      <c r="A521" s="760" t="s">
        <v>3794</v>
      </c>
      <c r="B521" s="761" t="s">
        <v>3751</v>
      </c>
      <c r="C521" s="552">
        <v>1474.08</v>
      </c>
      <c r="D521" s="748"/>
    </row>
    <row r="522" spans="1:4" ht="15">
      <c r="A522" s="760" t="s">
        <v>3984</v>
      </c>
      <c r="B522" s="761" t="s">
        <v>3751</v>
      </c>
      <c r="C522" s="552">
        <v>1474.08</v>
      </c>
      <c r="D522" s="748"/>
    </row>
    <row r="523" spans="1:4" ht="15">
      <c r="A523" s="760" t="s">
        <v>3750</v>
      </c>
      <c r="B523" s="761" t="s">
        <v>3751</v>
      </c>
      <c r="C523" s="552">
        <v>1474.08</v>
      </c>
      <c r="D523" s="748"/>
    </row>
    <row r="524" spans="1:4" ht="15">
      <c r="A524" s="760" t="s">
        <v>3144</v>
      </c>
      <c r="B524" s="761" t="s">
        <v>3145</v>
      </c>
      <c r="C524" s="552">
        <v>1350</v>
      </c>
      <c r="D524" s="748"/>
    </row>
    <row r="525" spans="1:4" ht="15">
      <c r="A525" s="760" t="s">
        <v>3872</v>
      </c>
      <c r="B525" s="761" t="s">
        <v>3145</v>
      </c>
      <c r="C525" s="552">
        <v>1350</v>
      </c>
      <c r="D525" s="748"/>
    </row>
    <row r="526" spans="1:4" ht="15">
      <c r="A526" s="760" t="s">
        <v>3164</v>
      </c>
      <c r="B526" s="761" t="s">
        <v>3165</v>
      </c>
      <c r="C526" s="552">
        <v>1587</v>
      </c>
      <c r="D526" s="748"/>
    </row>
    <row r="527" spans="1:4" ht="15">
      <c r="A527" s="760" t="s">
        <v>3504</v>
      </c>
      <c r="B527" s="761" t="s">
        <v>3165</v>
      </c>
      <c r="C527" s="552">
        <v>1587</v>
      </c>
      <c r="D527" s="748"/>
    </row>
    <row r="528" spans="1:4" ht="15">
      <c r="A528" s="760" t="s">
        <v>3748</v>
      </c>
      <c r="B528" s="761" t="s">
        <v>3165</v>
      </c>
      <c r="C528" s="552">
        <v>1587</v>
      </c>
      <c r="D528" s="748"/>
    </row>
    <row r="529" spans="1:4" ht="15">
      <c r="A529" s="760" t="s">
        <v>3128</v>
      </c>
      <c r="B529" s="761" t="s">
        <v>3129</v>
      </c>
      <c r="C529" s="552">
        <v>3507.5</v>
      </c>
      <c r="D529" s="748"/>
    </row>
    <row r="530" spans="1:4" ht="15">
      <c r="A530" s="760" t="s">
        <v>3652</v>
      </c>
      <c r="B530" s="761" t="s">
        <v>3129</v>
      </c>
      <c r="C530" s="552">
        <v>3507.5</v>
      </c>
      <c r="D530" s="748"/>
    </row>
    <row r="531" spans="1:4" ht="15">
      <c r="A531" s="760" t="s">
        <v>3152</v>
      </c>
      <c r="B531" s="761" t="s">
        <v>3129</v>
      </c>
      <c r="C531" s="552">
        <v>3507.5</v>
      </c>
      <c r="D531" s="748"/>
    </row>
    <row r="532" spans="1:4" ht="15">
      <c r="A532" s="760" t="s">
        <v>4011</v>
      </c>
      <c r="B532" s="761" t="s">
        <v>3285</v>
      </c>
      <c r="C532" s="603">
        <v>414</v>
      </c>
      <c r="D532" s="748"/>
    </row>
    <row r="533" spans="1:4" ht="15">
      <c r="A533" s="760" t="s">
        <v>3284</v>
      </c>
      <c r="B533" s="761" t="s">
        <v>3285</v>
      </c>
      <c r="C533" s="552">
        <v>414</v>
      </c>
      <c r="D533" s="748"/>
    </row>
    <row r="534" spans="1:4" ht="15">
      <c r="A534" s="760" t="s">
        <v>3566</v>
      </c>
      <c r="B534" s="761" t="s">
        <v>3285</v>
      </c>
      <c r="C534" s="552">
        <v>414</v>
      </c>
      <c r="D534" s="748"/>
    </row>
    <row r="535" spans="1:4" ht="15">
      <c r="A535" s="760" t="s">
        <v>3510</v>
      </c>
      <c r="B535" s="761" t="s">
        <v>3392</v>
      </c>
      <c r="C535" s="552">
        <v>2012.5</v>
      </c>
      <c r="D535" s="748"/>
    </row>
    <row r="536" spans="1:4" ht="15">
      <c r="A536" s="760" t="s">
        <v>3391</v>
      </c>
      <c r="B536" s="761" t="s">
        <v>3392</v>
      </c>
      <c r="C536" s="552">
        <v>2012.5</v>
      </c>
      <c r="D536" s="748"/>
    </row>
    <row r="537" spans="1:4" ht="15">
      <c r="A537" s="760" t="s">
        <v>3505</v>
      </c>
      <c r="B537" s="761" t="s">
        <v>3506</v>
      </c>
      <c r="C537" s="552">
        <v>754.98</v>
      </c>
      <c r="D537" s="748"/>
    </row>
    <row r="538" spans="1:4" ht="15">
      <c r="A538" s="760" t="s">
        <v>3507</v>
      </c>
      <c r="B538" s="761" t="s">
        <v>3506</v>
      </c>
      <c r="C538" s="552">
        <v>754.98</v>
      </c>
      <c r="D538" s="748"/>
    </row>
    <row r="539" spans="1:4" ht="15">
      <c r="A539" s="760" t="s">
        <v>3590</v>
      </c>
      <c r="B539" s="761" t="s">
        <v>3506</v>
      </c>
      <c r="C539" s="552">
        <v>754.98</v>
      </c>
      <c r="D539" s="748"/>
    </row>
    <row r="540" spans="1:4" ht="15">
      <c r="A540" s="760" t="s">
        <v>3697</v>
      </c>
      <c r="B540" s="761" t="s">
        <v>3565</v>
      </c>
      <c r="C540" s="603">
        <v>1113.02</v>
      </c>
      <c r="D540" s="748"/>
    </row>
    <row r="541" spans="1:4" ht="15">
      <c r="A541" s="760" t="s">
        <v>3564</v>
      </c>
      <c r="B541" s="761" t="s">
        <v>3565</v>
      </c>
      <c r="C541" s="552">
        <v>1113.02</v>
      </c>
      <c r="D541" s="748"/>
    </row>
    <row r="542" spans="1:4" ht="15">
      <c r="A542" s="760" t="s">
        <v>4012</v>
      </c>
      <c r="B542" s="761" t="s">
        <v>3565</v>
      </c>
      <c r="C542" s="552">
        <v>1113.02</v>
      </c>
      <c r="D542" s="748"/>
    </row>
    <row r="543" spans="1:4" ht="15">
      <c r="A543" s="760" t="s">
        <v>3978</v>
      </c>
      <c r="B543" s="761" t="s">
        <v>3565</v>
      </c>
      <c r="C543" s="552">
        <v>1113.02</v>
      </c>
      <c r="D543" s="748"/>
    </row>
    <row r="544" spans="1:4" ht="15">
      <c r="A544" s="760" t="s">
        <v>3934</v>
      </c>
      <c r="B544" s="761" t="s">
        <v>3565</v>
      </c>
      <c r="C544" s="552">
        <v>1113.02</v>
      </c>
      <c r="D544" s="748"/>
    </row>
    <row r="545" spans="1:4" ht="15">
      <c r="A545" s="760" t="s">
        <v>3434</v>
      </c>
      <c r="B545" s="761" t="s">
        <v>3118</v>
      </c>
      <c r="C545" s="552">
        <v>784.12</v>
      </c>
      <c r="D545" s="748"/>
    </row>
    <row r="546" spans="1:4" ht="15">
      <c r="A546" s="760" t="s">
        <v>3117</v>
      </c>
      <c r="B546" s="761" t="s">
        <v>3118</v>
      </c>
      <c r="C546" s="552">
        <v>784.12</v>
      </c>
      <c r="D546" s="748"/>
    </row>
    <row r="547" spans="1:4" ht="15">
      <c r="A547" s="760" t="s">
        <v>3305</v>
      </c>
      <c r="B547" s="761" t="s">
        <v>3118</v>
      </c>
      <c r="C547" s="552">
        <v>784.12</v>
      </c>
      <c r="D547" s="748"/>
    </row>
    <row r="548" spans="1:4" ht="15">
      <c r="A548" s="760" t="s">
        <v>3572</v>
      </c>
      <c r="B548" s="761" t="s">
        <v>3118</v>
      </c>
      <c r="C548" s="552">
        <v>784.12</v>
      </c>
      <c r="D548" s="748"/>
    </row>
    <row r="549" spans="1:4" ht="15">
      <c r="A549" s="760" t="s">
        <v>3387</v>
      </c>
      <c r="B549" s="761" t="s">
        <v>3118</v>
      </c>
      <c r="C549" s="552">
        <v>784.12</v>
      </c>
      <c r="D549" s="748"/>
    </row>
    <row r="550" spans="1:4" ht="15">
      <c r="A550" s="760" t="s">
        <v>3954</v>
      </c>
      <c r="B550" s="761" t="s">
        <v>3118</v>
      </c>
      <c r="C550" s="552">
        <v>784.12</v>
      </c>
      <c r="D550" s="748"/>
    </row>
    <row r="551" spans="1:4" ht="15">
      <c r="A551" s="760" t="s">
        <v>3481</v>
      </c>
      <c r="B551" s="761" t="s">
        <v>3118</v>
      </c>
      <c r="C551" s="552">
        <v>784.12</v>
      </c>
      <c r="D551" s="748"/>
    </row>
    <row r="552" spans="1:4" ht="15">
      <c r="A552" s="760" t="s">
        <v>3462</v>
      </c>
      <c r="B552" s="761" t="s">
        <v>3118</v>
      </c>
      <c r="C552" s="552">
        <v>784.12</v>
      </c>
      <c r="D552" s="748"/>
    </row>
    <row r="553" spans="1:4" ht="15">
      <c r="A553" s="760" t="s">
        <v>3803</v>
      </c>
      <c r="B553" s="761" t="s">
        <v>3118</v>
      </c>
      <c r="C553" s="552">
        <v>784.12</v>
      </c>
      <c r="D553" s="748"/>
    </row>
    <row r="554" spans="1:4" ht="15">
      <c r="A554" s="760" t="s">
        <v>3653</v>
      </c>
      <c r="B554" s="761" t="s">
        <v>3118</v>
      </c>
      <c r="C554" s="603">
        <v>784.12</v>
      </c>
      <c r="D554" s="748"/>
    </row>
    <row r="555" spans="1:4" ht="15">
      <c r="A555" s="760" t="s">
        <v>3838</v>
      </c>
      <c r="B555" s="761" t="s">
        <v>3118</v>
      </c>
      <c r="C555" s="552">
        <v>784.12</v>
      </c>
      <c r="D555" s="748"/>
    </row>
    <row r="556" spans="1:4" ht="15">
      <c r="A556" s="760" t="s">
        <v>3684</v>
      </c>
      <c r="B556" s="761" t="s">
        <v>3118</v>
      </c>
      <c r="C556" s="552">
        <v>784.12</v>
      </c>
      <c r="D556" s="748"/>
    </row>
    <row r="557" spans="1:4" ht="15">
      <c r="A557" s="760" t="s">
        <v>3573</v>
      </c>
      <c r="B557" s="761" t="s">
        <v>3118</v>
      </c>
      <c r="C557" s="552">
        <v>784.12</v>
      </c>
      <c r="D557" s="748"/>
    </row>
    <row r="558" spans="1:4" ht="15">
      <c r="A558" s="760" t="s">
        <v>3574</v>
      </c>
      <c r="B558" s="761" t="s">
        <v>3118</v>
      </c>
      <c r="C558" s="603">
        <v>784.12</v>
      </c>
      <c r="D558" s="748"/>
    </row>
    <row r="559" spans="1:4" ht="15">
      <c r="A559" s="760" t="s">
        <v>3140</v>
      </c>
      <c r="B559" s="761" t="s">
        <v>3118</v>
      </c>
      <c r="C559" s="552">
        <v>784.12</v>
      </c>
      <c r="D559" s="748"/>
    </row>
    <row r="560" spans="1:4" ht="15">
      <c r="A560" s="760" t="s">
        <v>3749</v>
      </c>
      <c r="B560" s="761" t="s">
        <v>1168</v>
      </c>
      <c r="C560" s="552">
        <v>2927.98</v>
      </c>
      <c r="D560" s="748"/>
    </row>
    <row r="561" spans="1:4" ht="15">
      <c r="A561" s="760" t="s">
        <v>3388</v>
      </c>
      <c r="B561" s="761" t="s">
        <v>1168</v>
      </c>
      <c r="C561" s="552">
        <v>2927.98</v>
      </c>
      <c r="D561" s="748"/>
    </row>
    <row r="562" spans="1:4" ht="15">
      <c r="A562" s="760" t="s">
        <v>3654</v>
      </c>
      <c r="B562" s="761" t="s">
        <v>1168</v>
      </c>
      <c r="C562" s="552">
        <v>2927.98</v>
      </c>
      <c r="D562" s="748"/>
    </row>
    <row r="563" spans="1:4" ht="15">
      <c r="A563" s="760" t="s">
        <v>3720</v>
      </c>
      <c r="B563" s="761" t="s">
        <v>1168</v>
      </c>
      <c r="C563" s="552">
        <v>2927.98</v>
      </c>
      <c r="D563" s="748"/>
    </row>
    <row r="564" spans="1:4" ht="15">
      <c r="A564" s="760" t="s">
        <v>3390</v>
      </c>
      <c r="B564" s="761" t="s">
        <v>1168</v>
      </c>
      <c r="C564" s="552">
        <v>2927.98</v>
      </c>
      <c r="D564" s="748"/>
    </row>
    <row r="565" spans="1:4" ht="15">
      <c r="A565" s="760" t="s">
        <v>3563</v>
      </c>
      <c r="B565" s="761" t="s">
        <v>3155</v>
      </c>
      <c r="C565" s="552">
        <v>9590.43</v>
      </c>
      <c r="D565" s="748"/>
    </row>
    <row r="566" spans="1:4" ht="15">
      <c r="A566" s="760" t="s">
        <v>3154</v>
      </c>
      <c r="B566" s="761" t="s">
        <v>3155</v>
      </c>
      <c r="C566" s="552">
        <v>9590.43</v>
      </c>
      <c r="D566" s="748"/>
    </row>
    <row r="567" spans="1:4" ht="15">
      <c r="A567" s="760" t="s">
        <v>3389</v>
      </c>
      <c r="B567" s="761" t="s">
        <v>3155</v>
      </c>
      <c r="C567" s="552">
        <v>9590.43</v>
      </c>
      <c r="D567" s="748"/>
    </row>
    <row r="568" spans="1:4" ht="15">
      <c r="A568" s="760" t="s">
        <v>3398</v>
      </c>
      <c r="B568" s="761" t="s">
        <v>3155</v>
      </c>
      <c r="C568" s="552">
        <v>9590.43</v>
      </c>
      <c r="D568" s="748"/>
    </row>
    <row r="569" spans="1:4" ht="15">
      <c r="A569" s="760" t="s">
        <v>3926</v>
      </c>
      <c r="B569" s="761" t="s">
        <v>3397</v>
      </c>
      <c r="C569" s="552">
        <v>9479.7999999999993</v>
      </c>
      <c r="D569" s="748"/>
    </row>
    <row r="570" spans="1:4" ht="15">
      <c r="A570" s="760" t="s">
        <v>3396</v>
      </c>
      <c r="B570" s="761" t="s">
        <v>3397</v>
      </c>
      <c r="C570" s="552">
        <v>9479.7999999999993</v>
      </c>
      <c r="D570" s="748"/>
    </row>
    <row r="571" spans="1:4" ht="15">
      <c r="A571" s="760" t="s">
        <v>3463</v>
      </c>
      <c r="B571" s="761" t="s">
        <v>3397</v>
      </c>
      <c r="C571" s="552">
        <v>9479.7999999999993</v>
      </c>
      <c r="D571" s="748"/>
    </row>
    <row r="572" spans="1:4" ht="15">
      <c r="A572" s="760" t="s">
        <v>3927</v>
      </c>
      <c r="B572" s="761" t="s">
        <v>3397</v>
      </c>
      <c r="C572" s="552">
        <v>9479.7999999999993</v>
      </c>
      <c r="D572" s="748"/>
    </row>
    <row r="573" spans="1:4" ht="15">
      <c r="A573" s="760" t="s">
        <v>3839</v>
      </c>
      <c r="B573" s="761" t="s">
        <v>3397</v>
      </c>
      <c r="C573" s="552">
        <v>9479.7999999999993</v>
      </c>
      <c r="D573" s="748"/>
    </row>
    <row r="574" spans="1:4" ht="15">
      <c r="A574" s="760" t="s">
        <v>3260</v>
      </c>
      <c r="B574" s="761" t="s">
        <v>3261</v>
      </c>
      <c r="C574" s="552">
        <v>699.9</v>
      </c>
      <c r="D574" s="748"/>
    </row>
    <row r="575" spans="1:4" ht="15">
      <c r="A575" s="760" t="s">
        <v>3979</v>
      </c>
      <c r="B575" s="761" t="s">
        <v>3456</v>
      </c>
      <c r="C575" s="552">
        <v>299</v>
      </c>
      <c r="D575" s="748"/>
    </row>
    <row r="576" spans="1:4" ht="15">
      <c r="A576" s="760" t="s">
        <v>3455</v>
      </c>
      <c r="B576" s="761" t="s">
        <v>3456</v>
      </c>
      <c r="C576" s="552">
        <v>299</v>
      </c>
      <c r="D576" s="748"/>
    </row>
    <row r="577" spans="1:4" ht="15">
      <c r="A577" s="760" t="s">
        <v>3589</v>
      </c>
      <c r="B577" s="761" t="s">
        <v>3456</v>
      </c>
      <c r="C577" s="552">
        <v>299</v>
      </c>
      <c r="D577" s="748"/>
    </row>
    <row r="578" spans="1:4" ht="15">
      <c r="A578" s="760" t="s">
        <v>3804</v>
      </c>
      <c r="B578" s="761" t="s">
        <v>1168</v>
      </c>
      <c r="C578" s="552">
        <v>2372.2199999999998</v>
      </c>
      <c r="D578" s="748"/>
    </row>
    <row r="579" spans="1:4" ht="15">
      <c r="A579" s="760" t="s">
        <v>3244</v>
      </c>
      <c r="B579" s="761" t="s">
        <v>3245</v>
      </c>
      <c r="C579" s="552">
        <v>869</v>
      </c>
      <c r="D579" s="748"/>
    </row>
    <row r="580" spans="1:4" ht="15">
      <c r="A580" s="760" t="s">
        <v>3682</v>
      </c>
      <c r="B580" s="761" t="s">
        <v>1200</v>
      </c>
      <c r="C580" s="552">
        <v>349</v>
      </c>
      <c r="D580" s="748"/>
    </row>
    <row r="581" spans="1:4" ht="15">
      <c r="A581" s="760" t="s">
        <v>3331</v>
      </c>
      <c r="B581" s="761" t="s">
        <v>1200</v>
      </c>
      <c r="C581" s="552">
        <v>549</v>
      </c>
      <c r="D581" s="748"/>
    </row>
    <row r="582" spans="1:4" ht="15">
      <c r="A582" s="760" t="s">
        <v>3666</v>
      </c>
      <c r="B582" s="761" t="s">
        <v>3174</v>
      </c>
      <c r="C582" s="552">
        <v>735.54</v>
      </c>
      <c r="D582" s="748"/>
    </row>
    <row r="583" spans="1:4" ht="15">
      <c r="A583" s="760" t="s">
        <v>3311</v>
      </c>
      <c r="B583" s="761" t="s">
        <v>3174</v>
      </c>
      <c r="C583" s="552">
        <v>735.54</v>
      </c>
      <c r="D583" s="748"/>
    </row>
    <row r="584" spans="1:4" ht="15">
      <c r="A584" s="760" t="s">
        <v>3482</v>
      </c>
      <c r="B584" s="761" t="s">
        <v>3174</v>
      </c>
      <c r="C584" s="552">
        <v>735.54</v>
      </c>
      <c r="D584" s="748"/>
    </row>
    <row r="585" spans="1:4" ht="15">
      <c r="A585" s="760" t="s">
        <v>3615</v>
      </c>
      <c r="B585" s="761" t="s">
        <v>3174</v>
      </c>
      <c r="C585" s="552">
        <v>735.54</v>
      </c>
      <c r="D585" s="748"/>
    </row>
    <row r="586" spans="1:4" ht="15">
      <c r="A586" s="760" t="s">
        <v>3855</v>
      </c>
      <c r="B586" s="761" t="s">
        <v>3174</v>
      </c>
      <c r="C586" s="552">
        <v>735.54</v>
      </c>
      <c r="D586" s="748"/>
    </row>
    <row r="587" spans="1:4" ht="15">
      <c r="A587" s="760" t="s">
        <v>3885</v>
      </c>
      <c r="B587" s="761" t="s">
        <v>1200</v>
      </c>
      <c r="C587" s="552">
        <v>1107.45</v>
      </c>
      <c r="D587" s="748"/>
    </row>
    <row r="588" spans="1:4" ht="15">
      <c r="A588" s="760" t="s">
        <v>3535</v>
      </c>
      <c r="B588" s="761" t="s">
        <v>1200</v>
      </c>
      <c r="C588" s="552">
        <v>1107.45</v>
      </c>
      <c r="D588" s="748"/>
    </row>
    <row r="589" spans="1:4" ht="15">
      <c r="A589" s="760" t="s">
        <v>3943</v>
      </c>
      <c r="B589" s="761" t="s">
        <v>1200</v>
      </c>
      <c r="C589" s="552">
        <v>1107.45</v>
      </c>
      <c r="D589" s="748"/>
    </row>
    <row r="590" spans="1:4" ht="15">
      <c r="A590" s="760" t="s">
        <v>3249</v>
      </c>
      <c r="B590" s="761" t="s">
        <v>1200</v>
      </c>
      <c r="C590" s="552">
        <v>1107.45</v>
      </c>
      <c r="D590" s="748"/>
    </row>
    <row r="591" spans="1:4" ht="15">
      <c r="A591" s="760" t="s">
        <v>3422</v>
      </c>
      <c r="B591" s="761" t="s">
        <v>1200</v>
      </c>
      <c r="C591" s="552">
        <v>1107.45</v>
      </c>
      <c r="D591" s="748"/>
    </row>
    <row r="592" spans="1:4" ht="15">
      <c r="A592" s="760" t="s">
        <v>3840</v>
      </c>
      <c r="B592" s="761" t="s">
        <v>1200</v>
      </c>
      <c r="C592" s="552">
        <v>1107.45</v>
      </c>
      <c r="D592" s="748"/>
    </row>
    <row r="593" spans="1:4" ht="15">
      <c r="A593" s="760" t="s">
        <v>3962</v>
      </c>
      <c r="B593" s="761" t="s">
        <v>1200</v>
      </c>
      <c r="C593" s="552">
        <v>1107.45</v>
      </c>
      <c r="D593" s="748"/>
    </row>
    <row r="594" spans="1:4" ht="15">
      <c r="A594" s="760" t="s">
        <v>3587</v>
      </c>
      <c r="B594" s="761" t="s">
        <v>1200</v>
      </c>
      <c r="C594" s="552">
        <v>1107.45</v>
      </c>
      <c r="D594" s="748"/>
    </row>
    <row r="595" spans="1:4" ht="15">
      <c r="A595" s="760" t="s">
        <v>3560</v>
      </c>
      <c r="B595" s="761" t="s">
        <v>1200</v>
      </c>
      <c r="C595" s="552">
        <v>1107.45</v>
      </c>
      <c r="D595" s="748"/>
    </row>
    <row r="596" spans="1:4" ht="15">
      <c r="A596" s="760" t="s">
        <v>3902</v>
      </c>
      <c r="B596" s="761" t="s">
        <v>3296</v>
      </c>
      <c r="C596" s="552">
        <v>1248</v>
      </c>
      <c r="D596" s="748"/>
    </row>
    <row r="597" spans="1:4" ht="15">
      <c r="A597" s="760" t="s">
        <v>3295</v>
      </c>
      <c r="B597" s="761" t="s">
        <v>3296</v>
      </c>
      <c r="C597" s="552">
        <v>1248</v>
      </c>
      <c r="D597" s="748"/>
    </row>
    <row r="598" spans="1:4" ht="15">
      <c r="A598" s="760" t="s">
        <v>3922</v>
      </c>
      <c r="B598" s="761" t="s">
        <v>3296</v>
      </c>
      <c r="C598" s="552">
        <v>1248</v>
      </c>
      <c r="D598" s="748"/>
    </row>
    <row r="599" spans="1:4" ht="15">
      <c r="A599" s="760" t="s">
        <v>3575</v>
      </c>
      <c r="B599" s="761" t="s">
        <v>3296</v>
      </c>
      <c r="C599" s="552">
        <v>1248</v>
      </c>
      <c r="D599" s="748"/>
    </row>
    <row r="600" spans="1:4" ht="15">
      <c r="A600" s="760" t="s">
        <v>3879</v>
      </c>
      <c r="B600" s="761" t="s">
        <v>3296</v>
      </c>
      <c r="C600" s="552">
        <v>1248</v>
      </c>
      <c r="D600" s="748"/>
    </row>
    <row r="601" spans="1:4" ht="15">
      <c r="A601" s="760" t="s">
        <v>3968</v>
      </c>
      <c r="B601" s="761" t="s">
        <v>3969</v>
      </c>
      <c r="C601" s="552">
        <v>1414.5</v>
      </c>
      <c r="D601" s="748"/>
    </row>
    <row r="602" spans="1:4" ht="15">
      <c r="A602" s="760" t="s">
        <v>3913</v>
      </c>
      <c r="B602" s="761" t="s">
        <v>2987</v>
      </c>
      <c r="C602" s="552">
        <v>2770.35</v>
      </c>
      <c r="D602" s="748"/>
    </row>
    <row r="603" spans="1:4" ht="15">
      <c r="A603" s="760" t="s">
        <v>3294</v>
      </c>
      <c r="B603" s="761" t="s">
        <v>2987</v>
      </c>
      <c r="C603" s="552">
        <v>2770.35</v>
      </c>
      <c r="D603" s="748"/>
    </row>
    <row r="604" spans="1:4" ht="15">
      <c r="A604" s="760" t="s">
        <v>3908</v>
      </c>
      <c r="B604" s="761" t="s">
        <v>2987</v>
      </c>
      <c r="C604" s="552">
        <v>2770.35</v>
      </c>
      <c r="D604" s="748"/>
    </row>
    <row r="605" spans="1:4" ht="15">
      <c r="A605" s="760" t="s">
        <v>3361</v>
      </c>
      <c r="B605" s="761" t="s">
        <v>2987</v>
      </c>
      <c r="C605" s="552">
        <v>2770.35</v>
      </c>
      <c r="D605" s="748"/>
    </row>
    <row r="606" spans="1:4" ht="15">
      <c r="A606" s="760" t="s">
        <v>3141</v>
      </c>
      <c r="B606" s="761" t="s">
        <v>2987</v>
      </c>
      <c r="C606" s="552">
        <v>2770.35</v>
      </c>
      <c r="D606" s="748"/>
    </row>
    <row r="607" spans="1:4" ht="15">
      <c r="A607" s="760" t="s">
        <v>3817</v>
      </c>
      <c r="B607" s="761" t="s">
        <v>2987</v>
      </c>
      <c r="C607" s="552">
        <v>2770.35</v>
      </c>
      <c r="D607" s="748"/>
    </row>
    <row r="608" spans="1:4" ht="15">
      <c r="A608" s="760" t="s">
        <v>3675</v>
      </c>
      <c r="B608" s="761" t="s">
        <v>2987</v>
      </c>
      <c r="C608" s="552">
        <v>2770.35</v>
      </c>
      <c r="D608" s="748"/>
    </row>
    <row r="609" spans="1:4" ht="15">
      <c r="A609" s="760" t="s">
        <v>3783</v>
      </c>
      <c r="B609" s="761" t="s">
        <v>2987</v>
      </c>
      <c r="C609" s="552">
        <v>2770.35</v>
      </c>
      <c r="D609" s="748"/>
    </row>
    <row r="610" spans="1:4" ht="15">
      <c r="A610" s="760" t="s">
        <v>3375</v>
      </c>
      <c r="B610" s="761" t="s">
        <v>3174</v>
      </c>
      <c r="C610" s="552">
        <v>1915.44</v>
      </c>
      <c r="D610" s="748"/>
    </row>
    <row r="611" spans="1:4" ht="15">
      <c r="A611" s="760" t="s">
        <v>3362</v>
      </c>
      <c r="B611" s="761" t="s">
        <v>3174</v>
      </c>
      <c r="C611" s="552">
        <v>1915.44</v>
      </c>
      <c r="D611" s="748"/>
    </row>
    <row r="612" spans="1:4" ht="15">
      <c r="A612" s="760" t="s">
        <v>3310</v>
      </c>
      <c r="B612" s="761" t="s">
        <v>3174</v>
      </c>
      <c r="C612" s="552">
        <v>1915.44</v>
      </c>
      <c r="D612" s="748"/>
    </row>
    <row r="613" spans="1:4" ht="15">
      <c r="A613" s="760" t="s">
        <v>3173</v>
      </c>
      <c r="B613" s="761" t="s">
        <v>3174</v>
      </c>
      <c r="C613" s="552">
        <v>1915.44</v>
      </c>
      <c r="D613" s="748"/>
    </row>
    <row r="614" spans="1:4" ht="15">
      <c r="A614" s="760" t="s">
        <v>3773</v>
      </c>
      <c r="B614" s="761" t="s">
        <v>3774</v>
      </c>
      <c r="C614" s="552">
        <v>7979.16</v>
      </c>
      <c r="D614" s="748"/>
    </row>
    <row r="615" spans="1:4" ht="15">
      <c r="A615" s="760" t="s">
        <v>3450</v>
      </c>
      <c r="B615" s="761" t="s">
        <v>3451</v>
      </c>
      <c r="C615" s="552">
        <v>2592.33</v>
      </c>
      <c r="D615" s="748"/>
    </row>
    <row r="616" spans="1:4" ht="15">
      <c r="A616" s="760" t="s">
        <v>3376</v>
      </c>
      <c r="B616" s="761" t="s">
        <v>3214</v>
      </c>
      <c r="C616" s="552">
        <v>10996.84</v>
      </c>
      <c r="D616" s="748"/>
    </row>
    <row r="617" spans="1:4" ht="15">
      <c r="A617" s="760" t="s">
        <v>3435</v>
      </c>
      <c r="B617" s="761" t="s">
        <v>3214</v>
      </c>
      <c r="C617" s="552">
        <v>7701.56</v>
      </c>
      <c r="D617" s="748"/>
    </row>
    <row r="618" spans="1:4" ht="15">
      <c r="A618" s="760" t="s">
        <v>3441</v>
      </c>
      <c r="B618" s="761" t="s">
        <v>3214</v>
      </c>
      <c r="C618" s="552">
        <v>7701.56</v>
      </c>
      <c r="D618" s="748"/>
    </row>
    <row r="619" spans="1:4" ht="15">
      <c r="A619" s="760" t="s">
        <v>3903</v>
      </c>
      <c r="B619" s="761" t="s">
        <v>3904</v>
      </c>
      <c r="C619" s="552">
        <v>1462.86</v>
      </c>
      <c r="D619" s="748"/>
    </row>
    <row r="620" spans="1:4" ht="15">
      <c r="A620" s="760" t="s">
        <v>3655</v>
      </c>
      <c r="B620" s="761" t="s">
        <v>1200</v>
      </c>
      <c r="C620" s="552">
        <v>1540.08</v>
      </c>
      <c r="D620" s="748"/>
    </row>
    <row r="621" spans="1:4" ht="15">
      <c r="A621" s="760" t="s">
        <v>3449</v>
      </c>
      <c r="B621" s="761" t="s">
        <v>1200</v>
      </c>
      <c r="C621" s="552">
        <v>1540.08</v>
      </c>
      <c r="D621" s="748"/>
    </row>
    <row r="622" spans="1:4" ht="15">
      <c r="A622" s="760" t="s">
        <v>3385</v>
      </c>
      <c r="B622" s="761" t="s">
        <v>1200</v>
      </c>
      <c r="C622" s="552">
        <v>1540.08</v>
      </c>
      <c r="D622" s="748"/>
    </row>
    <row r="623" spans="1:4" ht="15">
      <c r="A623" s="760" t="s">
        <v>3309</v>
      </c>
      <c r="B623" s="761" t="s">
        <v>1200</v>
      </c>
      <c r="C623" s="552">
        <v>1540.08</v>
      </c>
      <c r="D623" s="748"/>
    </row>
    <row r="624" spans="1:4" ht="15">
      <c r="A624" s="760" t="s">
        <v>3760</v>
      </c>
      <c r="B624" s="761" t="s">
        <v>1200</v>
      </c>
      <c r="C624" s="552">
        <v>1540.08</v>
      </c>
      <c r="D624" s="748"/>
    </row>
    <row r="625" spans="1:4" ht="15">
      <c r="A625" s="760" t="s">
        <v>3949</v>
      </c>
      <c r="B625" s="761" t="s">
        <v>1200</v>
      </c>
      <c r="C625" s="552">
        <v>1540.08</v>
      </c>
      <c r="D625" s="748"/>
    </row>
    <row r="626" spans="1:4" ht="15">
      <c r="A626" s="760" t="s">
        <v>3469</v>
      </c>
      <c r="B626" s="761" t="s">
        <v>1200</v>
      </c>
      <c r="C626" s="552">
        <v>1540.08</v>
      </c>
      <c r="D626" s="748"/>
    </row>
    <row r="627" spans="1:4" ht="15">
      <c r="A627" s="760" t="s">
        <v>3368</v>
      </c>
      <c r="B627" s="761" t="s">
        <v>1200</v>
      </c>
      <c r="C627" s="552">
        <v>1540.08</v>
      </c>
      <c r="D627" s="748"/>
    </row>
    <row r="628" spans="1:4" ht="15">
      <c r="A628" s="760" t="s">
        <v>3562</v>
      </c>
      <c r="B628" s="761" t="s">
        <v>1200</v>
      </c>
      <c r="C628" s="552">
        <v>1540.08</v>
      </c>
      <c r="D628" s="748"/>
    </row>
    <row r="629" spans="1:4" ht="15">
      <c r="A629" s="760" t="s">
        <v>3384</v>
      </c>
      <c r="B629" s="761" t="s">
        <v>1200</v>
      </c>
      <c r="C629" s="552">
        <v>1540.08</v>
      </c>
      <c r="D629" s="748"/>
    </row>
    <row r="630" spans="1:4" ht="15">
      <c r="A630" s="760" t="s">
        <v>3816</v>
      </c>
      <c r="B630" s="761" t="s">
        <v>1200</v>
      </c>
      <c r="C630" s="552">
        <v>1540.08</v>
      </c>
      <c r="D630" s="748"/>
    </row>
    <row r="631" spans="1:4" ht="15">
      <c r="A631" s="760" t="s">
        <v>3676</v>
      </c>
      <c r="B631" s="761" t="s">
        <v>3446</v>
      </c>
      <c r="C631" s="552">
        <v>2918.35</v>
      </c>
      <c r="D631" s="748"/>
    </row>
    <row r="632" spans="1:4" ht="15">
      <c r="A632" s="760" t="s">
        <v>3286</v>
      </c>
      <c r="B632" s="761" t="s">
        <v>3287</v>
      </c>
      <c r="C632" s="552">
        <v>1915.44</v>
      </c>
      <c r="D632" s="748"/>
    </row>
    <row r="633" spans="1:4" ht="15">
      <c r="A633" s="760" t="s">
        <v>3758</v>
      </c>
      <c r="B633" s="761" t="s">
        <v>3759</v>
      </c>
      <c r="C633" s="552">
        <v>2259.29</v>
      </c>
      <c r="D633" s="748"/>
    </row>
    <row r="634" spans="1:4" ht="15">
      <c r="A634" s="760" t="s">
        <v>3656</v>
      </c>
      <c r="B634" s="761" t="s">
        <v>1180</v>
      </c>
      <c r="C634" s="552">
        <v>2771.61</v>
      </c>
      <c r="D634" s="748"/>
    </row>
    <row r="635" spans="1:4" ht="15">
      <c r="A635" s="760" t="s">
        <v>3442</v>
      </c>
      <c r="B635" s="761" t="s">
        <v>1180</v>
      </c>
      <c r="C635" s="552">
        <v>2771.61</v>
      </c>
      <c r="D635" s="748"/>
    </row>
    <row r="636" spans="1:4" ht="15">
      <c r="A636" s="760" t="s">
        <v>3269</v>
      </c>
      <c r="B636" s="761" t="s">
        <v>1180</v>
      </c>
      <c r="C636" s="552">
        <v>2771.61</v>
      </c>
      <c r="D636" s="748"/>
    </row>
    <row r="637" spans="1:4" ht="15">
      <c r="A637" s="760" t="s">
        <v>3293</v>
      </c>
      <c r="B637" s="761" t="s">
        <v>1180</v>
      </c>
      <c r="C637" s="552">
        <v>2771.61</v>
      </c>
      <c r="D637" s="748"/>
    </row>
    <row r="638" spans="1:4" ht="15">
      <c r="A638" s="760" t="s">
        <v>3448</v>
      </c>
      <c r="B638" s="761" t="s">
        <v>1180</v>
      </c>
      <c r="C638" s="552">
        <v>2771.61</v>
      </c>
      <c r="D638" s="748"/>
    </row>
    <row r="639" spans="1:4" ht="15">
      <c r="A639" s="760" t="s">
        <v>3242</v>
      </c>
      <c r="B639" s="761" t="s">
        <v>1180</v>
      </c>
      <c r="C639" s="552">
        <v>2771.61</v>
      </c>
      <c r="D639" s="748"/>
    </row>
    <row r="640" spans="1:4" ht="15">
      <c r="A640" s="760" t="s">
        <v>3905</v>
      </c>
      <c r="B640" s="761" t="s">
        <v>1180</v>
      </c>
      <c r="C640" s="552">
        <v>2771.61</v>
      </c>
      <c r="D640" s="748"/>
    </row>
    <row r="641" spans="1:4" ht="15">
      <c r="A641" s="760" t="s">
        <v>3854</v>
      </c>
      <c r="B641" s="761" t="s">
        <v>1180</v>
      </c>
      <c r="C641" s="552">
        <v>2771.61</v>
      </c>
      <c r="D641" s="748"/>
    </row>
    <row r="642" spans="1:4" ht="15">
      <c r="A642" s="760" t="s">
        <v>3289</v>
      </c>
      <c r="B642" s="761" t="s">
        <v>3268</v>
      </c>
      <c r="C642" s="552">
        <v>1965.82</v>
      </c>
      <c r="D642" s="748"/>
    </row>
    <row r="643" spans="1:4" ht="15">
      <c r="A643" s="760" t="s">
        <v>3267</v>
      </c>
      <c r="B643" s="761" t="s">
        <v>3268</v>
      </c>
      <c r="C643" s="552">
        <v>1965.82</v>
      </c>
      <c r="D643" s="748"/>
    </row>
    <row r="644" spans="1:4" ht="15">
      <c r="A644" s="760" t="s">
        <v>3995</v>
      </c>
      <c r="B644" s="761" t="s">
        <v>3268</v>
      </c>
      <c r="C644" s="552">
        <v>1965.82</v>
      </c>
      <c r="D644" s="748"/>
    </row>
    <row r="645" spans="1:4" ht="15">
      <c r="A645" s="760" t="s">
        <v>3762</v>
      </c>
      <c r="B645" s="761" t="s">
        <v>3268</v>
      </c>
      <c r="C645" s="552">
        <v>1965.81</v>
      </c>
      <c r="D645" s="748"/>
    </row>
    <row r="646" spans="1:4" ht="15">
      <c r="A646" s="760" t="s">
        <v>3944</v>
      </c>
      <c r="B646" s="761" t="s">
        <v>3268</v>
      </c>
      <c r="C646" s="552">
        <v>1965.81</v>
      </c>
      <c r="D646" s="748"/>
    </row>
    <row r="647" spans="1:4" ht="15">
      <c r="A647" s="760" t="s">
        <v>3581</v>
      </c>
      <c r="B647" s="761" t="s">
        <v>3451</v>
      </c>
      <c r="C647" s="552">
        <v>3939.67</v>
      </c>
      <c r="D647" s="748"/>
    </row>
    <row r="648" spans="1:4" ht="15">
      <c r="A648" s="760" t="s">
        <v>3367</v>
      </c>
      <c r="B648" s="761" t="s">
        <v>3208</v>
      </c>
      <c r="C648" s="603">
        <v>1551.12</v>
      </c>
      <c r="D648" s="748"/>
    </row>
    <row r="649" spans="1:4" ht="15">
      <c r="A649" s="760" t="s">
        <v>3886</v>
      </c>
      <c r="B649" s="761" t="s">
        <v>3208</v>
      </c>
      <c r="C649" s="603">
        <v>1551.12</v>
      </c>
      <c r="D649" s="748"/>
    </row>
    <row r="650" spans="1:4" ht="15">
      <c r="A650" s="760" t="s">
        <v>3207</v>
      </c>
      <c r="B650" s="761" t="s">
        <v>3208</v>
      </c>
      <c r="C650" s="603">
        <v>1551.12</v>
      </c>
      <c r="D650" s="748"/>
    </row>
    <row r="651" spans="1:4" ht="15">
      <c r="A651" s="760" t="s">
        <v>3779</v>
      </c>
      <c r="B651" s="761" t="s">
        <v>3208</v>
      </c>
      <c r="C651" s="603">
        <v>1551.12</v>
      </c>
      <c r="D651" s="748"/>
    </row>
    <row r="652" spans="1:4" ht="15">
      <c r="A652" s="760" t="s">
        <v>3695</v>
      </c>
      <c r="B652" s="761" t="s">
        <v>3208</v>
      </c>
      <c r="C652" s="603">
        <v>1551.12</v>
      </c>
      <c r="D652" s="748"/>
    </row>
    <row r="653" spans="1:4" ht="15">
      <c r="A653" s="760" t="s">
        <v>3443</v>
      </c>
      <c r="B653" s="761" t="s">
        <v>3225</v>
      </c>
      <c r="C653" s="603">
        <v>1124.43</v>
      </c>
      <c r="D653" s="748"/>
    </row>
    <row r="654" spans="1:4" ht="15">
      <c r="A654" s="760" t="s">
        <v>3561</v>
      </c>
      <c r="B654" s="761" t="s">
        <v>3225</v>
      </c>
      <c r="C654" s="603">
        <v>1124.43</v>
      </c>
      <c r="D654" s="748"/>
    </row>
    <row r="655" spans="1:4" ht="15">
      <c r="A655" s="760" t="s">
        <v>3892</v>
      </c>
      <c r="B655" s="761" t="s">
        <v>3225</v>
      </c>
      <c r="C655" s="603">
        <v>1124.43</v>
      </c>
      <c r="D655" s="748"/>
    </row>
    <row r="656" spans="1:4" ht="15">
      <c r="A656" s="760" t="s">
        <v>3545</v>
      </c>
      <c r="B656" s="761" t="s">
        <v>3225</v>
      </c>
      <c r="C656" s="603">
        <v>1124.43</v>
      </c>
      <c r="D656" s="748"/>
    </row>
    <row r="657" spans="1:4" ht="15">
      <c r="A657" s="760" t="s">
        <v>3324</v>
      </c>
      <c r="B657" s="761" t="s">
        <v>3225</v>
      </c>
      <c r="C657" s="603">
        <v>1124.43</v>
      </c>
      <c r="D657" s="748"/>
    </row>
    <row r="658" spans="1:4" ht="15">
      <c r="A658" s="760" t="s">
        <v>3636</v>
      </c>
      <c r="B658" s="761" t="s">
        <v>3637</v>
      </c>
      <c r="C658" s="603">
        <v>2061.0300000000002</v>
      </c>
      <c r="D658" s="748"/>
    </row>
    <row r="659" spans="1:4" ht="15">
      <c r="A659" s="760" t="s">
        <v>3325</v>
      </c>
      <c r="B659" s="761" t="s">
        <v>3326</v>
      </c>
      <c r="C659" s="603">
        <v>399</v>
      </c>
      <c r="D659" s="748"/>
    </row>
    <row r="660" spans="1:4" ht="15">
      <c r="A660" s="760" t="s">
        <v>3383</v>
      </c>
      <c r="B660" s="761" t="s">
        <v>3326</v>
      </c>
      <c r="C660" s="603">
        <v>399</v>
      </c>
      <c r="D660" s="748"/>
    </row>
    <row r="661" spans="1:4" ht="15">
      <c r="A661" s="760" t="s">
        <v>3625</v>
      </c>
      <c r="B661" s="761" t="s">
        <v>3326</v>
      </c>
      <c r="C661" s="603">
        <v>399</v>
      </c>
      <c r="D661" s="748"/>
    </row>
    <row r="662" spans="1:4" ht="15">
      <c r="A662" s="760" t="s">
        <v>3843</v>
      </c>
      <c r="B662" s="761" t="s">
        <v>3326</v>
      </c>
      <c r="C662" s="603">
        <v>399</v>
      </c>
      <c r="D662" s="748"/>
    </row>
    <row r="663" spans="1:4" ht="15">
      <c r="A663" s="760" t="s">
        <v>3579</v>
      </c>
      <c r="B663" s="761" t="s">
        <v>3580</v>
      </c>
      <c r="C663" s="603">
        <v>3220</v>
      </c>
      <c r="D663" s="748"/>
    </row>
    <row r="664" spans="1:4" ht="15">
      <c r="A664" s="760" t="s">
        <v>3687</v>
      </c>
      <c r="B664" s="761" t="s">
        <v>3580</v>
      </c>
      <c r="C664" s="603">
        <v>3220</v>
      </c>
      <c r="D664" s="748"/>
    </row>
    <row r="665" spans="1:4" ht="15">
      <c r="A665" s="760" t="s">
        <v>3593</v>
      </c>
      <c r="B665" s="761" t="s">
        <v>3594</v>
      </c>
      <c r="C665" s="552">
        <v>3450</v>
      </c>
      <c r="D665" s="748"/>
    </row>
    <row r="666" spans="1:4" ht="15">
      <c r="A666" s="760" t="s">
        <v>3543</v>
      </c>
      <c r="B666" s="761" t="s">
        <v>3149</v>
      </c>
      <c r="C666" s="552">
        <v>500</v>
      </c>
      <c r="D666" s="748"/>
    </row>
    <row r="667" spans="1:4" ht="15">
      <c r="A667" s="760" t="s">
        <v>3447</v>
      </c>
      <c r="B667" s="761" t="s">
        <v>3149</v>
      </c>
      <c r="C667" s="552">
        <v>500</v>
      </c>
      <c r="D667" s="748"/>
    </row>
    <row r="668" spans="1:4" ht="15">
      <c r="A668" s="760" t="s">
        <v>3906</v>
      </c>
      <c r="B668" s="761" t="s">
        <v>3149</v>
      </c>
      <c r="C668" s="552">
        <v>500</v>
      </c>
      <c r="D668" s="748"/>
    </row>
    <row r="669" spans="1:4" ht="15">
      <c r="A669" s="760" t="s">
        <v>3283</v>
      </c>
      <c r="B669" s="761" t="s">
        <v>3149</v>
      </c>
      <c r="C669" s="552">
        <v>500</v>
      </c>
      <c r="D669" s="748"/>
    </row>
    <row r="670" spans="1:4" ht="15">
      <c r="A670" s="760" t="s">
        <v>3815</v>
      </c>
      <c r="B670" s="761" t="s">
        <v>3149</v>
      </c>
      <c r="C670" s="552">
        <v>500</v>
      </c>
      <c r="D670" s="748"/>
    </row>
    <row r="671" spans="1:4" ht="15">
      <c r="A671" s="760" t="s">
        <v>3645</v>
      </c>
      <c r="B671" s="761" t="s">
        <v>3149</v>
      </c>
      <c r="C671" s="552">
        <v>500</v>
      </c>
      <c r="D671" s="748"/>
    </row>
    <row r="672" spans="1:4" ht="15">
      <c r="A672" s="760" t="s">
        <v>3907</v>
      </c>
      <c r="B672" s="761" t="s">
        <v>3149</v>
      </c>
      <c r="C672" s="552">
        <v>500</v>
      </c>
      <c r="D672" s="748"/>
    </row>
    <row r="673" spans="1:4" ht="15">
      <c r="A673" s="760" t="s">
        <v>3644</v>
      </c>
      <c r="B673" s="761" t="s">
        <v>3149</v>
      </c>
      <c r="C673" s="552">
        <v>500</v>
      </c>
      <c r="D673" s="748"/>
    </row>
    <row r="674" spans="1:4" ht="15">
      <c r="A674" s="760" t="s">
        <v>3509</v>
      </c>
      <c r="B674" s="761" t="s">
        <v>3149</v>
      </c>
      <c r="C674" s="552">
        <v>500</v>
      </c>
      <c r="D674" s="748"/>
    </row>
    <row r="675" spans="1:4" ht="15">
      <c r="A675" s="760" t="s">
        <v>3335</v>
      </c>
      <c r="B675" s="761" t="s">
        <v>3149</v>
      </c>
      <c r="C675" s="552">
        <v>500</v>
      </c>
      <c r="D675" s="748"/>
    </row>
    <row r="676" spans="1:4" ht="15">
      <c r="A676" s="760" t="s">
        <v>3270</v>
      </c>
      <c r="B676" s="761" t="s">
        <v>3149</v>
      </c>
      <c r="C676" s="552">
        <v>500</v>
      </c>
      <c r="D676" s="748"/>
    </row>
    <row r="677" spans="1:4" ht="15">
      <c r="A677" s="760" t="s">
        <v>3909</v>
      </c>
      <c r="B677" s="761" t="s">
        <v>3149</v>
      </c>
      <c r="C677" s="552">
        <v>500</v>
      </c>
      <c r="D677" s="748"/>
    </row>
    <row r="678" spans="1:4" ht="15">
      <c r="A678" s="760" t="s">
        <v>3292</v>
      </c>
      <c r="B678" s="761" t="s">
        <v>3149</v>
      </c>
      <c r="C678" s="552">
        <v>500</v>
      </c>
      <c r="D678" s="748"/>
    </row>
    <row r="679" spans="1:4" ht="15">
      <c r="A679" s="760" t="s">
        <v>3910</v>
      </c>
      <c r="B679" s="761" t="s">
        <v>3149</v>
      </c>
      <c r="C679" s="552">
        <v>500</v>
      </c>
      <c r="D679" s="748"/>
    </row>
    <row r="680" spans="1:4" ht="15">
      <c r="A680" s="760" t="s">
        <v>3828</v>
      </c>
      <c r="B680" s="761" t="s">
        <v>3149</v>
      </c>
      <c r="C680" s="552">
        <v>500</v>
      </c>
      <c r="D680" s="748"/>
    </row>
    <row r="681" spans="1:4" ht="15">
      <c r="A681" s="760" t="s">
        <v>3970</v>
      </c>
      <c r="B681" s="761" t="s">
        <v>3149</v>
      </c>
      <c r="C681" s="552">
        <v>500</v>
      </c>
      <c r="D681" s="748"/>
    </row>
    <row r="682" spans="1:4" ht="15">
      <c r="A682" s="760" t="s">
        <v>3634</v>
      </c>
      <c r="B682" s="761" t="s">
        <v>3149</v>
      </c>
      <c r="C682" s="552">
        <v>500</v>
      </c>
      <c r="D682" s="748"/>
    </row>
    <row r="683" spans="1:4" ht="15">
      <c r="A683" s="760" t="s">
        <v>3975</v>
      </c>
      <c r="B683" s="761" t="s">
        <v>3149</v>
      </c>
      <c r="C683" s="552">
        <v>500</v>
      </c>
      <c r="D683" s="748"/>
    </row>
    <row r="684" spans="1:4" ht="15">
      <c r="A684" s="760" t="s">
        <v>3578</v>
      </c>
      <c r="B684" s="761" t="s">
        <v>3149</v>
      </c>
      <c r="C684" s="552">
        <v>500</v>
      </c>
      <c r="D684" s="748"/>
    </row>
    <row r="685" spans="1:4" ht="15">
      <c r="A685" s="760" t="s">
        <v>3867</v>
      </c>
      <c r="B685" s="761" t="s">
        <v>3149</v>
      </c>
      <c r="C685" s="552">
        <v>500</v>
      </c>
      <c r="D685" s="748"/>
    </row>
    <row r="686" spans="1:4" ht="15">
      <c r="A686" s="760" t="s">
        <v>3659</v>
      </c>
      <c r="B686" s="761" t="s">
        <v>3149</v>
      </c>
      <c r="C686" s="552">
        <v>500</v>
      </c>
      <c r="D686" s="748"/>
    </row>
    <row r="687" spans="1:4" ht="15">
      <c r="A687" s="760" t="s">
        <v>3577</v>
      </c>
      <c r="B687" s="761" t="s">
        <v>3149</v>
      </c>
      <c r="C687" s="552">
        <v>500</v>
      </c>
      <c r="D687" s="748"/>
    </row>
    <row r="688" spans="1:4" ht="15">
      <c r="A688" s="760" t="s">
        <v>3878</v>
      </c>
      <c r="B688" s="761" t="s">
        <v>3149</v>
      </c>
      <c r="C688" s="552">
        <v>500</v>
      </c>
      <c r="D688" s="748"/>
    </row>
    <row r="689" spans="1:4" ht="15">
      <c r="A689" s="760" t="s">
        <v>3643</v>
      </c>
      <c r="B689" s="761" t="s">
        <v>3149</v>
      </c>
      <c r="C689" s="552">
        <v>500</v>
      </c>
      <c r="D689" s="748"/>
    </row>
    <row r="690" spans="1:4" ht="15">
      <c r="A690" s="760" t="s">
        <v>3884</v>
      </c>
      <c r="B690" s="761" t="s">
        <v>3149</v>
      </c>
      <c r="C690" s="552">
        <v>500</v>
      </c>
      <c r="D690" s="748"/>
    </row>
    <row r="691" spans="1:4" ht="15">
      <c r="A691" s="760" t="s">
        <v>3887</v>
      </c>
      <c r="B691" s="761" t="s">
        <v>3149</v>
      </c>
      <c r="C691" s="552">
        <v>500</v>
      </c>
      <c r="D691" s="748"/>
    </row>
    <row r="692" spans="1:4" ht="15">
      <c r="A692" s="760" t="s">
        <v>3880</v>
      </c>
      <c r="B692" s="761" t="s">
        <v>3149</v>
      </c>
      <c r="C692" s="552">
        <v>500</v>
      </c>
      <c r="D692" s="748"/>
    </row>
    <row r="693" spans="1:4" ht="15">
      <c r="A693" s="760" t="s">
        <v>3883</v>
      </c>
      <c r="B693" s="761" t="s">
        <v>3149</v>
      </c>
      <c r="C693" s="552">
        <v>500</v>
      </c>
      <c r="D693" s="748"/>
    </row>
    <row r="694" spans="1:4" ht="15">
      <c r="A694" s="760" t="s">
        <v>3778</v>
      </c>
      <c r="B694" s="761" t="s">
        <v>3149</v>
      </c>
      <c r="C694" s="552">
        <v>500</v>
      </c>
      <c r="D694" s="748"/>
    </row>
    <row r="695" spans="1:4" ht="15">
      <c r="A695" s="760" t="s">
        <v>3743</v>
      </c>
      <c r="B695" s="761" t="s">
        <v>3149</v>
      </c>
      <c r="C695" s="552">
        <v>500</v>
      </c>
      <c r="D695" s="748"/>
    </row>
    <row r="696" spans="1:4" ht="15">
      <c r="A696" s="760" t="s">
        <v>3291</v>
      </c>
      <c r="B696" s="761" t="s">
        <v>3241</v>
      </c>
      <c r="C696" s="552">
        <v>3893.38</v>
      </c>
      <c r="D696" s="748"/>
    </row>
    <row r="697" spans="1:4" ht="15">
      <c r="A697" s="760" t="s">
        <v>3240</v>
      </c>
      <c r="B697" s="761" t="s">
        <v>3241</v>
      </c>
      <c r="C697" s="552">
        <v>3983.38</v>
      </c>
      <c r="D697" s="748"/>
    </row>
    <row r="698" spans="1:4" ht="15">
      <c r="A698" s="760" t="s">
        <v>3329</v>
      </c>
      <c r="B698" s="761" t="s">
        <v>3241</v>
      </c>
      <c r="C698" s="552">
        <v>3893.38</v>
      </c>
      <c r="D698" s="748"/>
    </row>
    <row r="699" spans="1:4" ht="15">
      <c r="A699" s="760" t="s">
        <v>3430</v>
      </c>
      <c r="B699" s="761" t="s">
        <v>3431</v>
      </c>
      <c r="C699" s="552">
        <v>12733.93</v>
      </c>
      <c r="D699" s="748"/>
    </row>
    <row r="700" spans="1:4" ht="15">
      <c r="A700" s="760" t="s">
        <v>3693</v>
      </c>
      <c r="B700" s="761" t="s">
        <v>3694</v>
      </c>
      <c r="C700" s="552">
        <v>7575.98</v>
      </c>
      <c r="D700" s="748"/>
    </row>
    <row r="701" spans="1:4" ht="15">
      <c r="A701" s="760" t="s">
        <v>3882</v>
      </c>
      <c r="B701" s="761" t="s">
        <v>3116</v>
      </c>
      <c r="C701" s="552">
        <v>4012.37</v>
      </c>
      <c r="D701" s="748"/>
    </row>
    <row r="702" spans="1:4" ht="15">
      <c r="A702" s="760" t="s">
        <v>3683</v>
      </c>
      <c r="B702" s="761" t="s">
        <v>3116</v>
      </c>
      <c r="C702" s="552">
        <v>4012.37</v>
      </c>
      <c r="D702" s="748"/>
    </row>
    <row r="703" spans="1:4" ht="15">
      <c r="A703" s="760" t="s">
        <v>3467</v>
      </c>
      <c r="B703" s="761" t="s">
        <v>3116</v>
      </c>
      <c r="C703" s="552">
        <v>4012.37</v>
      </c>
      <c r="D703" s="748"/>
    </row>
    <row r="704" spans="1:4" ht="15">
      <c r="A704" s="760" t="s">
        <v>3586</v>
      </c>
      <c r="B704" s="761" t="s">
        <v>3116</v>
      </c>
      <c r="C704" s="552">
        <v>4012.37</v>
      </c>
      <c r="D704" s="748"/>
    </row>
    <row r="705" spans="1:4" ht="15">
      <c r="A705" s="760" t="s">
        <v>3827</v>
      </c>
      <c r="B705" s="761" t="s">
        <v>3116</v>
      </c>
      <c r="C705" s="552">
        <v>4012.37</v>
      </c>
      <c r="D705" s="748"/>
    </row>
    <row r="706" spans="1:4" ht="15">
      <c r="A706" s="760" t="s">
        <v>3864</v>
      </c>
      <c r="B706" s="761" t="s">
        <v>3116</v>
      </c>
      <c r="C706" s="552">
        <v>4012.37</v>
      </c>
      <c r="D706" s="748"/>
    </row>
    <row r="707" spans="1:4" ht="15">
      <c r="A707" s="760" t="s">
        <v>3115</v>
      </c>
      <c r="B707" s="761" t="s">
        <v>3116</v>
      </c>
      <c r="C707" s="552">
        <v>4012.37</v>
      </c>
      <c r="D707" s="748"/>
    </row>
    <row r="708" spans="1:4" ht="15">
      <c r="A708" s="760" t="s">
        <v>3814</v>
      </c>
      <c r="B708" s="761" t="s">
        <v>3116</v>
      </c>
      <c r="C708" s="552">
        <v>4012.37</v>
      </c>
      <c r="D708" s="748"/>
    </row>
    <row r="709" spans="1:4" ht="15">
      <c r="A709" s="760" t="s">
        <v>3912</v>
      </c>
      <c r="B709" s="761" t="s">
        <v>3116</v>
      </c>
      <c r="C709" s="552">
        <v>4012.37</v>
      </c>
      <c r="D709" s="748"/>
    </row>
    <row r="710" spans="1:4" ht="15">
      <c r="A710" s="760" t="s">
        <v>3657</v>
      </c>
      <c r="B710" s="761" t="s">
        <v>3658</v>
      </c>
      <c r="C710" s="552">
        <v>7361.64</v>
      </c>
      <c r="D710" s="748"/>
    </row>
    <row r="711" spans="1:4" ht="15">
      <c r="A711" s="760" t="s">
        <v>3484</v>
      </c>
      <c r="B711" s="761" t="s">
        <v>3453</v>
      </c>
      <c r="C711" s="552">
        <v>589.27</v>
      </c>
      <c r="D711" s="748"/>
    </row>
    <row r="712" spans="1:4" ht="15">
      <c r="A712" s="760" t="s">
        <v>3965</v>
      </c>
      <c r="B712" s="761" t="s">
        <v>3453</v>
      </c>
      <c r="C712" s="552">
        <v>589.27</v>
      </c>
      <c r="D712" s="748"/>
    </row>
    <row r="713" spans="1:4" ht="15">
      <c r="A713" s="760" t="s">
        <v>3452</v>
      </c>
      <c r="B713" s="761" t="s">
        <v>3453</v>
      </c>
      <c r="C713" s="552">
        <v>589.27</v>
      </c>
      <c r="D713" s="748"/>
    </row>
    <row r="714" spans="1:4" ht="15">
      <c r="A714" s="760" t="s">
        <v>3497</v>
      </c>
      <c r="B714" s="761" t="s">
        <v>3453</v>
      </c>
      <c r="C714" s="552">
        <v>589.27</v>
      </c>
      <c r="D714" s="748"/>
    </row>
    <row r="715" spans="1:4" ht="15">
      <c r="A715" s="760" t="s">
        <v>3470</v>
      </c>
      <c r="B715" s="761" t="s">
        <v>3471</v>
      </c>
      <c r="C715" s="552">
        <v>1369.96</v>
      </c>
      <c r="D715" s="748"/>
    </row>
    <row r="716" spans="1:4" ht="15">
      <c r="A716" s="760" t="s">
        <v>3595</v>
      </c>
      <c r="B716" s="761" t="s">
        <v>3471</v>
      </c>
      <c r="C716" s="552">
        <v>1369.96</v>
      </c>
      <c r="D716" s="748"/>
    </row>
    <row r="717" spans="1:4" ht="15">
      <c r="A717" s="760" t="s">
        <v>3744</v>
      </c>
      <c r="B717" s="761" t="s">
        <v>3745</v>
      </c>
      <c r="C717" s="552">
        <v>5188.7700000000004</v>
      </c>
      <c r="D717" s="748"/>
    </row>
    <row r="718" spans="1:4" ht="15">
      <c r="A718" s="760" t="s">
        <v>3576</v>
      </c>
      <c r="B718" s="761" t="s">
        <v>3149</v>
      </c>
      <c r="C718" s="552">
        <v>639.61</v>
      </c>
      <c r="D718" s="748"/>
    </row>
    <row r="719" spans="1:4" ht="15">
      <c r="A719" s="760" t="s">
        <v>3539</v>
      </c>
      <c r="B719" s="761" t="s">
        <v>3149</v>
      </c>
      <c r="C719" s="552">
        <v>639.61</v>
      </c>
      <c r="D719" s="748"/>
    </row>
    <row r="720" spans="1:4" ht="15">
      <c r="A720" s="760" t="s">
        <v>3365</v>
      </c>
      <c r="B720" s="761" t="s">
        <v>3149</v>
      </c>
      <c r="C720" s="552">
        <v>639.61</v>
      </c>
      <c r="D720" s="748"/>
    </row>
    <row r="721" spans="1:4" ht="15">
      <c r="A721" s="760" t="s">
        <v>3638</v>
      </c>
      <c r="B721" s="761" t="s">
        <v>3149</v>
      </c>
      <c r="C721" s="552">
        <v>639.61</v>
      </c>
      <c r="D721" s="748"/>
    </row>
    <row r="722" spans="1:4" ht="15">
      <c r="A722" s="760" t="s">
        <v>3429</v>
      </c>
      <c r="B722" s="761" t="s">
        <v>3149</v>
      </c>
      <c r="C722" s="552">
        <v>639.61</v>
      </c>
      <c r="D722" s="748"/>
    </row>
    <row r="723" spans="1:4" ht="15">
      <c r="A723" s="760" t="s">
        <v>3582</v>
      </c>
      <c r="B723" s="761" t="s">
        <v>3149</v>
      </c>
      <c r="C723" s="552">
        <v>639.61</v>
      </c>
      <c r="D723" s="748"/>
    </row>
    <row r="724" spans="1:4" ht="15">
      <c r="A724" s="760" t="s">
        <v>3746</v>
      </c>
      <c r="B724" s="761" t="s">
        <v>3149</v>
      </c>
      <c r="C724" s="552">
        <v>639.61</v>
      </c>
      <c r="D724" s="748"/>
    </row>
    <row r="725" spans="1:4" ht="15">
      <c r="A725" s="760" t="s">
        <v>3243</v>
      </c>
      <c r="B725" s="761" t="s">
        <v>3149</v>
      </c>
      <c r="C725" s="552">
        <v>639.61</v>
      </c>
      <c r="D725" s="748"/>
    </row>
    <row r="726" spans="1:4" ht="15">
      <c r="A726" s="760" t="s">
        <v>3421</v>
      </c>
      <c r="B726" s="761" t="s">
        <v>3149</v>
      </c>
      <c r="C726" s="552">
        <v>639.61</v>
      </c>
      <c r="D726" s="748"/>
    </row>
    <row r="727" spans="1:4" ht="15">
      <c r="A727" s="760" t="s">
        <v>3567</v>
      </c>
      <c r="B727" s="761" t="s">
        <v>3149</v>
      </c>
      <c r="C727" s="552">
        <v>639.61</v>
      </c>
      <c r="D727" s="748"/>
    </row>
    <row r="728" spans="1:4" ht="15">
      <c r="A728" s="760" t="s">
        <v>3891</v>
      </c>
      <c r="B728" s="761" t="s">
        <v>3149</v>
      </c>
      <c r="C728" s="552">
        <v>639.61</v>
      </c>
      <c r="D728" s="748"/>
    </row>
    <row r="729" spans="1:4" ht="15">
      <c r="A729" s="760" t="s">
        <v>3466</v>
      </c>
      <c r="B729" s="761" t="s">
        <v>3149</v>
      </c>
      <c r="C729" s="552">
        <v>639.61</v>
      </c>
      <c r="D729" s="748"/>
    </row>
    <row r="730" spans="1:4" ht="15">
      <c r="A730" s="760" t="s">
        <v>3328</v>
      </c>
      <c r="B730" s="761" t="s">
        <v>3149</v>
      </c>
      <c r="C730" s="552">
        <v>639.61</v>
      </c>
      <c r="D730" s="748"/>
    </row>
    <row r="731" spans="1:4" ht="15">
      <c r="A731" s="760" t="s">
        <v>3271</v>
      </c>
      <c r="B731" s="761" t="s">
        <v>3149</v>
      </c>
      <c r="C731" s="552">
        <v>639.61</v>
      </c>
      <c r="D731" s="748"/>
    </row>
    <row r="732" spans="1:4" ht="15">
      <c r="A732" s="760" t="s">
        <v>3237</v>
      </c>
      <c r="B732" s="761" t="s">
        <v>3149</v>
      </c>
      <c r="C732" s="552">
        <v>639.61</v>
      </c>
      <c r="D732" s="748"/>
    </row>
    <row r="733" spans="1:4" ht="15">
      <c r="A733" s="760" t="s">
        <v>3747</v>
      </c>
      <c r="B733" s="761" t="s">
        <v>3149</v>
      </c>
      <c r="C733" s="552">
        <v>639.61</v>
      </c>
      <c r="D733" s="748"/>
    </row>
    <row r="734" spans="1:4" ht="15">
      <c r="A734" s="760" t="s">
        <v>3290</v>
      </c>
      <c r="B734" s="761" t="s">
        <v>3149</v>
      </c>
      <c r="C734" s="552">
        <v>639.61</v>
      </c>
      <c r="D734" s="748"/>
    </row>
    <row r="735" spans="1:4" ht="15">
      <c r="A735" s="760" t="s">
        <v>3354</v>
      </c>
      <c r="B735" s="761" t="s">
        <v>3149</v>
      </c>
      <c r="C735" s="552">
        <v>639.61</v>
      </c>
      <c r="D735" s="748"/>
    </row>
    <row r="736" spans="1:4" ht="15">
      <c r="A736" s="760" t="s">
        <v>3330</v>
      </c>
      <c r="B736" s="761" t="s">
        <v>3149</v>
      </c>
      <c r="C736" s="552">
        <v>639.61</v>
      </c>
      <c r="D736" s="748"/>
    </row>
    <row r="737" spans="1:4" ht="15">
      <c r="A737" s="760" t="s">
        <v>3585</v>
      </c>
      <c r="B737" s="761" t="s">
        <v>3149</v>
      </c>
      <c r="C737" s="552">
        <v>639.61</v>
      </c>
      <c r="D737" s="748"/>
    </row>
    <row r="738" spans="1:4" ht="15">
      <c r="A738" s="760" t="s">
        <v>3888</v>
      </c>
      <c r="B738" s="761" t="s">
        <v>3149</v>
      </c>
      <c r="C738" s="552">
        <v>639.61</v>
      </c>
      <c r="D738" s="748"/>
    </row>
    <row r="739" spans="1:4" ht="15">
      <c r="A739" s="760" t="s">
        <v>3812</v>
      </c>
      <c r="B739" s="761" t="s">
        <v>3149</v>
      </c>
      <c r="C739" s="552">
        <v>639.61</v>
      </c>
      <c r="D739" s="748"/>
    </row>
    <row r="740" spans="1:4" ht="15">
      <c r="A740" s="760" t="s">
        <v>3881</v>
      </c>
      <c r="B740" s="761" t="s">
        <v>3149</v>
      </c>
      <c r="C740" s="552">
        <v>639.61</v>
      </c>
      <c r="D740" s="748"/>
    </row>
    <row r="741" spans="1:4" ht="15">
      <c r="A741" s="760" t="s">
        <v>3399</v>
      </c>
      <c r="B741" s="761" t="s">
        <v>3149</v>
      </c>
      <c r="C741" s="552">
        <v>639.61</v>
      </c>
      <c r="D741" s="748"/>
    </row>
    <row r="742" spans="1:4" ht="15">
      <c r="A742" s="760" t="s">
        <v>3635</v>
      </c>
      <c r="B742" s="761" t="s">
        <v>3149</v>
      </c>
      <c r="C742" s="552">
        <v>639.61</v>
      </c>
      <c r="D742" s="748"/>
    </row>
    <row r="743" spans="1:4" ht="15">
      <c r="A743" s="760" t="s">
        <v>3877</v>
      </c>
      <c r="B743" s="761" t="s">
        <v>3149</v>
      </c>
      <c r="C743" s="552">
        <v>639.61</v>
      </c>
      <c r="D743" s="748"/>
    </row>
    <row r="744" spans="1:4" ht="15">
      <c r="A744" s="760" t="s">
        <v>3148</v>
      </c>
      <c r="B744" s="761" t="s">
        <v>3149</v>
      </c>
      <c r="C744" s="552">
        <v>639.61</v>
      </c>
      <c r="D744" s="748"/>
    </row>
    <row r="745" spans="1:4" ht="15">
      <c r="A745" s="760" t="s">
        <v>3420</v>
      </c>
      <c r="B745" s="761" t="s">
        <v>3149</v>
      </c>
      <c r="C745" s="552">
        <v>639.61</v>
      </c>
      <c r="D745" s="748"/>
    </row>
    <row r="746" spans="1:4" ht="15">
      <c r="A746" s="760" t="s">
        <v>3205</v>
      </c>
      <c r="B746" s="761" t="s">
        <v>3206</v>
      </c>
      <c r="C746" s="552">
        <v>15810.07</v>
      </c>
      <c r="D746" s="748"/>
    </row>
    <row r="747" spans="1:4" ht="15">
      <c r="A747" s="760" t="s">
        <v>3239</v>
      </c>
      <c r="B747" s="761" t="s">
        <v>1206</v>
      </c>
      <c r="C747" s="552">
        <v>697.38</v>
      </c>
      <c r="D747" s="748"/>
    </row>
    <row r="748" spans="1:4" ht="15">
      <c r="A748" s="760" t="s">
        <v>3204</v>
      </c>
      <c r="B748" s="761" t="s">
        <v>1206</v>
      </c>
      <c r="C748" s="552">
        <v>697.38</v>
      </c>
      <c r="D748" s="748"/>
    </row>
    <row r="749" spans="1:4" ht="15">
      <c r="A749" s="760" t="s">
        <v>3989</v>
      </c>
      <c r="B749" s="761" t="s">
        <v>1206</v>
      </c>
      <c r="C749" s="552">
        <v>697.38</v>
      </c>
      <c r="D749" s="748"/>
    </row>
    <row r="750" spans="1:4" ht="15">
      <c r="A750" s="760" t="s">
        <v>3366</v>
      </c>
      <c r="B750" s="761" t="s">
        <v>1200</v>
      </c>
      <c r="C750" s="552">
        <v>1481.77</v>
      </c>
      <c r="D750" s="748"/>
    </row>
    <row r="751" spans="1:4" ht="15">
      <c r="A751" s="760" t="s">
        <v>3703</v>
      </c>
      <c r="B751" s="761" t="s">
        <v>1200</v>
      </c>
      <c r="C751" s="552">
        <v>1481.77</v>
      </c>
      <c r="D751" s="748"/>
    </row>
    <row r="752" spans="1:4" ht="15">
      <c r="A752" s="760" t="s">
        <v>3556</v>
      </c>
      <c r="B752" s="761" t="s">
        <v>3557</v>
      </c>
      <c r="C752" s="552">
        <v>1445.58</v>
      </c>
      <c r="D752" s="748"/>
    </row>
    <row r="753" spans="1:4" ht="15">
      <c r="A753" s="760" t="s">
        <v>3844</v>
      </c>
      <c r="B753" s="761" t="s">
        <v>3557</v>
      </c>
      <c r="C753" s="552">
        <v>1355.58</v>
      </c>
      <c r="D753" s="748"/>
    </row>
    <row r="754" spans="1:4" ht="15">
      <c r="A754" s="760" t="s">
        <v>3620</v>
      </c>
      <c r="B754" s="761" t="s">
        <v>3268</v>
      </c>
      <c r="C754" s="552">
        <v>1797.77</v>
      </c>
      <c r="D754" s="748"/>
    </row>
    <row r="755" spans="1:4" ht="15">
      <c r="A755" s="760" t="s">
        <v>3813</v>
      </c>
      <c r="B755" s="761" t="s">
        <v>3446</v>
      </c>
      <c r="C755" s="552">
        <v>3569.09</v>
      </c>
      <c r="D755" s="748"/>
    </row>
    <row r="756" spans="1:4" ht="15">
      <c r="A756" s="760" t="s">
        <v>3445</v>
      </c>
      <c r="B756" s="761" t="s">
        <v>3446</v>
      </c>
      <c r="C756" s="552">
        <v>3569.09</v>
      </c>
      <c r="D756" s="748"/>
    </row>
    <row r="757" spans="1:4" ht="15">
      <c r="A757" s="760" t="s">
        <v>3692</v>
      </c>
      <c r="B757" s="761" t="s">
        <v>3446</v>
      </c>
      <c r="C757" s="552">
        <v>3569.09</v>
      </c>
      <c r="D757" s="748"/>
    </row>
    <row r="758" spans="1:4" ht="15">
      <c r="A758" s="760" t="s">
        <v>3540</v>
      </c>
      <c r="B758" s="761" t="s">
        <v>3541</v>
      </c>
      <c r="C758" s="552">
        <v>2851.5</v>
      </c>
      <c r="D758" s="748"/>
    </row>
    <row r="759" spans="1:4" ht="15">
      <c r="A759" s="760" t="s">
        <v>3553</v>
      </c>
      <c r="B759" s="761" t="s">
        <v>3541</v>
      </c>
      <c r="C759" s="552">
        <v>2851.5</v>
      </c>
      <c r="D759" s="748"/>
    </row>
    <row r="760" spans="1:4" ht="15">
      <c r="A760" s="760" t="s">
        <v>3184</v>
      </c>
      <c r="B760" s="761" t="s">
        <v>3185</v>
      </c>
      <c r="C760" s="552">
        <v>2244.6</v>
      </c>
      <c r="D760" s="748"/>
    </row>
    <row r="761" spans="1:4" ht="15">
      <c r="A761" s="760" t="s">
        <v>3681</v>
      </c>
      <c r="B761" s="761" t="s">
        <v>1200</v>
      </c>
      <c r="C761" s="552">
        <v>1397.57</v>
      </c>
      <c r="D761" s="748"/>
    </row>
    <row r="762" spans="1:4" ht="15">
      <c r="A762" s="760" t="s">
        <v>3353</v>
      </c>
      <c r="B762" s="761" t="s">
        <v>1200</v>
      </c>
      <c r="C762" s="552">
        <v>1397.57</v>
      </c>
      <c r="D762" s="748"/>
    </row>
    <row r="763" spans="1:4" ht="15">
      <c r="A763" s="760" t="s">
        <v>3988</v>
      </c>
      <c r="B763" s="761" t="s">
        <v>1200</v>
      </c>
      <c r="C763" s="552">
        <v>1397.57</v>
      </c>
      <c r="D763" s="748"/>
    </row>
    <row r="764" spans="1:4" ht="15">
      <c r="A764" s="760" t="s">
        <v>3542</v>
      </c>
      <c r="B764" s="761" t="s">
        <v>1200</v>
      </c>
      <c r="C764" s="552">
        <v>1397.57</v>
      </c>
      <c r="D764" s="748"/>
    </row>
    <row r="765" spans="1:4" ht="15">
      <c r="A765" s="760" t="s">
        <v>3775</v>
      </c>
      <c r="B765" s="761" t="s">
        <v>1200</v>
      </c>
      <c r="C765" s="552">
        <v>1397.57</v>
      </c>
      <c r="D765" s="748"/>
    </row>
    <row r="766" spans="1:4" ht="15">
      <c r="A766" s="760" t="s">
        <v>3203</v>
      </c>
      <c r="B766" s="761" t="s">
        <v>1200</v>
      </c>
      <c r="C766" s="552">
        <v>1397.57</v>
      </c>
      <c r="D766" s="748"/>
    </row>
    <row r="767" spans="1:4" ht="15">
      <c r="A767" s="760" t="s">
        <v>3352</v>
      </c>
      <c r="B767" s="761" t="s">
        <v>1200</v>
      </c>
      <c r="C767" s="552">
        <v>1397.57</v>
      </c>
      <c r="D767" s="748"/>
    </row>
    <row r="768" spans="1:4" ht="15">
      <c r="A768" s="760" t="s">
        <v>3202</v>
      </c>
      <c r="B768" s="761" t="s">
        <v>1200</v>
      </c>
      <c r="C768" s="552">
        <v>1397.57</v>
      </c>
      <c r="D768" s="748"/>
    </row>
    <row r="769" spans="1:4" ht="15">
      <c r="A769" s="760" t="s">
        <v>3544</v>
      </c>
      <c r="B769" s="761" t="s">
        <v>1200</v>
      </c>
      <c r="C769" s="552">
        <v>1397.57</v>
      </c>
      <c r="D769" s="748"/>
    </row>
    <row r="770" spans="1:4" ht="15">
      <c r="A770" s="760" t="s">
        <v>3552</v>
      </c>
      <c r="B770" s="761" t="s">
        <v>1200</v>
      </c>
      <c r="C770" s="552">
        <v>1397.57</v>
      </c>
      <c r="D770" s="748"/>
    </row>
    <row r="771" spans="1:4" ht="15">
      <c r="A771" s="760" t="s">
        <v>3444</v>
      </c>
      <c r="B771" s="761" t="s">
        <v>1200</v>
      </c>
      <c r="C771" s="552">
        <v>1397.57</v>
      </c>
      <c r="D771" s="748"/>
    </row>
    <row r="772" spans="1:4" ht="15">
      <c r="A772" s="760" t="s">
        <v>3974</v>
      </c>
      <c r="B772" s="761" t="s">
        <v>3201</v>
      </c>
      <c r="C772" s="552">
        <v>1254.8900000000001</v>
      </c>
      <c r="D772" s="748"/>
    </row>
    <row r="773" spans="1:4" ht="15">
      <c r="A773" s="760" t="s">
        <v>3468</v>
      </c>
      <c r="B773" s="761" t="s">
        <v>3201</v>
      </c>
      <c r="C773" s="552">
        <v>1254.8900000000001</v>
      </c>
      <c r="D773" s="748"/>
    </row>
    <row r="774" spans="1:4" ht="15">
      <c r="A774" s="760" t="s">
        <v>3865</v>
      </c>
      <c r="B774" s="761" t="s">
        <v>3201</v>
      </c>
      <c r="C774" s="552">
        <v>1254.8900000000001</v>
      </c>
      <c r="D774" s="748"/>
    </row>
    <row r="775" spans="1:4" ht="15">
      <c r="A775" s="760" t="s">
        <v>3483</v>
      </c>
      <c r="B775" s="761" t="s">
        <v>3201</v>
      </c>
      <c r="C775" s="552">
        <v>1254.8900000000001</v>
      </c>
      <c r="D775" s="748"/>
    </row>
    <row r="776" spans="1:4" ht="15">
      <c r="A776" s="760" t="s">
        <v>3756</v>
      </c>
      <c r="B776" s="761" t="s">
        <v>3201</v>
      </c>
      <c r="C776" s="552">
        <v>1254.8900000000001</v>
      </c>
      <c r="D776" s="748"/>
    </row>
    <row r="777" spans="1:4" ht="15">
      <c r="A777" s="760" t="s">
        <v>3642</v>
      </c>
      <c r="B777" s="761" t="s">
        <v>3201</v>
      </c>
      <c r="C777" s="552">
        <v>1254.8900000000001</v>
      </c>
      <c r="D777" s="748"/>
    </row>
    <row r="778" spans="1:4" ht="15">
      <c r="A778" s="760" t="s">
        <v>3866</v>
      </c>
      <c r="B778" s="761" t="s">
        <v>3201</v>
      </c>
      <c r="C778" s="552">
        <v>1254.8900000000001</v>
      </c>
      <c r="D778" s="748"/>
    </row>
    <row r="779" spans="1:4" ht="15">
      <c r="A779" s="760" t="s">
        <v>3454</v>
      </c>
      <c r="B779" s="761" t="s">
        <v>3201</v>
      </c>
      <c r="C779" s="552">
        <v>1254.8900000000001</v>
      </c>
      <c r="D779" s="748"/>
    </row>
    <row r="780" spans="1:4" ht="15">
      <c r="A780" s="760" t="s">
        <v>3973</v>
      </c>
      <c r="B780" s="761" t="s">
        <v>3201</v>
      </c>
      <c r="C780" s="552">
        <v>1254.8900000000001</v>
      </c>
      <c r="D780" s="748"/>
    </row>
    <row r="781" spans="1:4" ht="15">
      <c r="A781" s="760" t="s">
        <v>3200</v>
      </c>
      <c r="B781" s="761" t="s">
        <v>3201</v>
      </c>
      <c r="C781" s="552">
        <v>1254.8900000000001</v>
      </c>
      <c r="D781" s="748"/>
    </row>
    <row r="782" spans="1:4" ht="15">
      <c r="A782" s="760" t="s">
        <v>3327</v>
      </c>
      <c r="B782" s="761" t="s">
        <v>3201</v>
      </c>
      <c r="C782" s="552">
        <v>1254.8900000000001</v>
      </c>
      <c r="D782" s="748"/>
    </row>
    <row r="783" spans="1:4" ht="15">
      <c r="A783" s="760" t="s">
        <v>3238</v>
      </c>
      <c r="B783" s="761" t="s">
        <v>3201</v>
      </c>
      <c r="C783" s="552">
        <v>1254.8900000000001</v>
      </c>
      <c r="D783" s="748"/>
    </row>
    <row r="784" spans="1:4" ht="15">
      <c r="A784" s="760" t="s">
        <v>3889</v>
      </c>
      <c r="B784" s="761" t="s">
        <v>3890</v>
      </c>
      <c r="C784" s="552">
        <v>2090.09</v>
      </c>
      <c r="D784" s="748"/>
    </row>
    <row r="785" spans="1:4" ht="15">
      <c r="A785" s="760" t="s">
        <v>3868</v>
      </c>
      <c r="B785" s="761" t="s">
        <v>3465</v>
      </c>
      <c r="C785" s="552">
        <v>4317.9799999999996</v>
      </c>
      <c r="D785" s="748"/>
    </row>
    <row r="786" spans="1:4" ht="15">
      <c r="A786" s="760" t="s">
        <v>3464</v>
      </c>
      <c r="B786" s="761" t="s">
        <v>3465</v>
      </c>
      <c r="C786" s="552">
        <v>4317.9799999999996</v>
      </c>
      <c r="D786" s="748"/>
    </row>
    <row r="787" spans="1:4" ht="15">
      <c r="A787" s="760" t="s">
        <v>3558</v>
      </c>
      <c r="B787" s="761" t="s">
        <v>3559</v>
      </c>
      <c r="C787" s="552">
        <v>5408.64</v>
      </c>
      <c r="D787" s="748"/>
    </row>
    <row r="788" spans="1:4" ht="15">
      <c r="A788" s="760" t="s">
        <v>4117</v>
      </c>
      <c r="B788" s="761" t="s">
        <v>4118</v>
      </c>
      <c r="C788" s="552">
        <v>2999</v>
      </c>
      <c r="D788" s="748"/>
    </row>
    <row r="789" spans="1:4" ht="15">
      <c r="A789" s="760" t="s">
        <v>4335</v>
      </c>
      <c r="B789" s="761" t="s">
        <v>4336</v>
      </c>
      <c r="C789" s="552">
        <v>-1249</v>
      </c>
      <c r="D789" s="748"/>
    </row>
    <row r="790" spans="1:4" ht="15">
      <c r="A790" s="760" t="s">
        <v>4346</v>
      </c>
      <c r="B790" s="761" t="s">
        <v>4024</v>
      </c>
      <c r="C790" s="552">
        <v>649</v>
      </c>
      <c r="D790" s="748"/>
    </row>
    <row r="791" spans="1:4" ht="15">
      <c r="A791" s="760" t="s">
        <v>4023</v>
      </c>
      <c r="B791" s="761" t="s">
        <v>4024</v>
      </c>
      <c r="C791" s="552">
        <v>649</v>
      </c>
      <c r="D791" s="748"/>
    </row>
    <row r="792" spans="1:4" ht="15">
      <c r="A792" s="760" t="s">
        <v>4259</v>
      </c>
      <c r="B792" s="761" t="s">
        <v>4024</v>
      </c>
      <c r="C792" s="552">
        <v>649</v>
      </c>
      <c r="D792" s="748"/>
    </row>
    <row r="793" spans="1:4" ht="15">
      <c r="A793" s="760" t="s">
        <v>4227</v>
      </c>
      <c r="B793" s="761" t="s">
        <v>4228</v>
      </c>
      <c r="C793" s="552">
        <v>6350</v>
      </c>
      <c r="D793" s="748"/>
    </row>
    <row r="794" spans="1:4" ht="15">
      <c r="A794" s="760" t="s">
        <v>4214</v>
      </c>
      <c r="B794" s="761" t="s">
        <v>4108</v>
      </c>
      <c r="C794" s="552">
        <v>349</v>
      </c>
      <c r="D794" s="748"/>
    </row>
    <row r="795" spans="1:4" ht="15">
      <c r="A795" s="760" t="s">
        <v>4229</v>
      </c>
      <c r="B795" s="761" t="s">
        <v>4108</v>
      </c>
      <c r="C795" s="552">
        <v>349</v>
      </c>
      <c r="D795" s="748"/>
    </row>
    <row r="796" spans="1:4" ht="15">
      <c r="A796" s="760" t="s">
        <v>4107</v>
      </c>
      <c r="B796" s="761" t="s">
        <v>4108</v>
      </c>
      <c r="C796" s="552">
        <v>349</v>
      </c>
      <c r="D796" s="748"/>
    </row>
    <row r="797" spans="1:4" ht="15">
      <c r="A797" s="760" t="s">
        <v>4111</v>
      </c>
      <c r="B797" s="761" t="s">
        <v>4108</v>
      </c>
      <c r="C797" s="552">
        <v>349</v>
      </c>
      <c r="D797" s="748"/>
    </row>
    <row r="798" spans="1:4" ht="15">
      <c r="A798" s="760" t="s">
        <v>4164</v>
      </c>
      <c r="B798" s="761" t="s">
        <v>4063</v>
      </c>
      <c r="C798" s="552">
        <v>5399</v>
      </c>
      <c r="D798" s="748"/>
    </row>
    <row r="799" spans="1:4" ht="15">
      <c r="A799" s="760" t="s">
        <v>4163</v>
      </c>
      <c r="B799" s="761" t="s">
        <v>4063</v>
      </c>
      <c r="C799" s="552">
        <v>5399</v>
      </c>
      <c r="D799" s="748"/>
    </row>
    <row r="800" spans="1:4" ht="15">
      <c r="A800" s="760" t="s">
        <v>4235</v>
      </c>
      <c r="B800" s="761" t="s">
        <v>4063</v>
      </c>
      <c r="C800" s="552">
        <v>-16197</v>
      </c>
      <c r="D800" s="748"/>
    </row>
    <row r="801" spans="1:4" ht="15">
      <c r="A801" s="760" t="s">
        <v>4212</v>
      </c>
      <c r="B801" s="761" t="s">
        <v>4063</v>
      </c>
      <c r="C801" s="552">
        <v>-14070</v>
      </c>
      <c r="D801" s="748"/>
    </row>
    <row r="802" spans="1:4" ht="15">
      <c r="A802" s="760" t="s">
        <v>4088</v>
      </c>
      <c r="B802" s="761" t="s">
        <v>4063</v>
      </c>
      <c r="C802" s="552">
        <v>-14070</v>
      </c>
      <c r="D802" s="748"/>
    </row>
    <row r="803" spans="1:4" ht="15">
      <c r="A803" s="760" t="s">
        <v>4264</v>
      </c>
      <c r="B803" s="761" t="s">
        <v>4218</v>
      </c>
      <c r="C803" s="552">
        <v>571</v>
      </c>
      <c r="D803" s="748"/>
    </row>
    <row r="804" spans="1:4" ht="15">
      <c r="A804" s="760" t="s">
        <v>4119</v>
      </c>
      <c r="B804" s="761" t="s">
        <v>4120</v>
      </c>
      <c r="C804" s="603">
        <v>2399</v>
      </c>
      <c r="D804" s="748"/>
    </row>
    <row r="805" spans="1:4" ht="15">
      <c r="A805" s="760" t="s">
        <v>4159</v>
      </c>
      <c r="B805" s="761" t="s">
        <v>4160</v>
      </c>
      <c r="C805" s="552">
        <v>1498</v>
      </c>
      <c r="D805" s="748"/>
    </row>
    <row r="806" spans="1:4" ht="15">
      <c r="A806" s="760" t="s">
        <v>4077</v>
      </c>
      <c r="B806" s="761" t="s">
        <v>4067</v>
      </c>
      <c r="C806" s="552">
        <v>4950</v>
      </c>
      <c r="D806" s="748"/>
    </row>
    <row r="807" spans="1:4" ht="15">
      <c r="A807" s="760" t="s">
        <v>4106</v>
      </c>
      <c r="B807" s="761" t="s">
        <v>1985</v>
      </c>
      <c r="C807" s="552">
        <v>14950</v>
      </c>
      <c r="D807" s="748"/>
    </row>
    <row r="808" spans="1:4" ht="15">
      <c r="A808" s="760" t="s">
        <v>4342</v>
      </c>
      <c r="B808" s="761" t="s">
        <v>4020</v>
      </c>
      <c r="C808" s="552">
        <v>480</v>
      </c>
      <c r="D808" s="748"/>
    </row>
    <row r="809" spans="1:4" ht="15">
      <c r="A809" s="760" t="s">
        <v>4019</v>
      </c>
      <c r="B809" s="761" t="s">
        <v>4020</v>
      </c>
      <c r="C809" s="552">
        <v>480</v>
      </c>
      <c r="D809" s="748"/>
    </row>
    <row r="810" spans="1:4" ht="15">
      <c r="A810" s="760" t="s">
        <v>4258</v>
      </c>
      <c r="B810" s="761" t="s">
        <v>4020</v>
      </c>
      <c r="C810" s="552">
        <v>480</v>
      </c>
      <c r="D810" s="748"/>
    </row>
    <row r="811" spans="1:4" ht="15">
      <c r="A811" s="760" t="s">
        <v>4316</v>
      </c>
      <c r="B811" s="761" t="s">
        <v>4317</v>
      </c>
      <c r="C811" s="552">
        <v>4500</v>
      </c>
      <c r="D811" s="748"/>
    </row>
    <row r="812" spans="1:4" ht="15">
      <c r="A812" s="760" t="s">
        <v>4216</v>
      </c>
      <c r="B812" s="761" t="s">
        <v>4166</v>
      </c>
      <c r="C812" s="552">
        <v>800</v>
      </c>
      <c r="D812" s="748"/>
    </row>
    <row r="813" spans="1:4" ht="15">
      <c r="A813" s="760" t="s">
        <v>4165</v>
      </c>
      <c r="B813" s="761" t="s">
        <v>4166</v>
      </c>
      <c r="C813" s="552">
        <v>800</v>
      </c>
      <c r="D813" s="748"/>
    </row>
    <row r="814" spans="1:4" ht="15">
      <c r="A814" s="760" t="s">
        <v>4057</v>
      </c>
      <c r="B814" s="761" t="s">
        <v>3986</v>
      </c>
      <c r="C814" s="552">
        <v>2300</v>
      </c>
      <c r="D814" s="748"/>
    </row>
    <row r="815" spans="1:4" ht="15">
      <c r="A815" s="760" t="s">
        <v>4035</v>
      </c>
      <c r="B815" s="761" t="s">
        <v>3986</v>
      </c>
      <c r="C815" s="552">
        <v>2300</v>
      </c>
      <c r="D815" s="748"/>
    </row>
    <row r="816" spans="1:4" ht="15">
      <c r="A816" s="760" t="s">
        <v>4192</v>
      </c>
      <c r="B816" s="761" t="s">
        <v>4193</v>
      </c>
      <c r="C816" s="552">
        <v>1800.12</v>
      </c>
      <c r="D816" s="748"/>
    </row>
    <row r="817" spans="1:4" ht="15">
      <c r="A817" s="760" t="s">
        <v>4079</v>
      </c>
      <c r="B817" s="761" t="s">
        <v>4075</v>
      </c>
      <c r="C817" s="552">
        <v>500</v>
      </c>
      <c r="D817" s="748"/>
    </row>
    <row r="818" spans="1:4" ht="15">
      <c r="A818" s="760" t="s">
        <v>4282</v>
      </c>
      <c r="B818" s="761" t="s">
        <v>4075</v>
      </c>
      <c r="C818" s="552">
        <v>500</v>
      </c>
      <c r="D818" s="748"/>
    </row>
    <row r="819" spans="1:4" ht="15">
      <c r="A819" s="760" t="s">
        <v>4074</v>
      </c>
      <c r="B819" s="761" t="s">
        <v>4075</v>
      </c>
      <c r="C819" s="552">
        <v>500</v>
      </c>
      <c r="D819" s="748"/>
    </row>
    <row r="820" spans="1:4" ht="15">
      <c r="A820" s="760" t="s">
        <v>4270</v>
      </c>
      <c r="B820" s="761" t="s">
        <v>4075</v>
      </c>
      <c r="C820" s="552">
        <v>380.88</v>
      </c>
      <c r="D820" s="748"/>
    </row>
    <row r="821" spans="1:4" ht="15">
      <c r="A821" s="760" t="s">
        <v>4271</v>
      </c>
      <c r="B821" s="761" t="s">
        <v>2566</v>
      </c>
      <c r="C821" s="552">
        <v>8250</v>
      </c>
      <c r="D821" s="748"/>
    </row>
    <row r="822" spans="1:4" ht="15">
      <c r="A822" s="760" t="s">
        <v>4049</v>
      </c>
      <c r="B822" s="761" t="s">
        <v>4050</v>
      </c>
      <c r="C822" s="552">
        <v>2362.5100000000002</v>
      </c>
      <c r="D822" s="748"/>
    </row>
    <row r="823" spans="1:4" ht="15">
      <c r="A823" s="760" t="s">
        <v>4188</v>
      </c>
      <c r="B823" s="761" t="s">
        <v>4189</v>
      </c>
      <c r="C823" s="552">
        <v>20250</v>
      </c>
      <c r="D823" s="748"/>
    </row>
    <row r="824" spans="1:4" ht="15">
      <c r="A824" s="760" t="s">
        <v>4157</v>
      </c>
      <c r="B824" s="761" t="s">
        <v>4158</v>
      </c>
      <c r="C824" s="552">
        <v>195</v>
      </c>
      <c r="D824" s="748"/>
    </row>
    <row r="825" spans="1:4" ht="15">
      <c r="A825" s="760" t="s">
        <v>4387</v>
      </c>
      <c r="B825" s="761" t="s">
        <v>4388</v>
      </c>
      <c r="C825" s="552">
        <v>898</v>
      </c>
      <c r="D825" s="748"/>
    </row>
    <row r="826" spans="1:4" ht="15">
      <c r="A826" s="760" t="s">
        <v>4053</v>
      </c>
      <c r="B826" s="761" t="s">
        <v>4054</v>
      </c>
      <c r="C826" s="552">
        <v>2012.5</v>
      </c>
      <c r="D826" s="748"/>
    </row>
    <row r="827" spans="1:4" ht="15">
      <c r="A827" s="760" t="s">
        <v>4322</v>
      </c>
      <c r="B827" s="761" t="s">
        <v>4054</v>
      </c>
      <c r="C827" s="552">
        <v>2012.5</v>
      </c>
      <c r="D827" s="748"/>
    </row>
    <row r="828" spans="1:4" ht="15">
      <c r="A828" s="760" t="s">
        <v>4047</v>
      </c>
      <c r="B828" s="761" t="s">
        <v>4048</v>
      </c>
      <c r="C828" s="552">
        <v>1950</v>
      </c>
      <c r="D828" s="748"/>
    </row>
    <row r="829" spans="1:4" ht="15">
      <c r="A829" s="760" t="s">
        <v>4272</v>
      </c>
      <c r="B829" s="761" t="s">
        <v>4240</v>
      </c>
      <c r="C829" s="552">
        <v>2998</v>
      </c>
      <c r="D829" s="748"/>
    </row>
    <row r="830" spans="1:4" ht="15">
      <c r="A830" s="760" t="s">
        <v>4323</v>
      </c>
      <c r="B830" s="761" t="s">
        <v>4240</v>
      </c>
      <c r="C830" s="552">
        <v>2998</v>
      </c>
      <c r="D830" s="748"/>
    </row>
    <row r="831" spans="1:4" ht="15">
      <c r="A831" s="760" t="s">
        <v>4273</v>
      </c>
      <c r="B831" s="761" t="s">
        <v>4274</v>
      </c>
      <c r="C831" s="552">
        <v>184</v>
      </c>
      <c r="D831" s="748"/>
    </row>
    <row r="832" spans="1:4" ht="15">
      <c r="A832" s="760" t="s">
        <v>4143</v>
      </c>
      <c r="B832" s="761" t="s">
        <v>4144</v>
      </c>
      <c r="C832" s="552">
        <v>1009.7</v>
      </c>
      <c r="D832" s="748"/>
    </row>
    <row r="833" spans="1:4" ht="15">
      <c r="A833" s="760" t="s">
        <v>4365</v>
      </c>
      <c r="B833" s="761" t="s">
        <v>4366</v>
      </c>
      <c r="C833" s="552">
        <v>2528.9899999999998</v>
      </c>
      <c r="D833" s="748"/>
    </row>
    <row r="834" spans="1:4" ht="15">
      <c r="A834" s="760" t="s">
        <v>4190</v>
      </c>
      <c r="B834" s="761" t="s">
        <v>4158</v>
      </c>
      <c r="C834" s="552">
        <v>259</v>
      </c>
      <c r="D834" s="748"/>
    </row>
    <row r="835" spans="1:4" ht="15">
      <c r="A835" s="760" t="s">
        <v>4301</v>
      </c>
      <c r="B835" s="761" t="s">
        <v>4158</v>
      </c>
      <c r="C835" s="552">
        <v>259</v>
      </c>
      <c r="D835" s="748"/>
    </row>
    <row r="836" spans="1:4" ht="15">
      <c r="A836" s="760" t="s">
        <v>4343</v>
      </c>
      <c r="B836" s="761" t="s">
        <v>4158</v>
      </c>
      <c r="C836" s="552">
        <v>134</v>
      </c>
      <c r="D836" s="748"/>
    </row>
    <row r="837" spans="1:4" ht="15">
      <c r="A837" s="760" t="s">
        <v>4062</v>
      </c>
      <c r="B837" s="761" t="s">
        <v>4063</v>
      </c>
      <c r="C837" s="552">
        <v>4999</v>
      </c>
      <c r="D837" s="748"/>
    </row>
    <row r="838" spans="1:4" ht="15">
      <c r="A838" s="760" t="s">
        <v>4211</v>
      </c>
      <c r="B838" s="761" t="s">
        <v>3145</v>
      </c>
      <c r="C838" s="552">
        <v>929.98</v>
      </c>
      <c r="D838" s="748"/>
    </row>
    <row r="839" spans="1:4" ht="15">
      <c r="A839" s="760" t="s">
        <v>4200</v>
      </c>
      <c r="B839" s="761" t="s">
        <v>3145</v>
      </c>
      <c r="C839" s="552">
        <v>929.98</v>
      </c>
      <c r="D839" s="748"/>
    </row>
    <row r="840" spans="1:4" ht="15">
      <c r="A840" s="760" t="s">
        <v>4239</v>
      </c>
      <c r="B840" s="761" t="s">
        <v>4240</v>
      </c>
      <c r="C840" s="552">
        <v>2999</v>
      </c>
      <c r="D840" s="748"/>
    </row>
    <row r="841" spans="1:4" ht="15">
      <c r="A841" s="760" t="s">
        <v>4310</v>
      </c>
      <c r="B841" s="761" t="s">
        <v>4311</v>
      </c>
      <c r="C841" s="552">
        <v>745</v>
      </c>
      <c r="D841" s="748"/>
    </row>
    <row r="842" spans="1:4" ht="15">
      <c r="A842" s="760" t="s">
        <v>4170</v>
      </c>
      <c r="B842" s="761" t="s">
        <v>4171</v>
      </c>
      <c r="C842" s="552">
        <v>1898</v>
      </c>
      <c r="D842" s="748"/>
    </row>
    <row r="843" spans="1:4" ht="15">
      <c r="A843" s="760" t="s">
        <v>4379</v>
      </c>
      <c r="B843" s="761" t="s">
        <v>4380</v>
      </c>
      <c r="C843" s="552">
        <v>6134.94</v>
      </c>
      <c r="D843" s="748"/>
    </row>
    <row r="844" spans="1:4" ht="15">
      <c r="A844" s="760" t="s">
        <v>4116</v>
      </c>
      <c r="B844" s="761" t="s">
        <v>4052</v>
      </c>
      <c r="C844" s="552">
        <v>1116.95</v>
      </c>
      <c r="D844" s="748"/>
    </row>
    <row r="845" spans="1:4" ht="15">
      <c r="A845" s="760" t="s">
        <v>4263</v>
      </c>
      <c r="B845" s="761" t="s">
        <v>4020</v>
      </c>
      <c r="C845" s="552">
        <v>429</v>
      </c>
      <c r="D845" s="748"/>
    </row>
    <row r="846" spans="1:4" ht="15">
      <c r="A846" s="760" t="s">
        <v>4321</v>
      </c>
      <c r="B846" s="761" t="s">
        <v>4020</v>
      </c>
      <c r="C846" s="603">
        <v>429</v>
      </c>
      <c r="D846" s="748"/>
    </row>
    <row r="847" spans="1:4" ht="15">
      <c r="A847" s="760" t="s">
        <v>4217</v>
      </c>
      <c r="B847" s="761" t="s">
        <v>4218</v>
      </c>
      <c r="C847" s="603">
        <v>499.02</v>
      </c>
      <c r="D847" s="748"/>
    </row>
    <row r="848" spans="1:4" ht="15">
      <c r="A848" s="760" t="s">
        <v>4230</v>
      </c>
      <c r="B848" s="761" t="s">
        <v>4218</v>
      </c>
      <c r="C848" s="603">
        <v>499.01</v>
      </c>
      <c r="D848" s="748"/>
    </row>
    <row r="849" spans="1:4" ht="15">
      <c r="A849" s="760" t="s">
        <v>4344</v>
      </c>
      <c r="B849" s="761" t="s">
        <v>4345</v>
      </c>
      <c r="C849" s="552">
        <v>19780</v>
      </c>
      <c r="D849" s="748"/>
    </row>
    <row r="850" spans="1:4" ht="15">
      <c r="A850" s="760" t="s">
        <v>4261</v>
      </c>
      <c r="B850" s="761" t="s">
        <v>4262</v>
      </c>
      <c r="C850" s="552">
        <v>7999.43</v>
      </c>
      <c r="D850" s="748"/>
    </row>
    <row r="851" spans="1:4" ht="15">
      <c r="A851" s="760" t="s">
        <v>4359</v>
      </c>
      <c r="B851" s="761" t="s">
        <v>4360</v>
      </c>
      <c r="C851" s="552">
        <v>5947.91</v>
      </c>
      <c r="D851" s="748"/>
    </row>
    <row r="852" spans="1:4" ht="15">
      <c r="A852" s="760" t="s">
        <v>4055</v>
      </c>
      <c r="B852" s="761" t="s">
        <v>4026</v>
      </c>
      <c r="C852" s="552">
        <v>2149</v>
      </c>
      <c r="D852" s="748"/>
    </row>
    <row r="853" spans="1:4" ht="15">
      <c r="A853" s="760" t="s">
        <v>4319</v>
      </c>
      <c r="B853" s="761" t="s">
        <v>4320</v>
      </c>
      <c r="C853" s="552">
        <v>3798</v>
      </c>
      <c r="D853" s="748"/>
    </row>
    <row r="854" spans="1:4" ht="15">
      <c r="A854" s="760" t="s">
        <v>4151</v>
      </c>
      <c r="B854" s="761" t="s">
        <v>4020</v>
      </c>
      <c r="C854" s="603">
        <v>399</v>
      </c>
      <c r="D854" s="748"/>
    </row>
    <row r="855" spans="1:4" ht="15">
      <c r="A855" s="760" t="s">
        <v>4376</v>
      </c>
      <c r="B855" s="761" t="s">
        <v>4377</v>
      </c>
      <c r="C855" s="552">
        <v>22000</v>
      </c>
      <c r="D855" s="748"/>
    </row>
    <row r="856" spans="1:4" ht="15">
      <c r="A856" s="760" t="s">
        <v>4287</v>
      </c>
      <c r="B856" s="761" t="s">
        <v>3145</v>
      </c>
      <c r="C856" s="552">
        <v>1332.78</v>
      </c>
      <c r="D856" s="748"/>
    </row>
    <row r="857" spans="1:4" ht="15">
      <c r="A857" s="760" t="s">
        <v>4241</v>
      </c>
      <c r="B857" s="761" t="s">
        <v>2566</v>
      </c>
      <c r="C857" s="552">
        <v>10000</v>
      </c>
      <c r="D857" s="748"/>
    </row>
    <row r="858" spans="1:4" ht="15">
      <c r="A858" s="760" t="s">
        <v>4303</v>
      </c>
      <c r="B858" s="761" t="s">
        <v>4240</v>
      </c>
      <c r="C858" s="552">
        <v>8970</v>
      </c>
      <c r="D858" s="748"/>
    </row>
    <row r="859" spans="1:4" ht="15">
      <c r="A859" s="760" t="s">
        <v>4390</v>
      </c>
      <c r="B859" s="761" t="s">
        <v>4391</v>
      </c>
      <c r="C859" s="552">
        <v>45195</v>
      </c>
      <c r="D859" s="748"/>
    </row>
    <row r="860" spans="1:4" ht="15">
      <c r="A860" s="760" t="s">
        <v>4187</v>
      </c>
      <c r="B860" s="761" t="s">
        <v>4020</v>
      </c>
      <c r="C860" s="552">
        <v>350</v>
      </c>
      <c r="D860" s="748"/>
    </row>
    <row r="861" spans="1:4" ht="15">
      <c r="A861" s="760" t="s">
        <v>4185</v>
      </c>
      <c r="B861" s="761" t="s">
        <v>4186</v>
      </c>
      <c r="C861" s="552">
        <v>4350</v>
      </c>
      <c r="D861" s="748"/>
    </row>
    <row r="862" spans="1:4" ht="15">
      <c r="A862" s="760" t="s">
        <v>4183</v>
      </c>
      <c r="B862" s="761" t="s">
        <v>2559</v>
      </c>
      <c r="C862" s="552">
        <v>3327</v>
      </c>
      <c r="D862" s="748"/>
    </row>
    <row r="863" spans="1:4" ht="15">
      <c r="A863" s="760" t="s">
        <v>4347</v>
      </c>
      <c r="B863" s="761" t="s">
        <v>4037</v>
      </c>
      <c r="C863" s="552">
        <v>4100.74</v>
      </c>
      <c r="D863" s="748"/>
    </row>
    <row r="864" spans="1:4" ht="15">
      <c r="A864" s="760" t="s">
        <v>4149</v>
      </c>
      <c r="B864" s="761" t="s">
        <v>1963</v>
      </c>
      <c r="C864" s="552">
        <v>600</v>
      </c>
      <c r="D864" s="748"/>
    </row>
    <row r="865" spans="1:4" ht="15">
      <c r="A865" s="760" t="s">
        <v>4051</v>
      </c>
      <c r="B865" s="761" t="s">
        <v>4052</v>
      </c>
      <c r="C865" s="552">
        <v>3345</v>
      </c>
      <c r="D865" s="748"/>
    </row>
    <row r="866" spans="1:4" ht="15">
      <c r="A866" s="760" t="s">
        <v>4242</v>
      </c>
      <c r="B866" s="761" t="s">
        <v>4243</v>
      </c>
      <c r="C866" s="552">
        <v>7978.17</v>
      </c>
      <c r="D866" s="748"/>
    </row>
    <row r="867" spans="1:4" ht="15">
      <c r="A867" s="760" t="s">
        <v>4045</v>
      </c>
      <c r="B867" s="761" t="s">
        <v>4046</v>
      </c>
      <c r="C867" s="552">
        <v>1819.3</v>
      </c>
      <c r="D867" s="748"/>
    </row>
    <row r="868" spans="1:4" ht="15">
      <c r="A868" s="760" t="s">
        <v>4278</v>
      </c>
      <c r="B868" s="761" t="s">
        <v>4279</v>
      </c>
      <c r="C868" s="552">
        <v>44209.45</v>
      </c>
      <c r="D868" s="748"/>
    </row>
    <row r="869" spans="1:4" ht="15">
      <c r="A869" s="760" t="s">
        <v>4060</v>
      </c>
      <c r="B869" s="761" t="s">
        <v>4061</v>
      </c>
      <c r="C869" s="552">
        <v>17710</v>
      </c>
      <c r="D869" s="748"/>
    </row>
    <row r="870" spans="1:4" ht="15">
      <c r="A870" s="760" t="s">
        <v>4296</v>
      </c>
      <c r="B870" s="761" t="s">
        <v>4297</v>
      </c>
      <c r="C870" s="552">
        <v>759</v>
      </c>
      <c r="D870" s="748"/>
    </row>
    <row r="871" spans="1:4" ht="15">
      <c r="A871" s="760" t="s">
        <v>4177</v>
      </c>
      <c r="B871" s="761" t="s">
        <v>4067</v>
      </c>
      <c r="C871" s="552">
        <v>3335</v>
      </c>
      <c r="D871" s="748"/>
    </row>
    <row r="872" spans="1:4" ht="15">
      <c r="A872" s="760" t="s">
        <v>4295</v>
      </c>
      <c r="B872" s="761" t="s">
        <v>4067</v>
      </c>
      <c r="C872" s="552">
        <v>3335</v>
      </c>
      <c r="D872" s="748"/>
    </row>
    <row r="873" spans="1:4" ht="15">
      <c r="A873" s="760" t="s">
        <v>4256</v>
      </c>
      <c r="B873" s="761" t="s">
        <v>4067</v>
      </c>
      <c r="C873" s="552">
        <v>3335</v>
      </c>
      <c r="D873" s="748"/>
    </row>
    <row r="874" spans="1:4" ht="15">
      <c r="A874" s="760" t="s">
        <v>4368</v>
      </c>
      <c r="B874" s="761" t="s">
        <v>4067</v>
      </c>
      <c r="C874" s="552">
        <v>3335</v>
      </c>
      <c r="D874" s="748"/>
    </row>
    <row r="875" spans="1:4" ht="15">
      <c r="A875" s="760" t="s">
        <v>4362</v>
      </c>
      <c r="B875" s="761" t="s">
        <v>4067</v>
      </c>
      <c r="C875" s="552">
        <v>3335</v>
      </c>
      <c r="D875" s="748"/>
    </row>
    <row r="876" spans="1:4" ht="15">
      <c r="A876" s="760" t="s">
        <v>4066</v>
      </c>
      <c r="B876" s="761" t="s">
        <v>4067</v>
      </c>
      <c r="C876" s="552">
        <v>3335</v>
      </c>
      <c r="D876" s="748"/>
    </row>
    <row r="877" spans="1:4" ht="15">
      <c r="A877" s="760" t="s">
        <v>4383</v>
      </c>
      <c r="B877" s="761" t="s">
        <v>4067</v>
      </c>
      <c r="C877" s="552">
        <v>3335</v>
      </c>
      <c r="D877" s="748"/>
    </row>
    <row r="878" spans="1:4" ht="15">
      <c r="A878" s="760" t="s">
        <v>4150</v>
      </c>
      <c r="B878" s="761" t="s">
        <v>4067</v>
      </c>
      <c r="C878" s="552">
        <v>3335</v>
      </c>
      <c r="D878" s="748"/>
    </row>
    <row r="879" spans="1:4" ht="15">
      <c r="A879" s="760" t="s">
        <v>4234</v>
      </c>
      <c r="B879" s="761" t="s">
        <v>4067</v>
      </c>
      <c r="C879" s="552">
        <v>3335</v>
      </c>
      <c r="D879" s="748"/>
    </row>
    <row r="880" spans="1:4" ht="15">
      <c r="A880" s="760" t="s">
        <v>4251</v>
      </c>
      <c r="B880" s="761" t="s">
        <v>4252</v>
      </c>
      <c r="C880" s="552">
        <v>3999</v>
      </c>
      <c r="D880" s="748"/>
    </row>
    <row r="881" spans="1:4" ht="15">
      <c r="A881" s="760" t="s">
        <v>4337</v>
      </c>
      <c r="B881" s="761" t="s">
        <v>4338</v>
      </c>
      <c r="C881" s="552">
        <v>1838.85</v>
      </c>
      <c r="D881" s="748"/>
    </row>
    <row r="882" spans="1:4" ht="15">
      <c r="A882" s="760" t="s">
        <v>4043</v>
      </c>
      <c r="B882" s="761" t="s">
        <v>4044</v>
      </c>
      <c r="C882" s="552">
        <v>467.93</v>
      </c>
      <c r="D882" s="748"/>
    </row>
    <row r="883" spans="1:4" ht="15">
      <c r="A883" s="760" t="s">
        <v>4254</v>
      </c>
      <c r="B883" s="761" t="s">
        <v>4255</v>
      </c>
      <c r="C883" s="552">
        <v>619</v>
      </c>
      <c r="D883" s="748"/>
    </row>
    <row r="884" spans="1:4" ht="15">
      <c r="A884" s="760" t="s">
        <v>4389</v>
      </c>
      <c r="B884" s="761" t="s">
        <v>4022</v>
      </c>
      <c r="C884" s="552">
        <v>2138.11</v>
      </c>
      <c r="D884" s="748"/>
    </row>
    <row r="885" spans="1:4" ht="15">
      <c r="A885" s="760" t="s">
        <v>4021</v>
      </c>
      <c r="B885" s="761" t="s">
        <v>4022</v>
      </c>
      <c r="C885" s="552">
        <v>2138.11</v>
      </c>
      <c r="D885" s="748"/>
    </row>
    <row r="886" spans="1:4" ht="15">
      <c r="A886" s="760" t="s">
        <v>4078</v>
      </c>
      <c r="B886" s="761" t="s">
        <v>4022</v>
      </c>
      <c r="C886" s="552">
        <v>2138.11</v>
      </c>
      <c r="D886" s="748"/>
    </row>
    <row r="887" spans="1:4" ht="15">
      <c r="A887" s="760" t="s">
        <v>4083</v>
      </c>
      <c r="B887" s="761" t="s">
        <v>4022</v>
      </c>
      <c r="C887" s="552">
        <v>2138.11</v>
      </c>
      <c r="D887" s="748"/>
    </row>
    <row r="888" spans="1:4" ht="15">
      <c r="A888" s="760" t="s">
        <v>4124</v>
      </c>
      <c r="B888" s="761" t="s">
        <v>4022</v>
      </c>
      <c r="C888" s="552">
        <v>2138.11</v>
      </c>
      <c r="D888" s="748"/>
    </row>
    <row r="889" spans="1:4" ht="15">
      <c r="A889" s="760" t="s">
        <v>4300</v>
      </c>
      <c r="B889" s="761" t="s">
        <v>4022</v>
      </c>
      <c r="C889" s="552">
        <v>2138.11</v>
      </c>
      <c r="D889" s="748"/>
    </row>
    <row r="890" spans="1:4" ht="15">
      <c r="A890" s="760" t="s">
        <v>4290</v>
      </c>
      <c r="B890" s="761" t="s">
        <v>4110</v>
      </c>
      <c r="C890" s="552">
        <v>1722.18</v>
      </c>
      <c r="D890" s="748"/>
    </row>
    <row r="891" spans="1:4" ht="15">
      <c r="A891" s="760" t="s">
        <v>4358</v>
      </c>
      <c r="B891" s="761" t="s">
        <v>4085</v>
      </c>
      <c r="C891" s="552">
        <v>747.5</v>
      </c>
      <c r="D891" s="748"/>
    </row>
    <row r="892" spans="1:4" ht="15">
      <c r="A892" s="760" t="s">
        <v>4180</v>
      </c>
      <c r="B892" s="761" t="s">
        <v>4085</v>
      </c>
      <c r="C892" s="552">
        <v>747.5</v>
      </c>
      <c r="D892" s="748"/>
    </row>
    <row r="893" spans="1:4" ht="15">
      <c r="A893" s="760" t="s">
        <v>4135</v>
      </c>
      <c r="B893" s="761" t="s">
        <v>4085</v>
      </c>
      <c r="C893" s="552">
        <v>747.5</v>
      </c>
      <c r="D893" s="748"/>
    </row>
    <row r="894" spans="1:4" ht="15">
      <c r="A894" s="760" t="s">
        <v>4280</v>
      </c>
      <c r="B894" s="761" t="s">
        <v>4085</v>
      </c>
      <c r="C894" s="552">
        <v>747.5</v>
      </c>
      <c r="D894" s="748"/>
    </row>
    <row r="895" spans="1:4" ht="15">
      <c r="A895" s="760" t="s">
        <v>4253</v>
      </c>
      <c r="B895" s="761" t="s">
        <v>4085</v>
      </c>
      <c r="C895" s="552">
        <v>747.5</v>
      </c>
      <c r="D895" s="748"/>
    </row>
    <row r="896" spans="1:4" ht="15">
      <c r="A896" s="760" t="s">
        <v>4128</v>
      </c>
      <c r="B896" s="761" t="s">
        <v>4085</v>
      </c>
      <c r="C896" s="552">
        <v>747.5</v>
      </c>
      <c r="D896" s="748"/>
    </row>
    <row r="897" spans="1:4" ht="15">
      <c r="A897" s="760" t="s">
        <v>4084</v>
      </c>
      <c r="B897" s="761" t="s">
        <v>4085</v>
      </c>
      <c r="C897" s="552">
        <v>747.5</v>
      </c>
      <c r="D897" s="748"/>
    </row>
    <row r="898" spans="1:4" ht="15">
      <c r="A898" s="760" t="s">
        <v>4299</v>
      </c>
      <c r="B898" s="761" t="s">
        <v>4085</v>
      </c>
      <c r="C898" s="552">
        <v>747.5</v>
      </c>
      <c r="D898" s="748"/>
    </row>
    <row r="899" spans="1:4" ht="15">
      <c r="A899" s="760" t="s">
        <v>4361</v>
      </c>
      <c r="B899" s="761" t="s">
        <v>4085</v>
      </c>
      <c r="C899" s="552">
        <v>747.5</v>
      </c>
      <c r="D899" s="748"/>
    </row>
    <row r="900" spans="1:4" ht="15">
      <c r="A900" s="760" t="s">
        <v>4087</v>
      </c>
      <c r="B900" s="761" t="s">
        <v>4085</v>
      </c>
      <c r="C900" s="552">
        <v>747.5</v>
      </c>
      <c r="D900" s="748"/>
    </row>
    <row r="901" spans="1:4" ht="15">
      <c r="A901" s="760" t="s">
        <v>4167</v>
      </c>
      <c r="B901" s="761" t="s">
        <v>4085</v>
      </c>
      <c r="C901" s="552">
        <v>747.5</v>
      </c>
      <c r="D901" s="748"/>
    </row>
    <row r="902" spans="1:4" ht="15">
      <c r="A902" s="760" t="s">
        <v>4248</v>
      </c>
      <c r="B902" s="761" t="s">
        <v>2695</v>
      </c>
      <c r="C902" s="552">
        <v>22799.05</v>
      </c>
      <c r="D902" s="748"/>
    </row>
    <row r="903" spans="1:4" ht="15">
      <c r="A903" s="760" t="s">
        <v>4328</v>
      </c>
      <c r="B903" s="761" t="s">
        <v>2695</v>
      </c>
      <c r="C903" s="552">
        <v>22799.05</v>
      </c>
      <c r="D903" s="748"/>
    </row>
    <row r="904" spans="1:4" ht="15">
      <c r="A904" s="760" t="s">
        <v>4104</v>
      </c>
      <c r="B904" s="761" t="s">
        <v>4105</v>
      </c>
      <c r="C904" s="552">
        <v>345</v>
      </c>
      <c r="D904" s="748"/>
    </row>
    <row r="905" spans="1:4" ht="15">
      <c r="A905" s="760" t="s">
        <v>4333</v>
      </c>
      <c r="B905" s="761" t="s">
        <v>4105</v>
      </c>
      <c r="C905" s="552">
        <v>345</v>
      </c>
      <c r="D905" s="748"/>
    </row>
    <row r="906" spans="1:4" ht="15">
      <c r="A906" s="760" t="s">
        <v>4152</v>
      </c>
      <c r="B906" s="761" t="s">
        <v>4153</v>
      </c>
      <c r="C906" s="552">
        <v>921.36</v>
      </c>
      <c r="D906" s="748"/>
    </row>
    <row r="907" spans="1:4" ht="15">
      <c r="A907" s="760" t="s">
        <v>4206</v>
      </c>
      <c r="B907" s="761" t="s">
        <v>4059</v>
      </c>
      <c r="C907" s="552">
        <v>822.46</v>
      </c>
      <c r="D907" s="748"/>
    </row>
    <row r="908" spans="1:4" ht="15">
      <c r="A908" s="760" t="s">
        <v>4058</v>
      </c>
      <c r="B908" s="761" t="s">
        <v>4059</v>
      </c>
      <c r="C908" s="552">
        <v>822.46</v>
      </c>
      <c r="D908" s="748"/>
    </row>
    <row r="909" spans="1:4" ht="15">
      <c r="A909" s="760" t="s">
        <v>4369</v>
      </c>
      <c r="B909" s="761" t="s">
        <v>4370</v>
      </c>
      <c r="C909" s="552">
        <v>5372</v>
      </c>
      <c r="D909" s="748"/>
    </row>
    <row r="910" spans="1:4" ht="15">
      <c r="A910" s="760" t="s">
        <v>4089</v>
      </c>
      <c r="B910" s="761" t="s">
        <v>4090</v>
      </c>
      <c r="C910" s="552">
        <v>682.18</v>
      </c>
      <c r="D910" s="748"/>
    </row>
    <row r="911" spans="1:4" ht="15">
      <c r="A911" s="760" t="s">
        <v>4340</v>
      </c>
      <c r="B911" s="761" t="s">
        <v>4093</v>
      </c>
      <c r="C911" s="552">
        <v>1667.5</v>
      </c>
      <c r="D911" s="748"/>
    </row>
    <row r="912" spans="1:4" ht="15">
      <c r="A912" s="760" t="s">
        <v>4092</v>
      </c>
      <c r="B912" s="761" t="s">
        <v>4093</v>
      </c>
      <c r="C912" s="552">
        <v>1667.5</v>
      </c>
      <c r="D912" s="748"/>
    </row>
    <row r="913" spans="1:4" ht="15">
      <c r="A913" s="760" t="s">
        <v>4371</v>
      </c>
      <c r="B913" s="761" t="s">
        <v>4372</v>
      </c>
      <c r="C913" s="552">
        <v>10693.85</v>
      </c>
      <c r="D913" s="748"/>
    </row>
    <row r="914" spans="1:4" ht="15">
      <c r="A914" s="760" t="s">
        <v>4306</v>
      </c>
      <c r="B914" s="761" t="s">
        <v>4307</v>
      </c>
      <c r="C914" s="552">
        <v>1689.35</v>
      </c>
      <c r="D914" s="748"/>
    </row>
    <row r="915" spans="1:4" ht="15">
      <c r="A915" s="760" t="s">
        <v>4133</v>
      </c>
      <c r="B915" s="761" t="s">
        <v>4134</v>
      </c>
      <c r="C915" s="552">
        <v>1199</v>
      </c>
      <c r="D915" s="748"/>
    </row>
    <row r="916" spans="1:4" ht="15">
      <c r="A916" s="760" t="s">
        <v>4267</v>
      </c>
      <c r="B916" s="761" t="s">
        <v>4026</v>
      </c>
      <c r="C916" s="552">
        <v>2663.88</v>
      </c>
      <c r="D916" s="748"/>
    </row>
    <row r="917" spans="1:4" ht="15">
      <c r="A917" s="760" t="s">
        <v>4129</v>
      </c>
      <c r="B917" s="761" t="s">
        <v>4127</v>
      </c>
      <c r="C917" s="552">
        <v>2929.9</v>
      </c>
      <c r="D917" s="748"/>
    </row>
    <row r="918" spans="1:4" ht="15">
      <c r="A918" s="760" t="s">
        <v>4191</v>
      </c>
      <c r="B918" s="761" t="s">
        <v>4134</v>
      </c>
      <c r="C918" s="552">
        <v>1211.3499999999999</v>
      </c>
      <c r="D918" s="748"/>
    </row>
    <row r="919" spans="1:4" ht="15">
      <c r="A919" s="760" t="s">
        <v>4036</v>
      </c>
      <c r="B919" s="761" t="s">
        <v>4037</v>
      </c>
      <c r="C919" s="552">
        <v>1061.08</v>
      </c>
      <c r="D919" s="748"/>
    </row>
    <row r="920" spans="1:4" ht="15">
      <c r="A920" s="760" t="s">
        <v>4363</v>
      </c>
      <c r="B920" s="761" t="s">
        <v>2575</v>
      </c>
      <c r="C920" s="552">
        <v>3345.35</v>
      </c>
      <c r="D920" s="748"/>
    </row>
    <row r="921" spans="1:4" ht="15">
      <c r="A921" s="760" t="s">
        <v>4332</v>
      </c>
      <c r="B921" s="761" t="s">
        <v>1973</v>
      </c>
      <c r="C921" s="552">
        <v>7345.7</v>
      </c>
      <c r="D921" s="748"/>
    </row>
    <row r="922" spans="1:4" ht="15">
      <c r="A922" s="760" t="s">
        <v>4040</v>
      </c>
      <c r="B922" s="761" t="s">
        <v>4041</v>
      </c>
      <c r="C922" s="552">
        <v>8000</v>
      </c>
      <c r="D922" s="748"/>
    </row>
    <row r="923" spans="1:4" ht="15">
      <c r="A923" s="760" t="s">
        <v>4329</v>
      </c>
      <c r="B923" s="761" t="s">
        <v>2575</v>
      </c>
      <c r="C923" s="552">
        <v>3299</v>
      </c>
      <c r="D923" s="748"/>
    </row>
    <row r="924" spans="1:4" ht="15">
      <c r="A924" s="760" t="s">
        <v>4094</v>
      </c>
      <c r="B924" s="761" t="s">
        <v>4028</v>
      </c>
      <c r="C924" s="552">
        <v>690</v>
      </c>
      <c r="D924" s="748"/>
    </row>
    <row r="925" spans="1:4" ht="15">
      <c r="A925" s="760" t="s">
        <v>4312</v>
      </c>
      <c r="B925" s="761" t="s">
        <v>4028</v>
      </c>
      <c r="C925" s="552">
        <v>690</v>
      </c>
      <c r="D925" s="748"/>
    </row>
    <row r="926" spans="1:4" ht="15">
      <c r="A926" s="760" t="s">
        <v>4305</v>
      </c>
      <c r="B926" s="761" t="s">
        <v>4028</v>
      </c>
      <c r="C926" s="552">
        <v>690</v>
      </c>
      <c r="D926" s="748"/>
    </row>
    <row r="927" spans="1:4" ht="15">
      <c r="A927" s="760" t="s">
        <v>4115</v>
      </c>
      <c r="B927" s="761" t="s">
        <v>4028</v>
      </c>
      <c r="C927" s="552">
        <v>690</v>
      </c>
      <c r="D927" s="748"/>
    </row>
    <row r="928" spans="1:4" ht="15">
      <c r="A928" s="760" t="s">
        <v>4348</v>
      </c>
      <c r="B928" s="761" t="s">
        <v>4028</v>
      </c>
      <c r="C928" s="552">
        <v>690</v>
      </c>
      <c r="D928" s="748"/>
    </row>
    <row r="929" spans="1:4" ht="15">
      <c r="A929" s="760" t="s">
        <v>4076</v>
      </c>
      <c r="B929" s="761" t="s">
        <v>4028</v>
      </c>
      <c r="C929" s="552">
        <v>690</v>
      </c>
      <c r="D929" s="748"/>
    </row>
    <row r="930" spans="1:4" ht="15">
      <c r="A930" s="760" t="s">
        <v>4367</v>
      </c>
      <c r="B930" s="761" t="s">
        <v>4028</v>
      </c>
      <c r="C930" s="552">
        <v>690</v>
      </c>
      <c r="D930" s="748"/>
    </row>
    <row r="931" spans="1:4" ht="15">
      <c r="A931" s="760" t="s">
        <v>4286</v>
      </c>
      <c r="B931" s="761" t="s">
        <v>4028</v>
      </c>
      <c r="C931" s="552">
        <v>690</v>
      </c>
      <c r="D931" s="748"/>
    </row>
    <row r="932" spans="1:4" ht="15">
      <c r="A932" s="760" t="s">
        <v>4097</v>
      </c>
      <c r="B932" s="761" t="s">
        <v>4028</v>
      </c>
      <c r="C932" s="552">
        <v>690</v>
      </c>
      <c r="D932" s="748"/>
    </row>
    <row r="933" spans="1:4" ht="15">
      <c r="A933" s="760" t="s">
        <v>4392</v>
      </c>
      <c r="B933" s="761" t="s">
        <v>4028</v>
      </c>
      <c r="C933" s="552">
        <v>690</v>
      </c>
      <c r="D933" s="748"/>
    </row>
    <row r="934" spans="1:4" ht="15">
      <c r="A934" s="760" t="s">
        <v>4102</v>
      </c>
      <c r="B934" s="761" t="s">
        <v>4028</v>
      </c>
      <c r="C934" s="552">
        <v>690</v>
      </c>
      <c r="D934" s="748"/>
    </row>
    <row r="935" spans="1:4" ht="15">
      <c r="A935" s="760" t="s">
        <v>4285</v>
      </c>
      <c r="B935" s="761" t="s">
        <v>4081</v>
      </c>
      <c r="C935" s="552">
        <v>690</v>
      </c>
      <c r="D935" s="748"/>
    </row>
    <row r="936" spans="1:4" ht="15">
      <c r="A936" s="760" t="s">
        <v>4364</v>
      </c>
      <c r="B936" s="761" t="s">
        <v>4081</v>
      </c>
      <c r="C936" s="552">
        <v>690</v>
      </c>
      <c r="D936" s="748"/>
    </row>
    <row r="937" spans="1:4" ht="15">
      <c r="A937" s="760" t="s">
        <v>4138</v>
      </c>
      <c r="B937" s="761" t="s">
        <v>4081</v>
      </c>
      <c r="C937" s="552">
        <v>690</v>
      </c>
      <c r="D937" s="748"/>
    </row>
    <row r="938" spans="1:4" ht="15">
      <c r="A938" s="760" t="s">
        <v>4215</v>
      </c>
      <c r="B938" s="761" t="s">
        <v>4081</v>
      </c>
      <c r="C938" s="552">
        <v>690</v>
      </c>
      <c r="D938" s="748"/>
    </row>
    <row r="939" spans="1:4" ht="15">
      <c r="A939" s="760" t="s">
        <v>4096</v>
      </c>
      <c r="B939" s="761" t="s">
        <v>4081</v>
      </c>
      <c r="C939" s="552">
        <v>690</v>
      </c>
      <c r="D939" s="748"/>
    </row>
    <row r="940" spans="1:4" ht="15">
      <c r="A940" s="760" t="s">
        <v>4324</v>
      </c>
      <c r="B940" s="761" t="s">
        <v>4081</v>
      </c>
      <c r="C940" s="552">
        <v>690</v>
      </c>
      <c r="D940" s="748"/>
    </row>
    <row r="941" spans="1:4" ht="15">
      <c r="A941" s="760" t="s">
        <v>4330</v>
      </c>
      <c r="B941" s="761" t="s">
        <v>4081</v>
      </c>
      <c r="C941" s="552">
        <v>690</v>
      </c>
      <c r="D941" s="748"/>
    </row>
    <row r="942" spans="1:4" ht="15">
      <c r="A942" s="760" t="s">
        <v>4080</v>
      </c>
      <c r="B942" s="761" t="s">
        <v>4081</v>
      </c>
      <c r="C942" s="552">
        <v>690</v>
      </c>
      <c r="D942" s="748"/>
    </row>
    <row r="943" spans="1:4" ht="15">
      <c r="A943" s="760" t="s">
        <v>4122</v>
      </c>
      <c r="B943" s="761" t="s">
        <v>4081</v>
      </c>
      <c r="C943" s="552">
        <v>690</v>
      </c>
      <c r="D943" s="748"/>
    </row>
    <row r="944" spans="1:4" ht="15">
      <c r="A944" s="760" t="s">
        <v>4224</v>
      </c>
      <c r="B944" s="761" t="s">
        <v>4081</v>
      </c>
      <c r="C944" s="552">
        <v>690</v>
      </c>
      <c r="D944" s="748"/>
    </row>
    <row r="945" spans="1:4" ht="15">
      <c r="A945" s="760" t="s">
        <v>4199</v>
      </c>
      <c r="B945" s="761" t="s">
        <v>4028</v>
      </c>
      <c r="C945" s="552">
        <v>690</v>
      </c>
      <c r="D945" s="748"/>
    </row>
    <row r="946" spans="1:4" ht="15">
      <c r="A946" s="760" t="s">
        <v>4236</v>
      </c>
      <c r="B946" s="761" t="s">
        <v>4028</v>
      </c>
      <c r="C946" s="552">
        <v>690</v>
      </c>
      <c r="D946" s="748"/>
    </row>
    <row r="947" spans="1:4" ht="15">
      <c r="A947" s="760" t="s">
        <v>4247</v>
      </c>
      <c r="B947" s="761" t="s">
        <v>4028</v>
      </c>
      <c r="C947" s="552">
        <v>690</v>
      </c>
      <c r="D947" s="748"/>
    </row>
    <row r="948" spans="1:4" ht="15">
      <c r="A948" s="760" t="s">
        <v>4210</v>
      </c>
      <c r="B948" s="761" t="s">
        <v>4028</v>
      </c>
      <c r="C948" s="552">
        <v>690</v>
      </c>
      <c r="D948" s="748"/>
    </row>
    <row r="949" spans="1:4" ht="15">
      <c r="A949" s="760" t="s">
        <v>4313</v>
      </c>
      <c r="B949" s="761" t="s">
        <v>4028</v>
      </c>
      <c r="C949" s="552">
        <v>690</v>
      </c>
      <c r="D949" s="748"/>
    </row>
    <row r="950" spans="1:4" ht="15">
      <c r="A950" s="760" t="s">
        <v>4064</v>
      </c>
      <c r="B950" s="761" t="s">
        <v>4028</v>
      </c>
      <c r="C950" s="552">
        <v>690</v>
      </c>
      <c r="D950" s="748"/>
    </row>
    <row r="951" spans="1:4" ht="15">
      <c r="A951" s="760" t="s">
        <v>4386</v>
      </c>
      <c r="B951" s="761" t="s">
        <v>4028</v>
      </c>
      <c r="C951" s="552">
        <v>690</v>
      </c>
      <c r="D951" s="748"/>
    </row>
    <row r="952" spans="1:4" ht="15">
      <c r="A952" s="760" t="s">
        <v>4354</v>
      </c>
      <c r="B952" s="761" t="s">
        <v>4028</v>
      </c>
      <c r="C952" s="552">
        <v>690</v>
      </c>
      <c r="D952" s="748"/>
    </row>
    <row r="953" spans="1:4" ht="15">
      <c r="A953" s="760" t="s">
        <v>4137</v>
      </c>
      <c r="B953" s="761" t="s">
        <v>4028</v>
      </c>
      <c r="C953" s="552">
        <v>690</v>
      </c>
      <c r="D953" s="748"/>
    </row>
    <row r="954" spans="1:4" ht="15">
      <c r="A954" s="760" t="s">
        <v>4068</v>
      </c>
      <c r="B954" s="761" t="s">
        <v>4028</v>
      </c>
      <c r="C954" s="552">
        <v>690</v>
      </c>
      <c r="D954" s="748"/>
    </row>
    <row r="955" spans="1:4" ht="15">
      <c r="A955" s="760" t="s">
        <v>4275</v>
      </c>
      <c r="B955" s="761" t="s">
        <v>4028</v>
      </c>
      <c r="C955" s="552">
        <v>690</v>
      </c>
      <c r="D955" s="748"/>
    </row>
    <row r="956" spans="1:4" ht="15">
      <c r="A956" s="760" t="s">
        <v>4154</v>
      </c>
      <c r="B956" s="761" t="s">
        <v>4028</v>
      </c>
      <c r="C956" s="552">
        <v>690</v>
      </c>
      <c r="D956" s="748"/>
    </row>
    <row r="957" spans="1:4" ht="15">
      <c r="A957" s="760" t="s">
        <v>4130</v>
      </c>
      <c r="B957" s="761" t="s">
        <v>4028</v>
      </c>
      <c r="C957" s="552">
        <v>690</v>
      </c>
      <c r="D957" s="748"/>
    </row>
    <row r="958" spans="1:4" ht="15">
      <c r="A958" s="760" t="s">
        <v>4209</v>
      </c>
      <c r="B958" s="761" t="s">
        <v>4039</v>
      </c>
      <c r="C958" s="552">
        <v>747.5</v>
      </c>
      <c r="D958" s="748"/>
    </row>
    <row r="959" spans="1:4" ht="15">
      <c r="A959" s="760" t="s">
        <v>4172</v>
      </c>
      <c r="B959" s="761" t="s">
        <v>4039</v>
      </c>
      <c r="C959" s="552">
        <v>747.5</v>
      </c>
      <c r="D959" s="748"/>
    </row>
    <row r="960" spans="1:4" ht="15">
      <c r="A960" s="760" t="s">
        <v>4308</v>
      </c>
      <c r="B960" s="761" t="s">
        <v>4039</v>
      </c>
      <c r="C960" s="552">
        <v>747.5</v>
      </c>
      <c r="D960" s="748"/>
    </row>
    <row r="961" spans="1:4" ht="15">
      <c r="A961" s="760" t="s">
        <v>4268</v>
      </c>
      <c r="B961" s="761" t="s">
        <v>4039</v>
      </c>
      <c r="C961" s="552">
        <v>747.5</v>
      </c>
      <c r="D961" s="748"/>
    </row>
    <row r="962" spans="1:4" ht="15">
      <c r="A962" s="760" t="s">
        <v>4265</v>
      </c>
      <c r="B962" s="761" t="s">
        <v>4039</v>
      </c>
      <c r="C962" s="552">
        <v>747.5</v>
      </c>
      <c r="D962" s="748"/>
    </row>
    <row r="963" spans="1:4" ht="15">
      <c r="A963" s="760" t="s">
        <v>4219</v>
      </c>
      <c r="B963" s="761" t="s">
        <v>4039</v>
      </c>
      <c r="C963" s="552">
        <v>747.5</v>
      </c>
      <c r="D963" s="748"/>
    </row>
    <row r="964" spans="1:4" ht="15">
      <c r="A964" s="760" t="s">
        <v>4194</v>
      </c>
      <c r="B964" s="761" t="s">
        <v>4039</v>
      </c>
      <c r="C964" s="552">
        <v>747.5</v>
      </c>
      <c r="D964" s="748"/>
    </row>
    <row r="965" spans="1:4" ht="15">
      <c r="A965" s="760" t="s">
        <v>4318</v>
      </c>
      <c r="B965" s="761" t="s">
        <v>4039</v>
      </c>
      <c r="C965" s="552">
        <v>747.5</v>
      </c>
      <c r="D965" s="748"/>
    </row>
    <row r="966" spans="1:4" ht="15">
      <c r="A966" s="760" t="s">
        <v>4382</v>
      </c>
      <c r="B966" s="761" t="s">
        <v>4039</v>
      </c>
      <c r="C966" s="552">
        <v>747.5</v>
      </c>
      <c r="D966" s="748"/>
    </row>
    <row r="967" spans="1:4" ht="15">
      <c r="A967" s="760" t="s">
        <v>4121</v>
      </c>
      <c r="B967" s="761" t="s">
        <v>4039</v>
      </c>
      <c r="C967" s="552">
        <v>747.5</v>
      </c>
      <c r="D967" s="748"/>
    </row>
    <row r="968" spans="1:4" ht="15">
      <c r="A968" s="760" t="s">
        <v>4146</v>
      </c>
      <c r="B968" s="761" t="s">
        <v>4039</v>
      </c>
      <c r="C968" s="552">
        <v>747.5</v>
      </c>
      <c r="D968" s="748"/>
    </row>
    <row r="969" spans="1:4" ht="15">
      <c r="A969" s="760" t="s">
        <v>4168</v>
      </c>
      <c r="B969" s="761" t="s">
        <v>4039</v>
      </c>
      <c r="C969" s="552">
        <v>747.5</v>
      </c>
      <c r="D969" s="748"/>
    </row>
    <row r="970" spans="1:4" ht="15">
      <c r="A970" s="760" t="s">
        <v>4184</v>
      </c>
      <c r="B970" s="761" t="s">
        <v>4039</v>
      </c>
      <c r="C970" s="552">
        <v>747.5</v>
      </c>
      <c r="D970" s="748"/>
    </row>
    <row r="971" spans="1:4" ht="15">
      <c r="A971" s="760" t="s">
        <v>4136</v>
      </c>
      <c r="B971" s="761" t="s">
        <v>4039</v>
      </c>
      <c r="C971" s="552">
        <v>747.5</v>
      </c>
      <c r="D971" s="748"/>
    </row>
    <row r="972" spans="1:4" ht="15">
      <c r="A972" s="760" t="s">
        <v>4169</v>
      </c>
      <c r="B972" s="761" t="s">
        <v>4039</v>
      </c>
      <c r="C972" s="552">
        <v>747.5</v>
      </c>
      <c r="D972" s="748"/>
    </row>
    <row r="973" spans="1:4" ht="15">
      <c r="A973" s="760" t="s">
        <v>4038</v>
      </c>
      <c r="B973" s="761" t="s">
        <v>4039</v>
      </c>
      <c r="C973" s="603">
        <v>747.5</v>
      </c>
      <c r="D973" s="748"/>
    </row>
    <row r="974" spans="1:4" ht="15">
      <c r="A974" s="760" t="s">
        <v>4069</v>
      </c>
      <c r="B974" s="761" t="s">
        <v>4039</v>
      </c>
      <c r="C974" s="603">
        <v>747.5</v>
      </c>
      <c r="D974" s="748"/>
    </row>
    <row r="975" spans="1:4" ht="15">
      <c r="A975" s="760" t="s">
        <v>4204</v>
      </c>
      <c r="B975" s="761" t="s">
        <v>4039</v>
      </c>
      <c r="C975" s="603">
        <v>747.5</v>
      </c>
      <c r="D975" s="748"/>
    </row>
    <row r="976" spans="1:4" ht="15">
      <c r="A976" s="760" t="s">
        <v>4103</v>
      </c>
      <c r="B976" s="761" t="s">
        <v>4071</v>
      </c>
      <c r="C976" s="552">
        <v>3392.5</v>
      </c>
      <c r="D976" s="748"/>
    </row>
    <row r="977" spans="1:4" ht="15">
      <c r="A977" s="760" t="s">
        <v>4205</v>
      </c>
      <c r="B977" s="761" t="s">
        <v>4071</v>
      </c>
      <c r="C977" s="552">
        <v>3392.5</v>
      </c>
      <c r="D977" s="748"/>
    </row>
    <row r="978" spans="1:4" ht="15">
      <c r="A978" s="760" t="s">
        <v>4349</v>
      </c>
      <c r="B978" s="761" t="s">
        <v>4071</v>
      </c>
      <c r="C978" s="552">
        <v>3392.5</v>
      </c>
      <c r="D978" s="748"/>
    </row>
    <row r="979" spans="1:4" ht="15">
      <c r="A979" s="760" t="s">
        <v>4070</v>
      </c>
      <c r="B979" s="761" t="s">
        <v>4071</v>
      </c>
      <c r="C979" s="552">
        <v>3392.5</v>
      </c>
      <c r="D979" s="748"/>
    </row>
    <row r="980" spans="1:4" ht="15">
      <c r="A980" s="760" t="s">
        <v>4304</v>
      </c>
      <c r="B980" s="761" t="s">
        <v>4071</v>
      </c>
      <c r="C980" s="552">
        <v>3392.5</v>
      </c>
      <c r="D980" s="748"/>
    </row>
    <row r="981" spans="1:4" ht="15">
      <c r="A981" s="760" t="s">
        <v>4073</v>
      </c>
      <c r="B981" s="761" t="s">
        <v>4071</v>
      </c>
      <c r="C981" s="603">
        <v>3392.5</v>
      </c>
      <c r="D981" s="748"/>
    </row>
    <row r="982" spans="1:4" ht="15">
      <c r="A982" s="760" t="s">
        <v>4250</v>
      </c>
      <c r="B982" s="761" t="s">
        <v>4071</v>
      </c>
      <c r="C982" s="603">
        <v>3392.5</v>
      </c>
      <c r="D982" s="748"/>
    </row>
    <row r="983" spans="1:4" ht="15">
      <c r="A983" s="760" t="s">
        <v>4385</v>
      </c>
      <c r="B983" s="761" t="s">
        <v>4071</v>
      </c>
      <c r="C983" s="603">
        <v>3392.5</v>
      </c>
      <c r="D983" s="748"/>
    </row>
    <row r="984" spans="1:4" ht="15">
      <c r="A984" s="760" t="s">
        <v>4173</v>
      </c>
      <c r="B984" s="761" t="s">
        <v>4174</v>
      </c>
      <c r="C984" s="603">
        <v>862.5</v>
      </c>
      <c r="D984" s="748"/>
    </row>
    <row r="985" spans="1:4" ht="15">
      <c r="A985" s="760" t="s">
        <v>4223</v>
      </c>
      <c r="B985" s="761" t="s">
        <v>4174</v>
      </c>
      <c r="C985" s="603">
        <v>862.5</v>
      </c>
      <c r="D985" s="748"/>
    </row>
    <row r="986" spans="1:4" ht="15">
      <c r="A986" s="760" t="s">
        <v>4178</v>
      </c>
      <c r="B986" s="761" t="s">
        <v>4174</v>
      </c>
      <c r="C986" s="603">
        <v>862.5</v>
      </c>
      <c r="D986" s="748"/>
    </row>
    <row r="987" spans="1:4" ht="15">
      <c r="A987" s="760" t="s">
        <v>4315</v>
      </c>
      <c r="B987" s="761" t="s">
        <v>4174</v>
      </c>
      <c r="C987" s="603">
        <v>862.5</v>
      </c>
      <c r="D987" s="748"/>
    </row>
    <row r="988" spans="1:4" ht="15">
      <c r="A988" s="760" t="s">
        <v>4353</v>
      </c>
      <c r="B988" s="761" t="s">
        <v>4174</v>
      </c>
      <c r="C988" s="603">
        <v>862.5</v>
      </c>
      <c r="D988" s="748"/>
    </row>
    <row r="989" spans="1:4" ht="15">
      <c r="A989" s="760" t="s">
        <v>4123</v>
      </c>
      <c r="B989" s="761" t="s">
        <v>1987</v>
      </c>
      <c r="C989" s="603">
        <v>2399</v>
      </c>
      <c r="D989" s="748"/>
    </row>
    <row r="990" spans="1:4" ht="15">
      <c r="A990" s="760" t="s">
        <v>4086</v>
      </c>
      <c r="B990" s="761" t="s">
        <v>2575</v>
      </c>
      <c r="C990" s="603">
        <v>4328.6000000000004</v>
      </c>
      <c r="D990" s="748"/>
    </row>
    <row r="991" spans="1:4" ht="15">
      <c r="A991" s="760" t="s">
        <v>4292</v>
      </c>
      <c r="B991" s="761" t="s">
        <v>4293</v>
      </c>
      <c r="C991" s="603">
        <v>3499</v>
      </c>
      <c r="D991" s="748"/>
    </row>
    <row r="992" spans="1:4" ht="15">
      <c r="A992" s="760" t="s">
        <v>4100</v>
      </c>
      <c r="B992" s="761" t="s">
        <v>4101</v>
      </c>
      <c r="C992" s="603">
        <v>6999</v>
      </c>
      <c r="D992" s="748"/>
    </row>
    <row r="993" spans="1:4" ht="15">
      <c r="A993" s="760" t="s">
        <v>4195</v>
      </c>
      <c r="B993" s="761" t="s">
        <v>4196</v>
      </c>
      <c r="C993" s="603">
        <v>862.5</v>
      </c>
      <c r="D993" s="748"/>
    </row>
    <row r="994" spans="1:4" ht="15">
      <c r="A994" s="760" t="s">
        <v>4325</v>
      </c>
      <c r="B994" s="761" t="s">
        <v>4326</v>
      </c>
      <c r="C994" s="603">
        <v>6842.5</v>
      </c>
      <c r="D994" s="748"/>
    </row>
    <row r="995" spans="1:4" ht="15">
      <c r="A995" s="760" t="s">
        <v>4314</v>
      </c>
      <c r="B995" s="761" t="s">
        <v>4028</v>
      </c>
      <c r="C995" s="603">
        <v>690</v>
      </c>
      <c r="D995" s="748"/>
    </row>
    <row r="996" spans="1:4" ht="15">
      <c r="A996" s="760" t="s">
        <v>4260</v>
      </c>
      <c r="B996" s="761" t="s">
        <v>4028</v>
      </c>
      <c r="C996" s="552">
        <v>690</v>
      </c>
      <c r="D996" s="748"/>
    </row>
    <row r="997" spans="1:4" ht="15">
      <c r="A997" s="760" t="s">
        <v>4072</v>
      </c>
      <c r="B997" s="761" t="s">
        <v>4028</v>
      </c>
      <c r="C997" s="552">
        <v>690</v>
      </c>
      <c r="D997" s="748"/>
    </row>
    <row r="998" spans="1:4" ht="15">
      <c r="A998" s="760" t="s">
        <v>4231</v>
      </c>
      <c r="B998" s="761" t="s">
        <v>4028</v>
      </c>
      <c r="C998" s="552">
        <v>690</v>
      </c>
      <c r="D998" s="748"/>
    </row>
    <row r="999" spans="1:4" ht="15">
      <c r="A999" s="760" t="s">
        <v>4249</v>
      </c>
      <c r="B999" s="761" t="s">
        <v>4028</v>
      </c>
      <c r="C999" s="552">
        <v>690</v>
      </c>
      <c r="D999" s="748"/>
    </row>
    <row r="1000" spans="1:4" ht="15">
      <c r="A1000" s="760" t="s">
        <v>4269</v>
      </c>
      <c r="B1000" s="761" t="s">
        <v>4028</v>
      </c>
      <c r="C1000" s="552">
        <v>690</v>
      </c>
      <c r="D1000" s="748"/>
    </row>
    <row r="1001" spans="1:4" ht="15">
      <c r="A1001" s="760" t="s">
        <v>4289</v>
      </c>
      <c r="B1001" s="761" t="s">
        <v>4028</v>
      </c>
      <c r="C1001" s="552">
        <v>690</v>
      </c>
      <c r="D1001" s="748"/>
    </row>
    <row r="1002" spans="1:4" ht="15">
      <c r="A1002" s="760" t="s">
        <v>4027</v>
      </c>
      <c r="B1002" s="761" t="s">
        <v>4028</v>
      </c>
      <c r="C1002" s="552">
        <v>690</v>
      </c>
      <c r="D1002" s="748"/>
    </row>
    <row r="1003" spans="1:4" ht="15">
      <c r="A1003" s="760" t="s">
        <v>4179</v>
      </c>
      <c r="B1003" s="761" t="s">
        <v>4028</v>
      </c>
      <c r="C1003" s="552">
        <v>690</v>
      </c>
      <c r="D1003" s="748"/>
    </row>
    <row r="1004" spans="1:4" ht="15">
      <c r="A1004" s="760" t="s">
        <v>4175</v>
      </c>
      <c r="B1004" s="761" t="s">
        <v>4028</v>
      </c>
      <c r="C1004" s="552">
        <v>690</v>
      </c>
      <c r="D1004" s="748"/>
    </row>
    <row r="1005" spans="1:4" ht="15">
      <c r="A1005" s="760" t="s">
        <v>4327</v>
      </c>
      <c r="B1005" s="761" t="s">
        <v>4028</v>
      </c>
      <c r="C1005" s="552">
        <v>690</v>
      </c>
      <c r="D1005" s="748"/>
    </row>
    <row r="1006" spans="1:4" ht="15">
      <c r="A1006" s="760" t="s">
        <v>4277</v>
      </c>
      <c r="B1006" s="761" t="s">
        <v>4039</v>
      </c>
      <c r="C1006" s="552">
        <v>747.5</v>
      </c>
      <c r="D1006" s="748"/>
    </row>
    <row r="1007" spans="1:4" ht="15">
      <c r="A1007" s="760" t="s">
        <v>4112</v>
      </c>
      <c r="B1007" s="761" t="s">
        <v>4039</v>
      </c>
      <c r="C1007" s="552">
        <v>747.5</v>
      </c>
      <c r="D1007" s="748"/>
    </row>
    <row r="1008" spans="1:4" ht="15">
      <c r="A1008" s="760" t="s">
        <v>4331</v>
      </c>
      <c r="B1008" s="761" t="s">
        <v>4071</v>
      </c>
      <c r="C1008" s="552">
        <v>3392.5</v>
      </c>
      <c r="D1008" s="748"/>
    </row>
    <row r="1009" spans="1:4" ht="15">
      <c r="A1009" s="760" t="s">
        <v>4098</v>
      </c>
      <c r="B1009" s="761" t="s">
        <v>4071</v>
      </c>
      <c r="C1009" s="552">
        <v>3392.5</v>
      </c>
      <c r="D1009" s="748"/>
    </row>
    <row r="1010" spans="1:4" ht="15">
      <c r="A1010" s="760" t="s">
        <v>4099</v>
      </c>
      <c r="B1010" s="761" t="s">
        <v>4071</v>
      </c>
      <c r="C1010" s="603">
        <v>3392.5</v>
      </c>
      <c r="D1010" s="748"/>
    </row>
    <row r="1011" spans="1:4" ht="15">
      <c r="A1011" s="760" t="s">
        <v>4334</v>
      </c>
      <c r="B1011" s="761" t="s">
        <v>4030</v>
      </c>
      <c r="C1011" s="552">
        <v>253</v>
      </c>
      <c r="D1011" s="748"/>
    </row>
    <row r="1012" spans="1:4" ht="15">
      <c r="A1012" s="760" t="s">
        <v>4357</v>
      </c>
      <c r="B1012" s="761" t="s">
        <v>4030</v>
      </c>
      <c r="C1012" s="552">
        <v>253</v>
      </c>
      <c r="D1012" s="748"/>
    </row>
    <row r="1013" spans="1:4" ht="15">
      <c r="A1013" s="760" t="s">
        <v>4176</v>
      </c>
      <c r="B1013" s="761" t="s">
        <v>4030</v>
      </c>
      <c r="C1013" s="552">
        <v>253</v>
      </c>
      <c r="D1013" s="748"/>
    </row>
    <row r="1014" spans="1:4" ht="15">
      <c r="A1014" s="760" t="s">
        <v>4095</v>
      </c>
      <c r="B1014" s="761" t="s">
        <v>4030</v>
      </c>
      <c r="C1014" s="552">
        <v>253</v>
      </c>
      <c r="D1014" s="748"/>
    </row>
    <row r="1015" spans="1:4" ht="15">
      <c r="A1015" s="760" t="s">
        <v>4257</v>
      </c>
      <c r="B1015" s="761" t="s">
        <v>4030</v>
      </c>
      <c r="C1015" s="552">
        <v>253</v>
      </c>
      <c r="D1015" s="748"/>
    </row>
    <row r="1016" spans="1:4" ht="15">
      <c r="A1016" s="760" t="s">
        <v>4056</v>
      </c>
      <c r="B1016" s="761" t="s">
        <v>4030</v>
      </c>
      <c r="C1016" s="552">
        <v>253</v>
      </c>
      <c r="D1016" s="748"/>
    </row>
    <row r="1017" spans="1:4" ht="15">
      <c r="A1017" s="760" t="s">
        <v>4302</v>
      </c>
      <c r="B1017" s="761" t="s">
        <v>4030</v>
      </c>
      <c r="C1017" s="552">
        <v>253</v>
      </c>
      <c r="D1017" s="748"/>
    </row>
    <row r="1018" spans="1:4" ht="15">
      <c r="A1018" s="760" t="s">
        <v>4162</v>
      </c>
      <c r="B1018" s="761" t="s">
        <v>4030</v>
      </c>
      <c r="C1018" s="603">
        <v>253</v>
      </c>
      <c r="D1018" s="748"/>
    </row>
    <row r="1019" spans="1:4" ht="15">
      <c r="A1019" s="760" t="s">
        <v>4042</v>
      </c>
      <c r="B1019" s="761" t="s">
        <v>4030</v>
      </c>
      <c r="C1019" s="603">
        <v>253</v>
      </c>
      <c r="D1019" s="748"/>
    </row>
    <row r="1020" spans="1:4" ht="15">
      <c r="A1020" s="760" t="s">
        <v>4374</v>
      </c>
      <c r="B1020" s="761" t="s">
        <v>4030</v>
      </c>
      <c r="C1020" s="603">
        <v>253</v>
      </c>
      <c r="D1020" s="748"/>
    </row>
    <row r="1021" spans="1:4" ht="15">
      <c r="A1021" s="760" t="s">
        <v>4384</v>
      </c>
      <c r="B1021" s="761" t="s">
        <v>4030</v>
      </c>
      <c r="C1021" s="603">
        <v>253</v>
      </c>
      <c r="D1021" s="748"/>
    </row>
    <row r="1022" spans="1:4" ht="15">
      <c r="A1022" s="760" t="s">
        <v>4201</v>
      </c>
      <c r="B1022" s="761" t="s">
        <v>4030</v>
      </c>
      <c r="C1022" s="603">
        <v>253</v>
      </c>
      <c r="D1022" s="748"/>
    </row>
    <row r="1023" spans="1:4" ht="15">
      <c r="A1023" s="760" t="s">
        <v>4284</v>
      </c>
      <c r="B1023" s="761" t="s">
        <v>4030</v>
      </c>
      <c r="C1023" s="603">
        <v>253</v>
      </c>
      <c r="D1023" s="748"/>
    </row>
    <row r="1024" spans="1:4" ht="15">
      <c r="A1024" s="760" t="s">
        <v>4283</v>
      </c>
      <c r="B1024" s="761" t="s">
        <v>4030</v>
      </c>
      <c r="C1024" s="603">
        <v>253</v>
      </c>
      <c r="D1024" s="748"/>
    </row>
    <row r="1025" spans="1:4" ht="15">
      <c r="A1025" s="760" t="s">
        <v>4309</v>
      </c>
      <c r="B1025" s="761" t="s">
        <v>4030</v>
      </c>
      <c r="C1025" s="603">
        <v>253</v>
      </c>
      <c r="D1025" s="748"/>
    </row>
    <row r="1026" spans="1:4" ht="15">
      <c r="A1026" s="760" t="s">
        <v>4266</v>
      </c>
      <c r="B1026" s="761" t="s">
        <v>4030</v>
      </c>
      <c r="C1026" s="603">
        <v>253</v>
      </c>
      <c r="D1026" s="748"/>
    </row>
    <row r="1027" spans="1:4" ht="15">
      <c r="A1027" s="760" t="s">
        <v>4351</v>
      </c>
      <c r="B1027" s="761" t="s">
        <v>4030</v>
      </c>
      <c r="C1027" s="603">
        <v>253</v>
      </c>
      <c r="D1027" s="748"/>
    </row>
    <row r="1028" spans="1:4" ht="15">
      <c r="A1028" s="760" t="s">
        <v>4033</v>
      </c>
      <c r="B1028" s="761" t="s">
        <v>4030</v>
      </c>
      <c r="C1028" s="603">
        <v>253</v>
      </c>
      <c r="D1028" s="748"/>
    </row>
    <row r="1029" spans="1:4" ht="15">
      <c r="A1029" s="760" t="s">
        <v>4082</v>
      </c>
      <c r="B1029" s="761" t="s">
        <v>4030</v>
      </c>
      <c r="C1029" s="603">
        <v>253</v>
      </c>
      <c r="D1029" s="748"/>
    </row>
    <row r="1030" spans="1:4" ht="15">
      <c r="A1030" s="760" t="s">
        <v>4237</v>
      </c>
      <c r="B1030" s="761" t="s">
        <v>4030</v>
      </c>
      <c r="C1030" s="603">
        <v>253</v>
      </c>
      <c r="D1030" s="748"/>
    </row>
    <row r="1031" spans="1:4" ht="15">
      <c r="A1031" s="760" t="s">
        <v>4029</v>
      </c>
      <c r="B1031" s="761" t="s">
        <v>4030</v>
      </c>
      <c r="C1031" s="603">
        <v>253</v>
      </c>
      <c r="D1031" s="748"/>
    </row>
    <row r="1032" spans="1:4" ht="15">
      <c r="A1032" s="760" t="s">
        <v>4222</v>
      </c>
      <c r="B1032" s="761" t="s">
        <v>4030</v>
      </c>
      <c r="C1032" s="603">
        <v>253</v>
      </c>
      <c r="D1032" s="748"/>
    </row>
    <row r="1033" spans="1:4" ht="15">
      <c r="A1033" s="760" t="s">
        <v>4213</v>
      </c>
      <c r="B1033" s="761" t="s">
        <v>4030</v>
      </c>
      <c r="C1033" s="552">
        <v>253</v>
      </c>
      <c r="D1033" s="748"/>
    </row>
    <row r="1034" spans="1:4" ht="15">
      <c r="A1034" s="760" t="s">
        <v>4221</v>
      </c>
      <c r="B1034" s="761" t="s">
        <v>4030</v>
      </c>
      <c r="C1034" s="552">
        <v>253</v>
      </c>
      <c r="D1034" s="748"/>
    </row>
    <row r="1035" spans="1:4" ht="15">
      <c r="A1035" s="760" t="s">
        <v>4291</v>
      </c>
      <c r="B1035" s="761" t="s">
        <v>4030</v>
      </c>
      <c r="C1035" s="552">
        <v>253</v>
      </c>
      <c r="D1035" s="748"/>
    </row>
    <row r="1036" spans="1:4" ht="15">
      <c r="A1036" s="760" t="s">
        <v>4352</v>
      </c>
      <c r="B1036" s="761" t="s">
        <v>2575</v>
      </c>
      <c r="C1036" s="552">
        <v>12765</v>
      </c>
      <c r="D1036" s="748"/>
    </row>
    <row r="1037" spans="1:4" ht="15">
      <c r="A1037" s="760" t="s">
        <v>4113</v>
      </c>
      <c r="B1037" s="761" t="s">
        <v>4114</v>
      </c>
      <c r="C1037" s="552">
        <v>690</v>
      </c>
      <c r="D1037" s="748"/>
    </row>
    <row r="1038" spans="1:4" ht="15">
      <c r="A1038" s="760" t="s">
        <v>4197</v>
      </c>
      <c r="B1038" s="761" t="s">
        <v>4198</v>
      </c>
      <c r="C1038" s="552">
        <v>284.89999999999998</v>
      </c>
      <c r="D1038" s="748"/>
    </row>
    <row r="1039" spans="1:4" ht="15">
      <c r="A1039" s="760" t="s">
        <v>4126</v>
      </c>
      <c r="B1039" s="761" t="s">
        <v>4127</v>
      </c>
      <c r="C1039" s="552">
        <v>3100</v>
      </c>
      <c r="D1039" s="748"/>
    </row>
    <row r="1040" spans="1:4" ht="15">
      <c r="A1040" s="760" t="s">
        <v>4025</v>
      </c>
      <c r="B1040" s="761" t="s">
        <v>4026</v>
      </c>
      <c r="C1040" s="552">
        <v>3100</v>
      </c>
      <c r="D1040" s="748"/>
    </row>
    <row r="1041" spans="1:4" ht="15">
      <c r="A1041" s="760" t="s">
        <v>4207</v>
      </c>
      <c r="B1041" s="761" t="s">
        <v>4208</v>
      </c>
      <c r="C1041" s="552">
        <v>850</v>
      </c>
      <c r="D1041" s="748"/>
    </row>
    <row r="1042" spans="1:4" ht="15">
      <c r="A1042" s="760" t="s">
        <v>4294</v>
      </c>
      <c r="B1042" s="761" t="s">
        <v>4208</v>
      </c>
      <c r="C1042" s="552">
        <v>850</v>
      </c>
      <c r="D1042" s="748"/>
    </row>
    <row r="1043" spans="1:4" ht="15">
      <c r="A1043" s="760" t="s">
        <v>4378</v>
      </c>
      <c r="B1043" s="761" t="s">
        <v>1963</v>
      </c>
      <c r="C1043" s="552">
        <v>466.31</v>
      </c>
      <c r="D1043" s="748"/>
    </row>
    <row r="1044" spans="1:4" ht="15">
      <c r="A1044" s="760" t="s">
        <v>4355</v>
      </c>
      <c r="B1044" s="761" t="s">
        <v>4132</v>
      </c>
      <c r="C1044" s="552">
        <v>684.25</v>
      </c>
      <c r="D1044" s="748"/>
    </row>
    <row r="1045" spans="1:4" ht="15">
      <c r="A1045" s="760" t="s">
        <v>4131</v>
      </c>
      <c r="B1045" s="761" t="s">
        <v>4132</v>
      </c>
      <c r="C1045" s="552">
        <v>684.25</v>
      </c>
      <c r="D1045" s="748"/>
    </row>
    <row r="1046" spans="1:4" ht="15">
      <c r="A1046" s="760" t="s">
        <v>4246</v>
      </c>
      <c r="B1046" s="761" t="s">
        <v>4132</v>
      </c>
      <c r="C1046" s="552">
        <v>684.25</v>
      </c>
      <c r="D1046" s="748"/>
    </row>
    <row r="1047" spans="1:4" ht="15">
      <c r="A1047" s="760" t="s">
        <v>4281</v>
      </c>
      <c r="B1047" s="761" t="s">
        <v>4132</v>
      </c>
      <c r="C1047" s="552">
        <v>684.25</v>
      </c>
      <c r="D1047" s="748"/>
    </row>
    <row r="1048" spans="1:4" ht="15">
      <c r="A1048" s="760" t="s">
        <v>4375</v>
      </c>
      <c r="B1048" s="761" t="s">
        <v>4132</v>
      </c>
      <c r="C1048" s="552">
        <v>684.25</v>
      </c>
      <c r="D1048" s="748"/>
    </row>
    <row r="1049" spans="1:4" ht="15">
      <c r="A1049" s="760" t="s">
        <v>4356</v>
      </c>
      <c r="B1049" s="761" t="s">
        <v>4132</v>
      </c>
      <c r="C1049" s="552">
        <v>684.25</v>
      </c>
      <c r="D1049" s="748"/>
    </row>
    <row r="1050" spans="1:4" ht="15">
      <c r="A1050" s="760" t="s">
        <v>4147</v>
      </c>
      <c r="B1050" s="761" t="s">
        <v>4148</v>
      </c>
      <c r="C1050" s="552">
        <v>2626.99</v>
      </c>
      <c r="D1050" s="748"/>
    </row>
    <row r="1051" spans="1:4" ht="15">
      <c r="A1051" s="760" t="s">
        <v>4141</v>
      </c>
      <c r="B1051" s="761" t="s">
        <v>4142</v>
      </c>
      <c r="C1051" s="552">
        <v>3500</v>
      </c>
      <c r="D1051" s="748"/>
    </row>
    <row r="1052" spans="1:4" ht="15">
      <c r="A1052" s="760" t="s">
        <v>4181</v>
      </c>
      <c r="B1052" s="761" t="s">
        <v>4182</v>
      </c>
      <c r="C1052" s="552">
        <v>2454.1</v>
      </c>
      <c r="D1052" s="748"/>
    </row>
    <row r="1053" spans="1:4" ht="15">
      <c r="A1053" s="760" t="s">
        <v>4276</v>
      </c>
      <c r="B1053" s="761" t="s">
        <v>4182</v>
      </c>
      <c r="C1053" s="552">
        <v>2454.1</v>
      </c>
      <c r="D1053" s="748"/>
    </row>
    <row r="1054" spans="1:4" ht="15">
      <c r="A1054" s="760" t="s">
        <v>4202</v>
      </c>
      <c r="B1054" s="761" t="s">
        <v>4203</v>
      </c>
      <c r="C1054" s="552">
        <v>2057.02</v>
      </c>
      <c r="D1054" s="748"/>
    </row>
    <row r="1055" spans="1:4" ht="15">
      <c r="A1055" s="760" t="s">
        <v>4244</v>
      </c>
      <c r="B1055" s="761" t="s">
        <v>4245</v>
      </c>
      <c r="C1055" s="552">
        <v>8700</v>
      </c>
      <c r="D1055" s="748"/>
    </row>
    <row r="1056" spans="1:4" ht="15">
      <c r="A1056" s="760" t="s">
        <v>4232</v>
      </c>
      <c r="B1056" s="761" t="s">
        <v>4233</v>
      </c>
      <c r="C1056" s="552">
        <v>3500</v>
      </c>
      <c r="D1056" s="748"/>
    </row>
    <row r="1057" spans="1:4" ht="15">
      <c r="A1057" s="760" t="s">
        <v>4155</v>
      </c>
      <c r="B1057" s="761" t="s">
        <v>4156</v>
      </c>
      <c r="C1057" s="552">
        <v>26026.36</v>
      </c>
      <c r="D1057" s="748"/>
    </row>
    <row r="1058" spans="1:4" ht="15">
      <c r="A1058" s="760" t="s">
        <v>4225</v>
      </c>
      <c r="B1058" s="761" t="s">
        <v>4226</v>
      </c>
      <c r="C1058" s="552">
        <v>1115</v>
      </c>
      <c r="D1058" s="748"/>
    </row>
    <row r="1059" spans="1:4" ht="15">
      <c r="A1059" s="760" t="s">
        <v>4350</v>
      </c>
      <c r="B1059" s="761" t="s">
        <v>4226</v>
      </c>
      <c r="C1059" s="552">
        <v>1115</v>
      </c>
      <c r="D1059" s="748"/>
    </row>
    <row r="1060" spans="1:4" ht="15">
      <c r="A1060" s="760" t="s">
        <v>4373</v>
      </c>
      <c r="B1060" s="761" t="s">
        <v>4226</v>
      </c>
      <c r="C1060" s="552">
        <v>1115</v>
      </c>
      <c r="D1060" s="748"/>
    </row>
    <row r="1061" spans="1:4" ht="15">
      <c r="A1061" s="760" t="s">
        <v>4298</v>
      </c>
      <c r="B1061" s="761" t="s">
        <v>4226</v>
      </c>
      <c r="C1061" s="552">
        <v>1115</v>
      </c>
      <c r="D1061" s="748"/>
    </row>
    <row r="1062" spans="1:4" ht="15">
      <c r="A1062" s="760" t="s">
        <v>4339</v>
      </c>
      <c r="B1062" s="761" t="s">
        <v>4226</v>
      </c>
      <c r="C1062" s="552">
        <v>1115.02</v>
      </c>
      <c r="D1062" s="748"/>
    </row>
    <row r="1063" spans="1:4" ht="15">
      <c r="A1063" s="760" t="s">
        <v>4065</v>
      </c>
      <c r="B1063" s="761" t="s">
        <v>4052</v>
      </c>
      <c r="C1063" s="552">
        <v>5815.76</v>
      </c>
      <c r="D1063" s="748"/>
    </row>
    <row r="1064" spans="1:4" ht="15">
      <c r="A1064" s="760" t="s">
        <v>4288</v>
      </c>
      <c r="B1064" s="761" t="s">
        <v>3986</v>
      </c>
      <c r="C1064" s="552">
        <v>3783</v>
      </c>
      <c r="D1064" s="748"/>
    </row>
    <row r="1065" spans="1:4" ht="15">
      <c r="A1065" s="760" t="s">
        <v>4140</v>
      </c>
      <c r="B1065" s="761" t="s">
        <v>3986</v>
      </c>
      <c r="C1065" s="552">
        <v>3783.23</v>
      </c>
      <c r="D1065" s="748"/>
    </row>
    <row r="1066" spans="1:4" ht="15">
      <c r="A1066" s="760" t="s">
        <v>4109</v>
      </c>
      <c r="B1066" s="761" t="s">
        <v>4110</v>
      </c>
      <c r="C1066" s="552">
        <v>9396</v>
      </c>
      <c r="D1066" s="748"/>
    </row>
    <row r="1067" spans="1:4" ht="15">
      <c r="A1067" s="760" t="s">
        <v>4125</v>
      </c>
      <c r="B1067" s="761" t="s">
        <v>1973</v>
      </c>
      <c r="C1067" s="552">
        <v>5311.52</v>
      </c>
      <c r="D1067" s="748"/>
    </row>
    <row r="1068" spans="1:4" ht="15">
      <c r="A1068" s="760" t="s">
        <v>4145</v>
      </c>
      <c r="B1068" s="761" t="s">
        <v>1973</v>
      </c>
      <c r="C1068" s="552">
        <v>5311.52</v>
      </c>
      <c r="D1068" s="748"/>
    </row>
    <row r="1069" spans="1:4" ht="15">
      <c r="A1069" s="760" t="s">
        <v>4091</v>
      </c>
      <c r="B1069" s="761" t="s">
        <v>1973</v>
      </c>
      <c r="C1069" s="552">
        <v>5311.52</v>
      </c>
      <c r="D1069" s="748"/>
    </row>
    <row r="1070" spans="1:4" ht="15">
      <c r="A1070" s="760" t="s">
        <v>4238</v>
      </c>
      <c r="B1070" s="761" t="s">
        <v>1973</v>
      </c>
      <c r="C1070" s="552">
        <v>5311.52</v>
      </c>
      <c r="D1070" s="748"/>
    </row>
    <row r="1071" spans="1:4" ht="15">
      <c r="A1071" s="760" t="s">
        <v>4139</v>
      </c>
      <c r="B1071" s="761" t="s">
        <v>1973</v>
      </c>
      <c r="C1071" s="552">
        <v>5311.54</v>
      </c>
      <c r="D1071" s="748"/>
    </row>
    <row r="1072" spans="1:4" ht="15">
      <c r="A1072" s="760" t="s">
        <v>4381</v>
      </c>
      <c r="B1072" s="761" t="s">
        <v>4032</v>
      </c>
      <c r="C1072" s="552">
        <v>3200</v>
      </c>
      <c r="D1072" s="748"/>
    </row>
    <row r="1073" spans="1:4" ht="15">
      <c r="A1073" s="760" t="s">
        <v>4341</v>
      </c>
      <c r="B1073" s="761" t="s">
        <v>4032</v>
      </c>
      <c r="C1073" s="552">
        <v>3200</v>
      </c>
      <c r="D1073" s="748"/>
    </row>
    <row r="1074" spans="1:4" ht="15">
      <c r="A1074" s="760" t="s">
        <v>4031</v>
      </c>
      <c r="B1074" s="761" t="s">
        <v>4032</v>
      </c>
      <c r="C1074" s="552">
        <v>3200</v>
      </c>
      <c r="D1074" s="748"/>
    </row>
    <row r="1075" spans="1:4" ht="15">
      <c r="A1075" s="760" t="s">
        <v>4220</v>
      </c>
      <c r="B1075" s="761" t="s">
        <v>2566</v>
      </c>
      <c r="C1075" s="552">
        <v>2425</v>
      </c>
      <c r="D1075" s="748"/>
    </row>
    <row r="1076" spans="1:4" ht="15">
      <c r="A1076" s="760" t="s">
        <v>4034</v>
      </c>
      <c r="B1076" s="761" t="s">
        <v>2566</v>
      </c>
      <c r="C1076" s="552">
        <v>2425</v>
      </c>
      <c r="D1076" s="748"/>
    </row>
    <row r="1077" spans="1:4" ht="15">
      <c r="A1077" s="760" t="s">
        <v>4161</v>
      </c>
      <c r="B1077" s="761" t="s">
        <v>4022</v>
      </c>
      <c r="C1077" s="552">
        <v>2445</v>
      </c>
      <c r="D1077" s="748"/>
    </row>
    <row r="1078" spans="1:4" ht="15">
      <c r="A1078" s="760" t="s">
        <v>4393</v>
      </c>
      <c r="B1078" s="761" t="s">
        <v>4394</v>
      </c>
      <c r="C1078" s="552">
        <v>2760</v>
      </c>
      <c r="D1078" s="748"/>
    </row>
    <row r="1079" spans="1:4" ht="15">
      <c r="A1079" s="760" t="s">
        <v>4395</v>
      </c>
      <c r="B1079" s="761" t="s">
        <v>4396</v>
      </c>
      <c r="C1079" s="552">
        <v>3400</v>
      </c>
      <c r="D1079" s="748"/>
    </row>
    <row r="1080" spans="1:4" ht="15">
      <c r="A1080" s="760" t="s">
        <v>4397</v>
      </c>
      <c r="B1080" s="761" t="s">
        <v>4398</v>
      </c>
      <c r="C1080" s="552">
        <v>10235</v>
      </c>
      <c r="D1080" s="748"/>
    </row>
    <row r="1081" spans="1:4" ht="15">
      <c r="A1081" s="760" t="s">
        <v>4399</v>
      </c>
      <c r="B1081" s="761" t="s">
        <v>4398</v>
      </c>
      <c r="C1081" s="552">
        <v>10235</v>
      </c>
      <c r="D1081" s="748"/>
    </row>
    <row r="1082" spans="1:4" ht="15">
      <c r="A1082" s="760" t="s">
        <v>4400</v>
      </c>
      <c r="B1082" s="761" t="s">
        <v>2215</v>
      </c>
      <c r="C1082" s="552">
        <v>8921.1200000000008</v>
      </c>
      <c r="D1082" s="748"/>
    </row>
    <row r="1083" spans="1:4" ht="15">
      <c r="A1083" s="760" t="s">
        <v>4401</v>
      </c>
      <c r="B1083" s="761" t="s">
        <v>2215</v>
      </c>
      <c r="C1083" s="552">
        <v>8921.1200000000008</v>
      </c>
      <c r="D1083" s="748"/>
    </row>
    <row r="1084" spans="1:4" ht="15">
      <c r="A1084" s="760" t="s">
        <v>4402</v>
      </c>
      <c r="B1084" s="761" t="s">
        <v>2215</v>
      </c>
      <c r="C1084" s="552">
        <v>8921.1299999999992</v>
      </c>
      <c r="D1084" s="748"/>
    </row>
    <row r="1085" spans="1:4" ht="15">
      <c r="A1085" s="760" t="s">
        <v>4403</v>
      </c>
      <c r="B1085" s="761" t="s">
        <v>4404</v>
      </c>
      <c r="C1085" s="552">
        <v>3220</v>
      </c>
      <c r="D1085" s="748"/>
    </row>
    <row r="1086" spans="1:4" ht="15">
      <c r="A1086" s="760" t="s">
        <v>4405</v>
      </c>
      <c r="B1086" s="761" t="s">
        <v>4404</v>
      </c>
      <c r="C1086" s="552">
        <v>3220</v>
      </c>
      <c r="D1086" s="748"/>
    </row>
    <row r="1087" spans="1:4" ht="15">
      <c r="A1087" s="760" t="s">
        <v>4406</v>
      </c>
      <c r="B1087" s="761" t="s">
        <v>4404</v>
      </c>
      <c r="C1087" s="552">
        <v>3220</v>
      </c>
      <c r="D1087" s="748"/>
    </row>
    <row r="1088" spans="1:4" ht="15">
      <c r="A1088" s="760" t="s">
        <v>4407</v>
      </c>
      <c r="B1088" s="761" t="s">
        <v>4408</v>
      </c>
      <c r="C1088" s="552">
        <v>7130</v>
      </c>
      <c r="D1088" s="748"/>
    </row>
    <row r="1089" spans="1:4" ht="15">
      <c r="A1089" s="760" t="s">
        <v>4409</v>
      </c>
      <c r="B1089" s="761" t="s">
        <v>4408</v>
      </c>
      <c r="C1089" s="552">
        <v>7130</v>
      </c>
      <c r="D1089" s="748"/>
    </row>
    <row r="1090" spans="1:4" ht="15">
      <c r="A1090" s="760" t="s">
        <v>4410</v>
      </c>
      <c r="B1090" s="761" t="s">
        <v>4408</v>
      </c>
      <c r="C1090" s="552">
        <v>7130</v>
      </c>
      <c r="D1090" s="748"/>
    </row>
    <row r="1091" spans="1:4" ht="15">
      <c r="A1091" s="760" t="s">
        <v>4411</v>
      </c>
      <c r="B1091" s="761" t="s">
        <v>4412</v>
      </c>
      <c r="C1091" s="552">
        <v>4830</v>
      </c>
      <c r="D1091" s="748"/>
    </row>
    <row r="1092" spans="1:4" ht="15">
      <c r="A1092" s="760" t="s">
        <v>4413</v>
      </c>
      <c r="B1092" s="761" t="s">
        <v>4414</v>
      </c>
      <c r="C1092" s="552">
        <v>100740</v>
      </c>
      <c r="D1092" s="748"/>
    </row>
    <row r="1093" spans="1:4" ht="15">
      <c r="A1093" s="760" t="s">
        <v>4415</v>
      </c>
      <c r="B1093" s="761" t="s">
        <v>4416</v>
      </c>
      <c r="C1093" s="552">
        <v>5109.9799999999996</v>
      </c>
      <c r="D1093" s="748"/>
    </row>
    <row r="1094" spans="1:4" ht="15">
      <c r="A1094" s="760" t="s">
        <v>4417</v>
      </c>
      <c r="B1094" s="761" t="s">
        <v>1994</v>
      </c>
      <c r="C1094" s="552">
        <v>93150</v>
      </c>
      <c r="D1094" s="748"/>
    </row>
    <row r="1095" spans="1:4" ht="15">
      <c r="A1095" s="760" t="s">
        <v>4418</v>
      </c>
      <c r="B1095" s="761" t="s">
        <v>4419</v>
      </c>
      <c r="C1095" s="552">
        <v>37605</v>
      </c>
      <c r="D1095" s="748"/>
    </row>
    <row r="1096" spans="1:4" ht="15">
      <c r="A1096" s="760" t="s">
        <v>4420</v>
      </c>
      <c r="B1096" s="761" t="s">
        <v>4421</v>
      </c>
      <c r="C1096" s="552">
        <v>13800</v>
      </c>
      <c r="D1096" s="748"/>
    </row>
    <row r="1097" spans="1:4" ht="15">
      <c r="A1097" s="760" t="s">
        <v>4422</v>
      </c>
      <c r="B1097" s="761" t="s">
        <v>4423</v>
      </c>
      <c r="C1097" s="552">
        <v>1259.7</v>
      </c>
      <c r="D1097" s="748"/>
    </row>
    <row r="1098" spans="1:4" ht="15">
      <c r="A1098" s="760" t="s">
        <v>4424</v>
      </c>
      <c r="B1098" s="761" t="s">
        <v>4423</v>
      </c>
      <c r="C1098" s="552">
        <v>2938.95</v>
      </c>
      <c r="D1098" s="748"/>
    </row>
    <row r="1099" spans="1:4" ht="15">
      <c r="A1099" s="760" t="s">
        <v>4425</v>
      </c>
      <c r="B1099" s="761" t="s">
        <v>4426</v>
      </c>
      <c r="C1099" s="552">
        <v>11328.22</v>
      </c>
      <c r="D1099" s="748"/>
    </row>
    <row r="1100" spans="1:4" ht="15">
      <c r="A1100" s="760" t="s">
        <v>4427</v>
      </c>
      <c r="B1100" s="761" t="s">
        <v>4428</v>
      </c>
      <c r="C1100" s="552">
        <v>13788.17</v>
      </c>
      <c r="D1100" s="748"/>
    </row>
    <row r="1101" spans="1:4" ht="15">
      <c r="A1101" s="760" t="s">
        <v>4429</v>
      </c>
      <c r="B1101" s="761" t="s">
        <v>4430</v>
      </c>
      <c r="C1101" s="552">
        <v>4538.4799999999996</v>
      </c>
      <c r="D1101" s="748"/>
    </row>
    <row r="1102" spans="1:4" ht="15">
      <c r="A1102" s="760" t="s">
        <v>4431</v>
      </c>
      <c r="B1102" s="761" t="s">
        <v>4432</v>
      </c>
      <c r="C1102" s="552">
        <v>2793.03</v>
      </c>
      <c r="D1102" s="748"/>
    </row>
    <row r="1103" spans="1:4" ht="15">
      <c r="A1103" s="760" t="s">
        <v>4433</v>
      </c>
      <c r="B1103" s="761" t="s">
        <v>4434</v>
      </c>
      <c r="C1103" s="552">
        <v>92.66</v>
      </c>
      <c r="D1103" s="748"/>
    </row>
    <row r="1104" spans="1:4" ht="15">
      <c r="A1104" s="760" t="s">
        <v>4435</v>
      </c>
      <c r="B1104" s="761" t="s">
        <v>4436</v>
      </c>
      <c r="C1104" s="552">
        <v>2224.11</v>
      </c>
      <c r="D1104" s="748"/>
    </row>
    <row r="1105" spans="1:4" ht="15">
      <c r="A1105" s="760" t="s">
        <v>4437</v>
      </c>
      <c r="B1105" s="761" t="s">
        <v>4438</v>
      </c>
      <c r="C1105" s="552">
        <v>2224.11</v>
      </c>
      <c r="D1105" s="748"/>
    </row>
    <row r="1106" spans="1:4" ht="15">
      <c r="A1106" s="760" t="s">
        <v>4439</v>
      </c>
      <c r="B1106" s="761" t="s">
        <v>4440</v>
      </c>
      <c r="C1106" s="552">
        <v>5952.38</v>
      </c>
      <c r="D1106" s="748"/>
    </row>
    <row r="1107" spans="1:4" ht="15">
      <c r="A1107" s="760" t="s">
        <v>4441</v>
      </c>
      <c r="B1107" s="761" t="s">
        <v>4442</v>
      </c>
      <c r="C1107" s="552">
        <v>2461.25</v>
      </c>
      <c r="D1107" s="748"/>
    </row>
    <row r="1108" spans="1:4" ht="15">
      <c r="A1108" s="760" t="s">
        <v>4443</v>
      </c>
      <c r="B1108" s="761" t="s">
        <v>4444</v>
      </c>
      <c r="C1108" s="552">
        <v>5018.51</v>
      </c>
      <c r="D1108" s="748"/>
    </row>
    <row r="1109" spans="1:4" ht="15">
      <c r="A1109" s="760" t="s">
        <v>4445</v>
      </c>
      <c r="B1109" s="761" t="s">
        <v>4446</v>
      </c>
      <c r="C1109" s="552">
        <v>10598.08</v>
      </c>
      <c r="D1109" s="748"/>
    </row>
    <row r="1110" spans="1:4" ht="15">
      <c r="A1110" s="760" t="s">
        <v>4447</v>
      </c>
      <c r="B1110" s="761" t="s">
        <v>4448</v>
      </c>
      <c r="C1110" s="552">
        <v>2304.5</v>
      </c>
      <c r="D1110" s="748"/>
    </row>
    <row r="1111" spans="1:4" ht="15">
      <c r="A1111" s="760" t="s">
        <v>4449</v>
      </c>
      <c r="B1111" s="761" t="s">
        <v>4448</v>
      </c>
      <c r="C1111" s="552">
        <v>2304.5</v>
      </c>
      <c r="D1111" s="748"/>
    </row>
    <row r="1112" spans="1:4" ht="15">
      <c r="A1112" s="760" t="s">
        <v>4450</v>
      </c>
      <c r="B1112" s="761" t="s">
        <v>4448</v>
      </c>
      <c r="C1112" s="552">
        <v>2304.5</v>
      </c>
      <c r="D1112" s="748"/>
    </row>
    <row r="1113" spans="1:4" ht="15">
      <c r="A1113" s="760" t="s">
        <v>4451</v>
      </c>
      <c r="B1113" s="761" t="s">
        <v>4448</v>
      </c>
      <c r="C1113" s="552">
        <v>2304.5</v>
      </c>
      <c r="D1113" s="748"/>
    </row>
    <row r="1114" spans="1:4" ht="15">
      <c r="A1114" s="760" t="s">
        <v>4452</v>
      </c>
      <c r="B1114" s="761" t="s">
        <v>4448</v>
      </c>
      <c r="C1114" s="552">
        <v>2304.5100000000002</v>
      </c>
      <c r="D1114" s="748"/>
    </row>
    <row r="1115" spans="1:4" ht="15">
      <c r="A1115" s="760" t="s">
        <v>4453</v>
      </c>
      <c r="B1115" s="761" t="s">
        <v>4454</v>
      </c>
      <c r="C1115" s="552">
        <v>2500</v>
      </c>
      <c r="D1115" s="748"/>
    </row>
    <row r="1116" spans="1:4" ht="15">
      <c r="A1116" s="760" t="s">
        <v>4455</v>
      </c>
      <c r="B1116" s="761" t="s">
        <v>4454</v>
      </c>
      <c r="C1116" s="552">
        <v>2500</v>
      </c>
      <c r="D1116" s="748"/>
    </row>
    <row r="1117" spans="1:4" ht="15">
      <c r="A1117" s="760" t="s">
        <v>4456</v>
      </c>
      <c r="B1117" s="761" t="s">
        <v>4454</v>
      </c>
      <c r="C1117" s="552">
        <v>2500</v>
      </c>
      <c r="D1117" s="748"/>
    </row>
    <row r="1118" spans="1:4" ht="15">
      <c r="A1118" s="760" t="s">
        <v>4457</v>
      </c>
      <c r="B1118" s="761" t="s">
        <v>4454</v>
      </c>
      <c r="C1118" s="552">
        <v>2500</v>
      </c>
      <c r="D1118" s="748"/>
    </row>
    <row r="1119" spans="1:4" ht="15">
      <c r="A1119" s="760" t="s">
        <v>4458</v>
      </c>
      <c r="B1119" s="761" t="s">
        <v>4454</v>
      </c>
      <c r="C1119" s="552">
        <v>2500</v>
      </c>
      <c r="D1119" s="748"/>
    </row>
    <row r="1120" spans="1:4" ht="15">
      <c r="A1120" s="760" t="s">
        <v>4459</v>
      </c>
      <c r="B1120" s="761" t="s">
        <v>4454</v>
      </c>
      <c r="C1120" s="552">
        <v>2500</v>
      </c>
      <c r="D1120" s="748"/>
    </row>
    <row r="1121" spans="1:4" ht="15">
      <c r="A1121" s="760" t="s">
        <v>4460</v>
      </c>
      <c r="B1121" s="761" t="s">
        <v>4454</v>
      </c>
      <c r="C1121" s="552">
        <v>2500</v>
      </c>
      <c r="D1121" s="748"/>
    </row>
    <row r="1122" spans="1:4" ht="15">
      <c r="A1122" s="760" t="s">
        <v>4461</v>
      </c>
      <c r="B1122" s="761" t="s">
        <v>4454</v>
      </c>
      <c r="C1122" s="552">
        <v>2500</v>
      </c>
      <c r="D1122" s="748"/>
    </row>
    <row r="1123" spans="1:4" ht="15">
      <c r="A1123" s="760" t="s">
        <v>4462</v>
      </c>
      <c r="B1123" s="761" t="s">
        <v>4454</v>
      </c>
      <c r="C1123" s="552">
        <v>2500</v>
      </c>
      <c r="D1123" s="748"/>
    </row>
    <row r="1124" spans="1:4" ht="15">
      <c r="A1124" s="760" t="s">
        <v>4463</v>
      </c>
      <c r="B1124" s="761" t="s">
        <v>4454</v>
      </c>
      <c r="C1124" s="552">
        <v>2500</v>
      </c>
      <c r="D1124" s="748"/>
    </row>
    <row r="1125" spans="1:4" ht="15">
      <c r="A1125" s="760" t="s">
        <v>4464</v>
      </c>
      <c r="B1125" s="761" t="s">
        <v>4454</v>
      </c>
      <c r="C1125" s="552">
        <v>2500</v>
      </c>
      <c r="D1125" s="748"/>
    </row>
    <row r="1126" spans="1:4" ht="15">
      <c r="A1126" s="760" t="s">
        <v>4465</v>
      </c>
      <c r="B1126" s="761" t="s">
        <v>4454</v>
      </c>
      <c r="C1126" s="552">
        <v>2500</v>
      </c>
      <c r="D1126" s="748"/>
    </row>
    <row r="1127" spans="1:4" ht="15">
      <c r="A1127" s="760" t="s">
        <v>4466</v>
      </c>
      <c r="B1127" s="761" t="s">
        <v>4454</v>
      </c>
      <c r="C1127" s="552">
        <v>2500</v>
      </c>
      <c r="D1127" s="748"/>
    </row>
    <row r="1128" spans="1:4" ht="15">
      <c r="A1128" s="760" t="s">
        <v>4467</v>
      </c>
      <c r="B1128" s="761" t="s">
        <v>4454</v>
      </c>
      <c r="C1128" s="552">
        <v>2500</v>
      </c>
      <c r="D1128" s="748"/>
    </row>
    <row r="1129" spans="1:4" ht="15">
      <c r="A1129" s="760" t="s">
        <v>4468</v>
      </c>
      <c r="B1129" s="761" t="s">
        <v>4454</v>
      </c>
      <c r="C1129" s="552">
        <v>2500</v>
      </c>
      <c r="D1129" s="748"/>
    </row>
    <row r="1130" spans="1:4" ht="15">
      <c r="A1130" s="760" t="s">
        <v>4469</v>
      </c>
      <c r="B1130" s="761" t="s">
        <v>4454</v>
      </c>
      <c r="C1130" s="552">
        <v>2500</v>
      </c>
      <c r="D1130" s="748"/>
    </row>
    <row r="1131" spans="1:4" ht="15">
      <c r="A1131" s="760" t="s">
        <v>4470</v>
      </c>
      <c r="B1131" s="761" t="s">
        <v>4454</v>
      </c>
      <c r="C1131" s="552">
        <v>2500</v>
      </c>
      <c r="D1131" s="748"/>
    </row>
    <row r="1132" spans="1:4" ht="15">
      <c r="A1132" s="760" t="s">
        <v>4471</v>
      </c>
      <c r="B1132" s="761" t="s">
        <v>4454</v>
      </c>
      <c r="C1132" s="552">
        <v>2500</v>
      </c>
      <c r="D1132" s="748"/>
    </row>
    <row r="1133" spans="1:4" ht="15">
      <c r="A1133" s="760" t="s">
        <v>4472</v>
      </c>
      <c r="B1133" s="761" t="s">
        <v>4454</v>
      </c>
      <c r="C1133" s="552">
        <v>2500</v>
      </c>
      <c r="D1133" s="748"/>
    </row>
    <row r="1134" spans="1:4" ht="15">
      <c r="A1134" s="760" t="s">
        <v>4473</v>
      </c>
      <c r="B1134" s="761" t="s">
        <v>4454</v>
      </c>
      <c r="C1134" s="552">
        <v>2500</v>
      </c>
      <c r="D1134" s="748"/>
    </row>
    <row r="1135" spans="1:4" ht="15">
      <c r="A1135" s="760" t="s">
        <v>4474</v>
      </c>
      <c r="B1135" s="761" t="s">
        <v>4454</v>
      </c>
      <c r="C1135" s="552">
        <v>2500</v>
      </c>
      <c r="D1135" s="748"/>
    </row>
    <row r="1136" spans="1:4" ht="15">
      <c r="A1136" s="760" t="s">
        <v>4475</v>
      </c>
      <c r="B1136" s="761" t="s">
        <v>4454</v>
      </c>
      <c r="C1136" s="552">
        <v>2500</v>
      </c>
      <c r="D1136" s="748"/>
    </row>
    <row r="1137" spans="1:4" ht="15">
      <c r="A1137" s="760" t="s">
        <v>4476</v>
      </c>
      <c r="B1137" s="761" t="s">
        <v>4454</v>
      </c>
      <c r="C1137" s="552">
        <v>2500</v>
      </c>
      <c r="D1137" s="748"/>
    </row>
    <row r="1138" spans="1:4" ht="15">
      <c r="A1138" s="760" t="s">
        <v>4477</v>
      </c>
      <c r="B1138" s="761" t="s">
        <v>4454</v>
      </c>
      <c r="C1138" s="552">
        <v>2500</v>
      </c>
      <c r="D1138" s="748"/>
    </row>
    <row r="1139" spans="1:4" ht="15">
      <c r="A1139" s="760" t="s">
        <v>4478</v>
      </c>
      <c r="B1139" s="761" t="s">
        <v>4454</v>
      </c>
      <c r="C1139" s="552">
        <v>2500</v>
      </c>
      <c r="D1139" s="748"/>
    </row>
    <row r="1140" spans="1:4" ht="15">
      <c r="A1140" s="760" t="s">
        <v>4479</v>
      </c>
      <c r="B1140" s="761" t="s">
        <v>4454</v>
      </c>
      <c r="C1140" s="552">
        <v>2500</v>
      </c>
      <c r="D1140" s="748"/>
    </row>
    <row r="1141" spans="1:4" ht="15">
      <c r="A1141" s="760" t="s">
        <v>4480</v>
      </c>
      <c r="B1141" s="761" t="s">
        <v>4454</v>
      </c>
      <c r="C1141" s="552">
        <v>2500</v>
      </c>
      <c r="D1141" s="748"/>
    </row>
    <row r="1142" spans="1:4" ht="15">
      <c r="A1142" s="760" t="s">
        <v>4481</v>
      </c>
      <c r="B1142" s="761" t="s">
        <v>4454</v>
      </c>
      <c r="C1142" s="552">
        <v>2500</v>
      </c>
      <c r="D1142" s="748"/>
    </row>
    <row r="1143" spans="1:4" ht="15">
      <c r="A1143" s="760" t="s">
        <v>4482</v>
      </c>
      <c r="B1143" s="761" t="s">
        <v>4454</v>
      </c>
      <c r="C1143" s="552">
        <v>2500</v>
      </c>
      <c r="D1143" s="748"/>
    </row>
    <row r="1144" spans="1:4" ht="15">
      <c r="A1144" s="760" t="s">
        <v>4483</v>
      </c>
      <c r="B1144" s="761" t="s">
        <v>4454</v>
      </c>
      <c r="C1144" s="552">
        <v>2500</v>
      </c>
      <c r="D1144" s="748"/>
    </row>
    <row r="1145" spans="1:4" ht="15">
      <c r="A1145" s="760" t="s">
        <v>4484</v>
      </c>
      <c r="B1145" s="761" t="s">
        <v>4454</v>
      </c>
      <c r="C1145" s="552">
        <v>2500</v>
      </c>
      <c r="D1145" s="748"/>
    </row>
    <row r="1146" spans="1:4" ht="15">
      <c r="A1146" s="760" t="s">
        <v>4485</v>
      </c>
      <c r="B1146" s="761" t="s">
        <v>4454</v>
      </c>
      <c r="C1146" s="552">
        <v>2500</v>
      </c>
      <c r="D1146" s="748"/>
    </row>
    <row r="1147" spans="1:4" ht="15">
      <c r="A1147" s="760" t="s">
        <v>4486</v>
      </c>
      <c r="B1147" s="761" t="s">
        <v>4487</v>
      </c>
      <c r="C1147" s="552">
        <v>9961.8700000000008</v>
      </c>
      <c r="D1147" s="748"/>
    </row>
    <row r="1148" spans="1:4" ht="15">
      <c r="A1148" s="760" t="s">
        <v>4488</v>
      </c>
      <c r="B1148" s="761" t="s">
        <v>4487</v>
      </c>
      <c r="C1148" s="552">
        <v>9961.8700000000008</v>
      </c>
      <c r="D1148" s="748"/>
    </row>
    <row r="1149" spans="1:4" ht="15">
      <c r="A1149" s="760" t="s">
        <v>4489</v>
      </c>
      <c r="B1149" s="761" t="s">
        <v>4487</v>
      </c>
      <c r="C1149" s="552">
        <v>9961.8700000000008</v>
      </c>
      <c r="D1149" s="748"/>
    </row>
    <row r="1150" spans="1:4" ht="15">
      <c r="A1150" s="760" t="s">
        <v>4490</v>
      </c>
      <c r="B1150" s="761" t="s">
        <v>4487</v>
      </c>
      <c r="C1150" s="552">
        <v>9961.8700000000008</v>
      </c>
      <c r="D1150" s="748"/>
    </row>
    <row r="1151" spans="1:4" ht="15">
      <c r="A1151" s="760" t="s">
        <v>4491</v>
      </c>
      <c r="B1151" s="761" t="s">
        <v>4487</v>
      </c>
      <c r="C1151" s="552">
        <v>9961.8700000000008</v>
      </c>
      <c r="D1151" s="748"/>
    </row>
    <row r="1152" spans="1:4" ht="15">
      <c r="A1152" s="760" t="s">
        <v>4492</v>
      </c>
      <c r="B1152" s="761" t="s">
        <v>4487</v>
      </c>
      <c r="C1152" s="552">
        <v>9961.8700000000008</v>
      </c>
      <c r="D1152" s="748"/>
    </row>
    <row r="1153" spans="1:4" ht="15">
      <c r="A1153" s="760" t="s">
        <v>4493</v>
      </c>
      <c r="B1153" s="761" t="s">
        <v>4487</v>
      </c>
      <c r="C1153" s="552">
        <v>9961.8700000000008</v>
      </c>
      <c r="D1153" s="748"/>
    </row>
    <row r="1154" spans="1:4" ht="15">
      <c r="A1154" s="760" t="s">
        <v>4494</v>
      </c>
      <c r="B1154" s="761" t="s">
        <v>4487</v>
      </c>
      <c r="C1154" s="552">
        <v>9961.8700000000008</v>
      </c>
      <c r="D1154" s="748"/>
    </row>
    <row r="1155" spans="1:4" ht="15">
      <c r="A1155" s="760" t="s">
        <v>4495</v>
      </c>
      <c r="B1155" s="761" t="s">
        <v>4487</v>
      </c>
      <c r="C1155" s="552">
        <v>9961.8700000000008</v>
      </c>
      <c r="D1155" s="748"/>
    </row>
    <row r="1156" spans="1:4" ht="15">
      <c r="A1156" s="760" t="s">
        <v>4496</v>
      </c>
      <c r="B1156" s="761" t="s">
        <v>4487</v>
      </c>
      <c r="C1156" s="552">
        <v>9961.8700000000008</v>
      </c>
      <c r="D1156" s="748"/>
    </row>
    <row r="1157" spans="1:4" ht="15">
      <c r="A1157" s="760" t="s">
        <v>4497</v>
      </c>
      <c r="B1157" s="761" t="s">
        <v>4487</v>
      </c>
      <c r="C1157" s="552">
        <v>9961.8700000000008</v>
      </c>
      <c r="D1157" s="748"/>
    </row>
    <row r="1158" spans="1:4" ht="15">
      <c r="A1158" s="760" t="s">
        <v>4498</v>
      </c>
      <c r="B1158" s="761" t="s">
        <v>4487</v>
      </c>
      <c r="C1158" s="552">
        <v>9961.8700000000008</v>
      </c>
      <c r="D1158" s="748"/>
    </row>
    <row r="1159" spans="1:4" ht="15">
      <c r="A1159" s="760" t="s">
        <v>4499</v>
      </c>
      <c r="B1159" s="761" t="s">
        <v>4487</v>
      </c>
      <c r="C1159" s="552">
        <v>9961.8700000000008</v>
      </c>
      <c r="D1159" s="748"/>
    </row>
    <row r="1160" spans="1:4" ht="15">
      <c r="A1160" s="760" t="s">
        <v>4500</v>
      </c>
      <c r="B1160" s="761" t="s">
        <v>4487</v>
      </c>
      <c r="C1160" s="552">
        <v>9961.8700000000008</v>
      </c>
      <c r="D1160" s="748"/>
    </row>
    <row r="1161" spans="1:4" ht="15">
      <c r="A1161" s="760" t="s">
        <v>4501</v>
      </c>
      <c r="B1161" s="761" t="s">
        <v>4487</v>
      </c>
      <c r="C1161" s="552">
        <v>9961.8700000000008</v>
      </c>
      <c r="D1161" s="748"/>
    </row>
    <row r="1162" spans="1:4" ht="15">
      <c r="A1162" s="760" t="s">
        <v>4502</v>
      </c>
      <c r="B1162" s="761" t="s">
        <v>4487</v>
      </c>
      <c r="C1162" s="552">
        <v>9961.8700000000008</v>
      </c>
      <c r="D1162" s="748"/>
    </row>
    <row r="1163" spans="1:4" ht="15">
      <c r="A1163" s="760" t="s">
        <v>4503</v>
      </c>
      <c r="B1163" s="761" t="s">
        <v>4487</v>
      </c>
      <c r="C1163" s="552">
        <v>9961.8700000000008</v>
      </c>
      <c r="D1163" s="748"/>
    </row>
    <row r="1164" spans="1:4" ht="15">
      <c r="A1164" s="760" t="s">
        <v>4504</v>
      </c>
      <c r="B1164" s="761" t="s">
        <v>4487</v>
      </c>
      <c r="C1164" s="552">
        <v>9961.8700000000008</v>
      </c>
      <c r="D1164" s="748"/>
    </row>
    <row r="1165" spans="1:4" ht="15">
      <c r="A1165" s="760" t="s">
        <v>4505</v>
      </c>
      <c r="B1165" s="761" t="s">
        <v>4487</v>
      </c>
      <c r="C1165" s="552">
        <v>9961.8700000000008</v>
      </c>
      <c r="D1165" s="748"/>
    </row>
    <row r="1166" spans="1:4" ht="15">
      <c r="A1166" s="760" t="s">
        <v>4506</v>
      </c>
      <c r="B1166" s="761" t="s">
        <v>4487</v>
      </c>
      <c r="C1166" s="552">
        <v>9961.8700000000008</v>
      </c>
      <c r="D1166" s="748"/>
    </row>
    <row r="1167" spans="1:4" ht="15">
      <c r="A1167" s="760" t="s">
        <v>4507</v>
      </c>
      <c r="B1167" s="761" t="s">
        <v>4487</v>
      </c>
      <c r="C1167" s="552">
        <v>9961.8700000000008</v>
      </c>
      <c r="D1167" s="748"/>
    </row>
    <row r="1168" spans="1:4" ht="15">
      <c r="A1168" s="760" t="s">
        <v>4508</v>
      </c>
      <c r="B1168" s="761" t="s">
        <v>4487</v>
      </c>
      <c r="C1168" s="552">
        <v>9961.8700000000008</v>
      </c>
      <c r="D1168" s="748"/>
    </row>
    <row r="1169" spans="1:4" ht="15">
      <c r="A1169" s="760" t="s">
        <v>4509</v>
      </c>
      <c r="B1169" s="761" t="s">
        <v>4487</v>
      </c>
      <c r="C1169" s="552">
        <v>9961.8700000000008</v>
      </c>
      <c r="D1169" s="748"/>
    </row>
    <row r="1170" spans="1:4" ht="15">
      <c r="A1170" s="760" t="s">
        <v>4510</v>
      </c>
      <c r="B1170" s="761" t="s">
        <v>4487</v>
      </c>
      <c r="C1170" s="552">
        <v>9961.8700000000008</v>
      </c>
      <c r="D1170" s="748"/>
    </row>
    <row r="1171" spans="1:4" ht="15">
      <c r="A1171" s="760" t="s">
        <v>4511</v>
      </c>
      <c r="B1171" s="761" t="s">
        <v>4487</v>
      </c>
      <c r="C1171" s="552">
        <v>9961.8700000000008</v>
      </c>
      <c r="D1171" s="748"/>
    </row>
    <row r="1172" spans="1:4" ht="15">
      <c r="A1172" s="760" t="s">
        <v>4512</v>
      </c>
      <c r="B1172" s="761" t="s">
        <v>4487</v>
      </c>
      <c r="C1172" s="552">
        <v>9961.8700000000008</v>
      </c>
      <c r="D1172" s="748"/>
    </row>
    <row r="1173" spans="1:4" ht="15">
      <c r="A1173" s="760" t="s">
        <v>4513</v>
      </c>
      <c r="B1173" s="761" t="s">
        <v>4487</v>
      </c>
      <c r="C1173" s="552">
        <v>9961.8700000000008</v>
      </c>
      <c r="D1173" s="748"/>
    </row>
    <row r="1174" spans="1:4" ht="15">
      <c r="A1174" s="760" t="s">
        <v>4514</v>
      </c>
      <c r="B1174" s="761" t="s">
        <v>4487</v>
      </c>
      <c r="C1174" s="552">
        <v>9961.8700000000008</v>
      </c>
      <c r="D1174" s="748"/>
    </row>
    <row r="1175" spans="1:4" ht="15">
      <c r="A1175" s="760" t="s">
        <v>4515</v>
      </c>
      <c r="B1175" s="761" t="s">
        <v>4487</v>
      </c>
      <c r="C1175" s="552">
        <v>9961.8700000000008</v>
      </c>
      <c r="D1175" s="748"/>
    </row>
    <row r="1176" spans="1:4" ht="15">
      <c r="A1176" s="760" t="s">
        <v>4516</v>
      </c>
      <c r="B1176" s="761" t="s">
        <v>4487</v>
      </c>
      <c r="C1176" s="552">
        <v>9961.8700000000008</v>
      </c>
      <c r="D1176" s="748"/>
    </row>
    <row r="1177" spans="1:4" ht="15">
      <c r="A1177" s="760" t="s">
        <v>4517</v>
      </c>
      <c r="B1177" s="761" t="s">
        <v>4487</v>
      </c>
      <c r="C1177" s="552">
        <v>9961.8700000000008</v>
      </c>
      <c r="D1177" s="748"/>
    </row>
    <row r="1178" spans="1:4" ht="15">
      <c r="A1178" s="760" t="s">
        <v>4518</v>
      </c>
      <c r="B1178" s="761" t="s">
        <v>4487</v>
      </c>
      <c r="C1178" s="552">
        <v>9961.8700000000008</v>
      </c>
      <c r="D1178" s="748"/>
    </row>
    <row r="1179" spans="1:4" ht="15">
      <c r="A1179" s="760" t="s">
        <v>4519</v>
      </c>
      <c r="B1179" s="761" t="s">
        <v>4487</v>
      </c>
      <c r="C1179" s="552">
        <v>9961.8700000000008</v>
      </c>
      <c r="D1179" s="748"/>
    </row>
    <row r="1180" spans="1:4" ht="15">
      <c r="A1180" s="760" t="s">
        <v>4520</v>
      </c>
      <c r="B1180" s="761" t="s">
        <v>4487</v>
      </c>
      <c r="C1180" s="552">
        <v>9961.8700000000008</v>
      </c>
      <c r="D1180" s="748"/>
    </row>
    <row r="1181" spans="1:4" ht="15">
      <c r="A1181" s="760" t="s">
        <v>4521</v>
      </c>
      <c r="B1181" s="761" t="s">
        <v>4487</v>
      </c>
      <c r="C1181" s="552">
        <v>9961.8700000000008</v>
      </c>
      <c r="D1181" s="748"/>
    </row>
    <row r="1182" spans="1:4" ht="15">
      <c r="A1182" s="760" t="s">
        <v>4522</v>
      </c>
      <c r="B1182" s="761" t="s">
        <v>4487</v>
      </c>
      <c r="C1182" s="552">
        <v>9961.8700000000008</v>
      </c>
      <c r="D1182" s="748"/>
    </row>
    <row r="1183" spans="1:4" ht="15">
      <c r="A1183" s="760" t="s">
        <v>4523</v>
      </c>
      <c r="B1183" s="761" t="s">
        <v>4487</v>
      </c>
      <c r="C1183" s="552">
        <v>9961.8700000000008</v>
      </c>
      <c r="D1183" s="748"/>
    </row>
    <row r="1184" spans="1:4" ht="15">
      <c r="A1184" s="760" t="s">
        <v>4524</v>
      </c>
      <c r="B1184" s="761" t="s">
        <v>4487</v>
      </c>
      <c r="C1184" s="552">
        <v>9961.8700000000008</v>
      </c>
      <c r="D1184" s="748"/>
    </row>
    <row r="1185" spans="1:4" ht="15">
      <c r="A1185" s="760" t="s">
        <v>4525</v>
      </c>
      <c r="B1185" s="761" t="s">
        <v>4487</v>
      </c>
      <c r="C1185" s="552">
        <v>9961.8700000000008</v>
      </c>
      <c r="D1185" s="748"/>
    </row>
    <row r="1186" spans="1:4" ht="15">
      <c r="A1186" s="760" t="s">
        <v>4526</v>
      </c>
      <c r="B1186" s="761" t="s">
        <v>4487</v>
      </c>
      <c r="C1186" s="552">
        <v>9961.8700000000008</v>
      </c>
      <c r="D1186" s="748"/>
    </row>
    <row r="1187" spans="1:4" ht="15">
      <c r="A1187" s="760" t="s">
        <v>4527</v>
      </c>
      <c r="B1187" s="761" t="s">
        <v>4487</v>
      </c>
      <c r="C1187" s="552">
        <v>9961.8700000000008</v>
      </c>
      <c r="D1187" s="748"/>
    </row>
    <row r="1188" spans="1:4" ht="15">
      <c r="A1188" s="760" t="s">
        <v>4528</v>
      </c>
      <c r="B1188" s="761" t="s">
        <v>4487</v>
      </c>
      <c r="C1188" s="552">
        <v>9961.8700000000008</v>
      </c>
      <c r="D1188" s="748"/>
    </row>
    <row r="1189" spans="1:4" ht="15">
      <c r="A1189" s="760" t="s">
        <v>4529</v>
      </c>
      <c r="B1189" s="761" t="s">
        <v>4487</v>
      </c>
      <c r="C1189" s="552">
        <v>9961.8700000000008</v>
      </c>
      <c r="D1189" s="748"/>
    </row>
    <row r="1190" spans="1:4" ht="15">
      <c r="A1190" s="760" t="s">
        <v>4530</v>
      </c>
      <c r="B1190" s="761" t="s">
        <v>4487</v>
      </c>
      <c r="C1190" s="552">
        <v>9961.8700000000008</v>
      </c>
      <c r="D1190" s="748"/>
    </row>
    <row r="1191" spans="1:4" ht="15">
      <c r="A1191" s="760" t="s">
        <v>4531</v>
      </c>
      <c r="B1191" s="761" t="s">
        <v>4487</v>
      </c>
      <c r="C1191" s="552">
        <v>9961.8700000000008</v>
      </c>
      <c r="D1191" s="748"/>
    </row>
    <row r="1192" spans="1:4" ht="15">
      <c r="A1192" s="760" t="s">
        <v>4532</v>
      </c>
      <c r="B1192" s="761" t="s">
        <v>4487</v>
      </c>
      <c r="C1192" s="552">
        <v>9961.8700000000008</v>
      </c>
      <c r="D1192" s="748"/>
    </row>
    <row r="1193" spans="1:4" ht="15">
      <c r="A1193" s="760" t="s">
        <v>4533</v>
      </c>
      <c r="B1193" s="761" t="s">
        <v>4487</v>
      </c>
      <c r="C1193" s="552">
        <v>9961.8700000000008</v>
      </c>
      <c r="D1193" s="748"/>
    </row>
    <row r="1194" spans="1:4" ht="15">
      <c r="A1194" s="760" t="s">
        <v>4534</v>
      </c>
      <c r="B1194" s="761" t="s">
        <v>4487</v>
      </c>
      <c r="C1194" s="552">
        <v>9961.8700000000008</v>
      </c>
      <c r="D1194" s="748"/>
    </row>
    <row r="1195" spans="1:4" ht="15">
      <c r="A1195" s="760" t="s">
        <v>4535</v>
      </c>
      <c r="B1195" s="761" t="s">
        <v>4487</v>
      </c>
      <c r="C1195" s="552">
        <v>9961.8700000000008</v>
      </c>
      <c r="D1195" s="748"/>
    </row>
    <row r="1196" spans="1:4" ht="15">
      <c r="A1196" s="760" t="s">
        <v>4536</v>
      </c>
      <c r="B1196" s="761" t="s">
        <v>4487</v>
      </c>
      <c r="C1196" s="552">
        <v>9961.8700000000008</v>
      </c>
      <c r="D1196" s="748"/>
    </row>
    <row r="1197" spans="1:4" ht="15">
      <c r="A1197" s="760" t="s">
        <v>4537</v>
      </c>
      <c r="B1197" s="761" t="s">
        <v>4487</v>
      </c>
      <c r="C1197" s="552">
        <v>9961.8700000000008</v>
      </c>
      <c r="D1197" s="748"/>
    </row>
    <row r="1198" spans="1:4" ht="15">
      <c r="A1198" s="760" t="s">
        <v>4538</v>
      </c>
      <c r="B1198" s="761" t="s">
        <v>4487</v>
      </c>
      <c r="C1198" s="552">
        <v>9961.8700000000008</v>
      </c>
      <c r="D1198" s="748"/>
    </row>
    <row r="1199" spans="1:4" ht="15">
      <c r="A1199" s="760" t="s">
        <v>4539</v>
      </c>
      <c r="B1199" s="761" t="s">
        <v>4487</v>
      </c>
      <c r="C1199" s="552">
        <v>9961.8700000000008</v>
      </c>
      <c r="D1199" s="748"/>
    </row>
    <row r="1200" spans="1:4" ht="15">
      <c r="A1200" s="760" t="s">
        <v>4540</v>
      </c>
      <c r="B1200" s="761" t="s">
        <v>4487</v>
      </c>
      <c r="C1200" s="552">
        <v>9961.8700000000008</v>
      </c>
      <c r="D1200" s="748"/>
    </row>
    <row r="1201" spans="1:4" ht="15">
      <c r="A1201" s="760" t="s">
        <v>4541</v>
      </c>
      <c r="B1201" s="761" t="s">
        <v>4487</v>
      </c>
      <c r="C1201" s="552">
        <v>9961.8700000000008</v>
      </c>
      <c r="D1201" s="748"/>
    </row>
    <row r="1202" spans="1:4" ht="15">
      <c r="A1202" s="760" t="s">
        <v>4542</v>
      </c>
      <c r="B1202" s="761" t="s">
        <v>4487</v>
      </c>
      <c r="C1202" s="552">
        <v>9961.8700000000008</v>
      </c>
      <c r="D1202" s="748"/>
    </row>
    <row r="1203" spans="1:4" ht="15">
      <c r="A1203" s="760" t="s">
        <v>4543</v>
      </c>
      <c r="B1203" s="761" t="s">
        <v>4487</v>
      </c>
      <c r="C1203" s="552">
        <v>9961.8700000000008</v>
      </c>
      <c r="D1203" s="748"/>
    </row>
    <row r="1204" spans="1:4" ht="15">
      <c r="A1204" s="760" t="s">
        <v>4544</v>
      </c>
      <c r="B1204" s="761" t="s">
        <v>4487</v>
      </c>
      <c r="C1204" s="552">
        <v>9961.8700000000008</v>
      </c>
      <c r="D1204" s="748"/>
    </row>
    <row r="1205" spans="1:4" ht="15">
      <c r="A1205" s="760" t="s">
        <v>4545</v>
      </c>
      <c r="B1205" s="761" t="s">
        <v>4487</v>
      </c>
      <c r="C1205" s="552">
        <v>9961.8700000000008</v>
      </c>
      <c r="D1205" s="748"/>
    </row>
    <row r="1206" spans="1:4" ht="15">
      <c r="A1206" s="760" t="s">
        <v>4546</v>
      </c>
      <c r="B1206" s="761" t="s">
        <v>4487</v>
      </c>
      <c r="C1206" s="552">
        <v>9961.8700000000008</v>
      </c>
      <c r="D1206" s="748"/>
    </row>
    <row r="1207" spans="1:4" ht="15">
      <c r="A1207" s="760" t="s">
        <v>4547</v>
      </c>
      <c r="B1207" s="761" t="s">
        <v>4487</v>
      </c>
      <c r="C1207" s="552">
        <v>9961.8700000000008</v>
      </c>
      <c r="D1207" s="748"/>
    </row>
    <row r="1208" spans="1:4" ht="15">
      <c r="A1208" s="760" t="s">
        <v>4548</v>
      </c>
      <c r="B1208" s="761" t="s">
        <v>4487</v>
      </c>
      <c r="C1208" s="552">
        <v>9961.8700000000008</v>
      </c>
      <c r="D1208" s="748"/>
    </row>
    <row r="1209" spans="1:4" ht="15">
      <c r="A1209" s="760" t="s">
        <v>4549</v>
      </c>
      <c r="B1209" s="761" t="s">
        <v>4487</v>
      </c>
      <c r="C1209" s="552">
        <v>9961.8700000000008</v>
      </c>
      <c r="D1209" s="748"/>
    </row>
    <row r="1210" spans="1:4" ht="15">
      <c r="A1210" s="760" t="s">
        <v>4550</v>
      </c>
      <c r="B1210" s="761" t="s">
        <v>4487</v>
      </c>
      <c r="C1210" s="552">
        <v>9961.8700000000008</v>
      </c>
      <c r="D1210" s="748"/>
    </row>
    <row r="1211" spans="1:4" ht="15">
      <c r="A1211" s="760" t="s">
        <v>4551</v>
      </c>
      <c r="B1211" s="761" t="s">
        <v>4487</v>
      </c>
      <c r="C1211" s="552">
        <v>9961.8700000000008</v>
      </c>
      <c r="D1211" s="748"/>
    </row>
    <row r="1212" spans="1:4" ht="15">
      <c r="A1212" s="760" t="s">
        <v>4552</v>
      </c>
      <c r="B1212" s="761" t="s">
        <v>4487</v>
      </c>
      <c r="C1212" s="552">
        <v>9961.8700000000008</v>
      </c>
      <c r="D1212" s="748"/>
    </row>
    <row r="1213" spans="1:4" ht="15">
      <c r="A1213" s="760" t="s">
        <v>4553</v>
      </c>
      <c r="B1213" s="761" t="s">
        <v>4487</v>
      </c>
      <c r="C1213" s="552">
        <v>9961.8700000000008</v>
      </c>
      <c r="D1213" s="748"/>
    </row>
    <row r="1214" spans="1:4" ht="15">
      <c r="A1214" s="760" t="s">
        <v>4554</v>
      </c>
      <c r="B1214" s="761" t="s">
        <v>4487</v>
      </c>
      <c r="C1214" s="552">
        <v>9961.8700000000008</v>
      </c>
      <c r="D1214" s="748"/>
    </row>
    <row r="1215" spans="1:4" ht="15">
      <c r="A1215" s="760" t="s">
        <v>4555</v>
      </c>
      <c r="B1215" s="761" t="s">
        <v>4487</v>
      </c>
      <c r="C1215" s="552">
        <v>9961.8700000000008</v>
      </c>
      <c r="D1215" s="748"/>
    </row>
    <row r="1216" spans="1:4" ht="15">
      <c r="A1216" s="760" t="s">
        <v>4556</v>
      </c>
      <c r="B1216" s="761" t="s">
        <v>4487</v>
      </c>
      <c r="C1216" s="552">
        <v>9961.8700000000008</v>
      </c>
      <c r="D1216" s="748"/>
    </row>
    <row r="1217" spans="1:4" ht="15">
      <c r="A1217" s="760" t="s">
        <v>4557</v>
      </c>
      <c r="B1217" s="761" t="s">
        <v>4487</v>
      </c>
      <c r="C1217" s="552">
        <v>9961.8700000000008</v>
      </c>
      <c r="D1217" s="748"/>
    </row>
    <row r="1218" spans="1:4" ht="15">
      <c r="A1218" s="760" t="s">
        <v>4558</v>
      </c>
      <c r="B1218" s="761" t="s">
        <v>4487</v>
      </c>
      <c r="C1218" s="552">
        <v>9961.8700000000008</v>
      </c>
      <c r="D1218" s="748"/>
    </row>
    <row r="1219" spans="1:4" ht="15">
      <c r="A1219" s="760" t="s">
        <v>4559</v>
      </c>
      <c r="B1219" s="761" t="s">
        <v>4487</v>
      </c>
      <c r="C1219" s="552">
        <v>9961.8700000000008</v>
      </c>
      <c r="D1219" s="748"/>
    </row>
    <row r="1220" spans="1:4" ht="15">
      <c r="A1220" s="760" t="s">
        <v>4560</v>
      </c>
      <c r="B1220" s="761" t="s">
        <v>4487</v>
      </c>
      <c r="C1220" s="552">
        <v>9961.8700000000008</v>
      </c>
      <c r="D1220" s="748"/>
    </row>
    <row r="1221" spans="1:4" ht="15">
      <c r="A1221" s="760" t="s">
        <v>4561</v>
      </c>
      <c r="B1221" s="761" t="s">
        <v>4487</v>
      </c>
      <c r="C1221" s="552">
        <v>9961.8700000000008</v>
      </c>
      <c r="D1221" s="748"/>
    </row>
    <row r="1222" spans="1:4" ht="15">
      <c r="A1222" s="760" t="s">
        <v>4562</v>
      </c>
      <c r="B1222" s="761" t="s">
        <v>4487</v>
      </c>
      <c r="C1222" s="552">
        <v>9961.8700000000008</v>
      </c>
      <c r="D1222" s="748"/>
    </row>
    <row r="1223" spans="1:4" ht="15">
      <c r="A1223" s="760" t="s">
        <v>4563</v>
      </c>
      <c r="B1223" s="761" t="s">
        <v>4487</v>
      </c>
      <c r="C1223" s="552">
        <v>9961.8700000000008</v>
      </c>
      <c r="D1223" s="748"/>
    </row>
    <row r="1224" spans="1:4" ht="15">
      <c r="A1224" s="760" t="s">
        <v>4564</v>
      </c>
      <c r="B1224" s="761" t="s">
        <v>4487</v>
      </c>
      <c r="C1224" s="552">
        <v>9961.8700000000008</v>
      </c>
      <c r="D1224" s="748"/>
    </row>
    <row r="1225" spans="1:4" ht="15">
      <c r="A1225" s="760" t="s">
        <v>4565</v>
      </c>
      <c r="B1225" s="761" t="s">
        <v>4487</v>
      </c>
      <c r="C1225" s="552">
        <v>9961.8700000000008</v>
      </c>
      <c r="D1225" s="748"/>
    </row>
    <row r="1226" spans="1:4" ht="15">
      <c r="A1226" s="760" t="s">
        <v>4566</v>
      </c>
      <c r="B1226" s="761" t="s">
        <v>4487</v>
      </c>
      <c r="C1226" s="552">
        <v>9961.8700000000008</v>
      </c>
      <c r="D1226" s="748"/>
    </row>
    <row r="1227" spans="1:4" ht="15">
      <c r="A1227" s="760" t="s">
        <v>4567</v>
      </c>
      <c r="B1227" s="761" t="s">
        <v>4487</v>
      </c>
      <c r="C1227" s="552">
        <v>9961.8700000000008</v>
      </c>
      <c r="D1227" s="748"/>
    </row>
    <row r="1228" spans="1:4" ht="15">
      <c r="A1228" s="760" t="s">
        <v>4568</v>
      </c>
      <c r="B1228" s="761" t="s">
        <v>4487</v>
      </c>
      <c r="C1228" s="552">
        <v>9961.8700000000008</v>
      </c>
      <c r="D1228" s="748"/>
    </row>
    <row r="1229" spans="1:4" ht="15">
      <c r="A1229" s="760" t="s">
        <v>4569</v>
      </c>
      <c r="B1229" s="761" t="s">
        <v>4487</v>
      </c>
      <c r="C1229" s="552">
        <v>9961.8700000000008</v>
      </c>
      <c r="D1229" s="748"/>
    </row>
    <row r="1230" spans="1:4" ht="15">
      <c r="A1230" s="760" t="s">
        <v>4570</v>
      </c>
      <c r="B1230" s="761" t="s">
        <v>4487</v>
      </c>
      <c r="C1230" s="552">
        <v>9961.8700000000008</v>
      </c>
      <c r="D1230" s="748"/>
    </row>
    <row r="1231" spans="1:4" ht="15">
      <c r="A1231" s="760" t="s">
        <v>4571</v>
      </c>
      <c r="B1231" s="761" t="s">
        <v>4487</v>
      </c>
      <c r="C1231" s="552">
        <v>9961.8700000000008</v>
      </c>
      <c r="D1231" s="748"/>
    </row>
    <row r="1232" spans="1:4" ht="15">
      <c r="A1232" s="760" t="s">
        <v>4572</v>
      </c>
      <c r="B1232" s="761" t="s">
        <v>4487</v>
      </c>
      <c r="C1232" s="552">
        <v>9961.8700000000008</v>
      </c>
      <c r="D1232" s="748"/>
    </row>
    <row r="1233" spans="1:4" ht="15">
      <c r="A1233" s="760" t="s">
        <v>4573</v>
      </c>
      <c r="B1233" s="761" t="s">
        <v>4487</v>
      </c>
      <c r="C1233" s="552">
        <v>9961.8700000000008</v>
      </c>
      <c r="D1233" s="748"/>
    </row>
    <row r="1234" spans="1:4" ht="15">
      <c r="A1234" s="760" t="s">
        <v>4574</v>
      </c>
      <c r="B1234" s="761" t="s">
        <v>4487</v>
      </c>
      <c r="C1234" s="552">
        <v>9961.8700000000008</v>
      </c>
      <c r="D1234" s="748"/>
    </row>
    <row r="1235" spans="1:4" ht="15">
      <c r="A1235" s="760" t="s">
        <v>4575</v>
      </c>
      <c r="B1235" s="761" t="s">
        <v>4487</v>
      </c>
      <c r="C1235" s="552">
        <v>9961.8700000000008</v>
      </c>
      <c r="D1235" s="748"/>
    </row>
    <row r="1236" spans="1:4" ht="15">
      <c r="A1236" s="760" t="s">
        <v>4576</v>
      </c>
      <c r="B1236" s="761" t="s">
        <v>4487</v>
      </c>
      <c r="C1236" s="552">
        <v>9961.8700000000008</v>
      </c>
      <c r="D1236" s="748"/>
    </row>
    <row r="1237" spans="1:4" ht="15">
      <c r="A1237" s="760" t="s">
        <v>4577</v>
      </c>
      <c r="B1237" s="761" t="s">
        <v>4487</v>
      </c>
      <c r="C1237" s="552">
        <v>9961.8700000000008</v>
      </c>
      <c r="D1237" s="748"/>
    </row>
    <row r="1238" spans="1:4" ht="15">
      <c r="A1238" s="760" t="s">
        <v>4578</v>
      </c>
      <c r="B1238" s="761" t="s">
        <v>4487</v>
      </c>
      <c r="C1238" s="552">
        <v>9961.8700000000008</v>
      </c>
      <c r="D1238" s="748"/>
    </row>
    <row r="1239" spans="1:4" ht="15">
      <c r="A1239" s="760" t="s">
        <v>4579</v>
      </c>
      <c r="B1239" s="761" t="s">
        <v>4487</v>
      </c>
      <c r="C1239" s="552">
        <v>9961.8700000000008</v>
      </c>
      <c r="D1239" s="748"/>
    </row>
    <row r="1240" spans="1:4" ht="15">
      <c r="A1240" s="760" t="s">
        <v>4580</v>
      </c>
      <c r="B1240" s="761" t="s">
        <v>4487</v>
      </c>
      <c r="C1240" s="552">
        <v>9961.8700000000008</v>
      </c>
      <c r="D1240" s="748"/>
    </row>
    <row r="1241" spans="1:4" ht="15">
      <c r="A1241" s="760" t="s">
        <v>4581</v>
      </c>
      <c r="B1241" s="761" t="s">
        <v>4487</v>
      </c>
      <c r="C1241" s="552">
        <v>9961.8700000000008</v>
      </c>
      <c r="D1241" s="748"/>
    </row>
    <row r="1242" spans="1:4" ht="15">
      <c r="A1242" s="760" t="s">
        <v>4582</v>
      </c>
      <c r="B1242" s="761" t="s">
        <v>4487</v>
      </c>
      <c r="C1242" s="552">
        <v>9961.8700000000008</v>
      </c>
      <c r="D1242" s="748"/>
    </row>
    <row r="1243" spans="1:4" ht="15">
      <c r="A1243" s="760" t="s">
        <v>4583</v>
      </c>
      <c r="B1243" s="761" t="s">
        <v>4487</v>
      </c>
      <c r="C1243" s="552">
        <v>9961.8700000000008</v>
      </c>
      <c r="D1243" s="748"/>
    </row>
    <row r="1244" spans="1:4" ht="15">
      <c r="A1244" s="760" t="s">
        <v>4584</v>
      </c>
      <c r="B1244" s="761" t="s">
        <v>4487</v>
      </c>
      <c r="C1244" s="552">
        <v>9961.8700000000008</v>
      </c>
      <c r="D1244" s="748"/>
    </row>
    <row r="1245" spans="1:4" ht="15">
      <c r="A1245" s="760" t="s">
        <v>4585</v>
      </c>
      <c r="B1245" s="761" t="s">
        <v>4487</v>
      </c>
      <c r="C1245" s="552">
        <v>9961.8700000000008</v>
      </c>
      <c r="D1245" s="748"/>
    </row>
    <row r="1246" spans="1:4" ht="15">
      <c r="A1246" s="760" t="s">
        <v>4586</v>
      </c>
      <c r="B1246" s="761" t="s">
        <v>4487</v>
      </c>
      <c r="C1246" s="552">
        <v>9961.8700000000008</v>
      </c>
      <c r="D1246" s="748"/>
    </row>
    <row r="1247" spans="1:4" ht="15">
      <c r="A1247" s="760" t="s">
        <v>4587</v>
      </c>
      <c r="B1247" s="761" t="s">
        <v>4487</v>
      </c>
      <c r="C1247" s="552">
        <v>9961.8700000000008</v>
      </c>
      <c r="D1247" s="748"/>
    </row>
    <row r="1248" spans="1:4" ht="15">
      <c r="A1248" s="760" t="s">
        <v>4588</v>
      </c>
      <c r="B1248" s="761" t="s">
        <v>4487</v>
      </c>
      <c r="C1248" s="552">
        <v>9961.8700000000008</v>
      </c>
      <c r="D1248" s="748"/>
    </row>
    <row r="1249" spans="1:4" ht="15">
      <c r="A1249" s="760" t="s">
        <v>4589</v>
      </c>
      <c r="B1249" s="761" t="s">
        <v>4487</v>
      </c>
      <c r="C1249" s="552">
        <v>9961.8700000000008</v>
      </c>
      <c r="D1249" s="748"/>
    </row>
    <row r="1250" spans="1:4" ht="15">
      <c r="A1250" s="760" t="s">
        <v>4590</v>
      </c>
      <c r="B1250" s="761" t="s">
        <v>4487</v>
      </c>
      <c r="C1250" s="552">
        <v>9961.8700000000008</v>
      </c>
      <c r="D1250" s="748"/>
    </row>
    <row r="1251" spans="1:4" ht="15">
      <c r="A1251" s="760" t="s">
        <v>4591</v>
      </c>
      <c r="B1251" s="761" t="s">
        <v>4487</v>
      </c>
      <c r="C1251" s="552">
        <v>9961.8700000000008</v>
      </c>
      <c r="D1251" s="748"/>
    </row>
    <row r="1252" spans="1:4" ht="15">
      <c r="A1252" s="760" t="s">
        <v>4592</v>
      </c>
      <c r="B1252" s="761" t="s">
        <v>4487</v>
      </c>
      <c r="C1252" s="552">
        <v>9961.8700000000008</v>
      </c>
      <c r="D1252" s="748"/>
    </row>
    <row r="1253" spans="1:4" ht="15">
      <c r="A1253" s="760" t="s">
        <v>4593</v>
      </c>
      <c r="B1253" s="761" t="s">
        <v>4487</v>
      </c>
      <c r="C1253" s="552">
        <v>9961.8700000000008</v>
      </c>
      <c r="D1253" s="748"/>
    </row>
    <row r="1254" spans="1:4" ht="15">
      <c r="A1254" s="760" t="s">
        <v>4594</v>
      </c>
      <c r="B1254" s="761" t="s">
        <v>4487</v>
      </c>
      <c r="C1254" s="552">
        <v>9961.8700000000008</v>
      </c>
      <c r="D1254" s="748"/>
    </row>
    <row r="1255" spans="1:4" ht="15">
      <c r="A1255" s="760" t="s">
        <v>4595</v>
      </c>
      <c r="B1255" s="761" t="s">
        <v>4487</v>
      </c>
      <c r="C1255" s="552">
        <v>9961.8700000000008</v>
      </c>
      <c r="D1255" s="748"/>
    </row>
    <row r="1256" spans="1:4" ht="15">
      <c r="A1256" s="760" t="s">
        <v>4596</v>
      </c>
      <c r="B1256" s="761" t="s">
        <v>4487</v>
      </c>
      <c r="C1256" s="552">
        <v>9961.8700000000008</v>
      </c>
      <c r="D1256" s="748"/>
    </row>
    <row r="1257" spans="1:4" ht="15">
      <c r="A1257" s="760" t="s">
        <v>4597</v>
      </c>
      <c r="B1257" s="761" t="s">
        <v>4487</v>
      </c>
      <c r="C1257" s="552">
        <v>9961.8700000000008</v>
      </c>
      <c r="D1257" s="748"/>
    </row>
    <row r="1258" spans="1:4" ht="15">
      <c r="A1258" s="760" t="s">
        <v>4598</v>
      </c>
      <c r="B1258" s="761" t="s">
        <v>4487</v>
      </c>
      <c r="C1258" s="552">
        <v>9961.8700000000008</v>
      </c>
      <c r="D1258" s="748"/>
    </row>
    <row r="1259" spans="1:4" ht="15">
      <c r="A1259" s="760" t="s">
        <v>4599</v>
      </c>
      <c r="B1259" s="761" t="s">
        <v>4487</v>
      </c>
      <c r="C1259" s="552">
        <v>9961.8700000000008</v>
      </c>
      <c r="D1259" s="748"/>
    </row>
    <row r="1260" spans="1:4" ht="15">
      <c r="A1260" s="760" t="s">
        <v>4600</v>
      </c>
      <c r="B1260" s="761" t="s">
        <v>4487</v>
      </c>
      <c r="C1260" s="552">
        <v>9961.8700000000008</v>
      </c>
      <c r="D1260" s="748"/>
    </row>
    <row r="1261" spans="1:4" ht="15">
      <c r="A1261" s="760" t="s">
        <v>4601</v>
      </c>
      <c r="B1261" s="761" t="s">
        <v>4487</v>
      </c>
      <c r="C1261" s="552">
        <v>9961.8700000000008</v>
      </c>
      <c r="D1261" s="748"/>
    </row>
    <row r="1262" spans="1:4" ht="15">
      <c r="A1262" s="760" t="s">
        <v>4602</v>
      </c>
      <c r="B1262" s="761" t="s">
        <v>4487</v>
      </c>
      <c r="C1262" s="552">
        <v>9961.8700000000008</v>
      </c>
      <c r="D1262" s="748"/>
    </row>
    <row r="1263" spans="1:4" ht="15">
      <c r="A1263" s="760" t="s">
        <v>4603</v>
      </c>
      <c r="B1263" s="761" t="s">
        <v>4487</v>
      </c>
      <c r="C1263" s="552">
        <v>9961.8700000000008</v>
      </c>
      <c r="D1263" s="748"/>
    </row>
    <row r="1264" spans="1:4" ht="15">
      <c r="A1264" s="760" t="s">
        <v>4604</v>
      </c>
      <c r="B1264" s="761" t="s">
        <v>4487</v>
      </c>
      <c r="C1264" s="552">
        <v>9961.8700000000008</v>
      </c>
      <c r="D1264" s="748"/>
    </row>
    <row r="1265" spans="1:4" ht="15">
      <c r="A1265" s="760" t="s">
        <v>4605</v>
      </c>
      <c r="B1265" s="761" t="s">
        <v>4487</v>
      </c>
      <c r="C1265" s="552">
        <v>9961.8700000000008</v>
      </c>
      <c r="D1265" s="748"/>
    </row>
    <row r="1266" spans="1:4" ht="15">
      <c r="A1266" s="760" t="s">
        <v>4606</v>
      </c>
      <c r="B1266" s="761" t="s">
        <v>4487</v>
      </c>
      <c r="C1266" s="552">
        <v>9961.8700000000008</v>
      </c>
      <c r="D1266" s="748"/>
    </row>
    <row r="1267" spans="1:4" ht="15">
      <c r="A1267" s="760" t="s">
        <v>4607</v>
      </c>
      <c r="B1267" s="761" t="s">
        <v>4487</v>
      </c>
      <c r="C1267" s="552">
        <v>9961.8700000000008</v>
      </c>
      <c r="D1267" s="748"/>
    </row>
    <row r="1268" spans="1:4" ht="15">
      <c r="A1268" s="760" t="s">
        <v>4608</v>
      </c>
      <c r="B1268" s="761" t="s">
        <v>4487</v>
      </c>
      <c r="C1268" s="552">
        <v>9961.8700000000008</v>
      </c>
      <c r="D1268" s="748"/>
    </row>
    <row r="1269" spans="1:4" ht="15">
      <c r="A1269" s="760" t="s">
        <v>4609</v>
      </c>
      <c r="B1269" s="761" t="s">
        <v>4487</v>
      </c>
      <c r="C1269" s="552">
        <v>9961.8700000000008</v>
      </c>
      <c r="D1269" s="748"/>
    </row>
    <row r="1270" spans="1:4" ht="15">
      <c r="A1270" s="760" t="s">
        <v>4610</v>
      </c>
      <c r="B1270" s="761" t="s">
        <v>4487</v>
      </c>
      <c r="C1270" s="552">
        <v>9961.8700000000008</v>
      </c>
      <c r="D1270" s="748"/>
    </row>
    <row r="1271" spans="1:4" ht="15">
      <c r="A1271" s="760" t="s">
        <v>4611</v>
      </c>
      <c r="B1271" s="761" t="s">
        <v>4487</v>
      </c>
      <c r="C1271" s="552">
        <v>9961.8700000000008</v>
      </c>
      <c r="D1271" s="748"/>
    </row>
    <row r="1272" spans="1:4" ht="15">
      <c r="A1272" s="760" t="s">
        <v>4612</v>
      </c>
      <c r="B1272" s="761" t="s">
        <v>4487</v>
      </c>
      <c r="C1272" s="552">
        <v>9961.8700000000008</v>
      </c>
      <c r="D1272" s="748"/>
    </row>
    <row r="1273" spans="1:4" ht="15">
      <c r="A1273" s="760" t="s">
        <v>4613</v>
      </c>
      <c r="B1273" s="761" t="s">
        <v>4487</v>
      </c>
      <c r="C1273" s="552">
        <v>9961.8700000000008</v>
      </c>
      <c r="D1273" s="748"/>
    </row>
    <row r="1274" spans="1:4" ht="15">
      <c r="A1274" s="760" t="s">
        <v>4614</v>
      </c>
      <c r="B1274" s="761" t="s">
        <v>4487</v>
      </c>
      <c r="C1274" s="552">
        <v>9961.8700000000008</v>
      </c>
      <c r="D1274" s="748"/>
    </row>
    <row r="1275" spans="1:4" ht="15">
      <c r="A1275" s="760" t="s">
        <v>4615</v>
      </c>
      <c r="B1275" s="761" t="s">
        <v>4487</v>
      </c>
      <c r="C1275" s="603">
        <v>9961.8700000000008</v>
      </c>
      <c r="D1275" s="748"/>
    </row>
    <row r="1276" spans="1:4" ht="15">
      <c r="A1276" s="760" t="s">
        <v>4616</v>
      </c>
      <c r="B1276" s="761" t="s">
        <v>4487</v>
      </c>
      <c r="C1276" s="603">
        <v>9961.8700000000008</v>
      </c>
      <c r="D1276" s="748"/>
    </row>
    <row r="1277" spans="1:4" ht="15">
      <c r="A1277" s="760" t="s">
        <v>4617</v>
      </c>
      <c r="B1277" s="761" t="s">
        <v>4618</v>
      </c>
      <c r="C1277" s="603">
        <v>19923.740000000002</v>
      </c>
      <c r="D1277" s="748"/>
    </row>
    <row r="1278" spans="1:4" ht="15">
      <c r="A1278" s="760" t="s">
        <v>4619</v>
      </c>
      <c r="B1278" s="761" t="s">
        <v>4618</v>
      </c>
      <c r="C1278" s="603">
        <v>19923.740000000002</v>
      </c>
      <c r="D1278" s="748"/>
    </row>
    <row r="1279" spans="1:4" ht="15">
      <c r="A1279" s="760" t="s">
        <v>4620</v>
      </c>
      <c r="B1279" s="761" t="s">
        <v>4618</v>
      </c>
      <c r="C1279" s="603">
        <v>19923.740000000002</v>
      </c>
      <c r="D1279" s="748"/>
    </row>
    <row r="1280" spans="1:4" ht="15">
      <c r="A1280" s="760" t="s">
        <v>4621</v>
      </c>
      <c r="B1280" s="761" t="s">
        <v>4618</v>
      </c>
      <c r="C1280" s="552">
        <v>19923.740000000002</v>
      </c>
      <c r="D1280" s="748"/>
    </row>
    <row r="1281" spans="1:4" ht="15">
      <c r="A1281" s="760" t="s">
        <v>4622</v>
      </c>
      <c r="B1281" s="761" t="s">
        <v>4618</v>
      </c>
      <c r="C1281" s="603">
        <v>19923.740000000002</v>
      </c>
      <c r="D1281" s="748"/>
    </row>
    <row r="1282" spans="1:4" ht="15">
      <c r="A1282" s="760" t="s">
        <v>4623</v>
      </c>
      <c r="B1282" s="761" t="s">
        <v>4618</v>
      </c>
      <c r="C1282" s="552">
        <v>19923.740000000002</v>
      </c>
      <c r="D1282" s="748"/>
    </row>
    <row r="1283" spans="1:4" ht="15">
      <c r="A1283" s="760" t="s">
        <v>4624</v>
      </c>
      <c r="B1283" s="761" t="s">
        <v>4618</v>
      </c>
      <c r="C1283" s="552">
        <v>19923.740000000002</v>
      </c>
      <c r="D1283" s="748"/>
    </row>
    <row r="1284" spans="1:4" ht="15">
      <c r="A1284" s="760" t="s">
        <v>4625</v>
      </c>
      <c r="B1284" s="761" t="s">
        <v>4618</v>
      </c>
      <c r="C1284" s="552">
        <v>19923.740000000002</v>
      </c>
      <c r="D1284" s="748"/>
    </row>
    <row r="1285" spans="1:4" ht="15">
      <c r="A1285" s="760" t="s">
        <v>4626</v>
      </c>
      <c r="B1285" s="761" t="s">
        <v>4618</v>
      </c>
      <c r="C1285" s="552">
        <v>19923.740000000002</v>
      </c>
      <c r="D1285" s="748"/>
    </row>
    <row r="1286" spans="1:4" ht="15">
      <c r="A1286" s="760" t="s">
        <v>4627</v>
      </c>
      <c r="B1286" s="761" t="s">
        <v>4618</v>
      </c>
      <c r="C1286" s="552">
        <v>19923.740000000002</v>
      </c>
      <c r="D1286" s="748"/>
    </row>
    <row r="1287" spans="1:4" ht="15">
      <c r="A1287" s="760" t="s">
        <v>4628</v>
      </c>
      <c r="B1287" s="761" t="s">
        <v>4618</v>
      </c>
      <c r="C1287" s="552">
        <v>19923.740000000002</v>
      </c>
      <c r="D1287" s="748"/>
    </row>
    <row r="1288" spans="1:4" ht="15">
      <c r="A1288" s="760" t="s">
        <v>4629</v>
      </c>
      <c r="B1288" s="761" t="s">
        <v>4618</v>
      </c>
      <c r="C1288" s="552">
        <v>19923.740000000002</v>
      </c>
      <c r="D1288" s="748"/>
    </row>
    <row r="1289" spans="1:4" ht="15">
      <c r="A1289" s="760" t="s">
        <v>4630</v>
      </c>
      <c r="B1289" s="761" t="s">
        <v>4618</v>
      </c>
      <c r="C1289" s="552">
        <v>19923.740000000002</v>
      </c>
      <c r="D1289" s="748"/>
    </row>
    <row r="1290" spans="1:4" ht="15">
      <c r="A1290" s="760" t="s">
        <v>4631</v>
      </c>
      <c r="B1290" s="761" t="s">
        <v>4618</v>
      </c>
      <c r="C1290" s="552">
        <v>19923.740000000002</v>
      </c>
      <c r="D1290" s="748"/>
    </row>
    <row r="1291" spans="1:4" ht="15">
      <c r="A1291" s="760" t="s">
        <v>4632</v>
      </c>
      <c r="B1291" s="761" t="s">
        <v>4618</v>
      </c>
      <c r="C1291" s="552">
        <v>19923.740000000002</v>
      </c>
      <c r="D1291" s="748"/>
    </row>
    <row r="1292" spans="1:4" ht="15">
      <c r="A1292" s="760" t="s">
        <v>4633</v>
      </c>
      <c r="B1292" s="761" t="s">
        <v>4618</v>
      </c>
      <c r="C1292" s="603">
        <v>19923.740000000002</v>
      </c>
      <c r="D1292" s="748"/>
    </row>
    <row r="1293" spans="1:4" ht="15">
      <c r="A1293" s="760" t="s">
        <v>4634</v>
      </c>
      <c r="B1293" s="761" t="s">
        <v>4618</v>
      </c>
      <c r="C1293" s="603">
        <v>19923.740000000002</v>
      </c>
      <c r="D1293" s="748"/>
    </row>
    <row r="1294" spans="1:4" ht="15">
      <c r="A1294" s="760" t="s">
        <v>4635</v>
      </c>
      <c r="B1294" s="761" t="s">
        <v>4636</v>
      </c>
      <c r="C1294" s="603">
        <v>175720.71</v>
      </c>
      <c r="D1294" s="748"/>
    </row>
    <row r="1295" spans="1:4" ht="15">
      <c r="A1295" s="760" t="s">
        <v>4637</v>
      </c>
      <c r="B1295" s="761" t="s">
        <v>4638</v>
      </c>
      <c r="C1295" s="552">
        <v>179571.23</v>
      </c>
      <c r="D1295" s="748"/>
    </row>
    <row r="1296" spans="1:4" ht="15">
      <c r="A1296" s="760" t="s">
        <v>4639</v>
      </c>
      <c r="B1296" s="761" t="s">
        <v>4640</v>
      </c>
      <c r="C1296" s="552">
        <v>179571.24</v>
      </c>
      <c r="D1296" s="748"/>
    </row>
    <row r="1297" spans="1:4" ht="15">
      <c r="A1297" s="760" t="s">
        <v>4641</v>
      </c>
      <c r="B1297" s="761" t="s">
        <v>4642</v>
      </c>
      <c r="C1297" s="552">
        <v>179571.24</v>
      </c>
      <c r="D1297" s="748"/>
    </row>
    <row r="1298" spans="1:4" ht="15">
      <c r="A1298" s="760" t="s">
        <v>4643</v>
      </c>
      <c r="B1298" s="761" t="s">
        <v>2624</v>
      </c>
      <c r="C1298" s="552">
        <v>1437.5</v>
      </c>
      <c r="D1298" s="748"/>
    </row>
    <row r="1299" spans="1:4" ht="15">
      <c r="A1299" s="760" t="s">
        <v>4644</v>
      </c>
      <c r="B1299" s="761" t="s">
        <v>4645</v>
      </c>
      <c r="C1299" s="552">
        <v>1437.5</v>
      </c>
      <c r="D1299" s="748"/>
    </row>
    <row r="1300" spans="1:4" ht="15">
      <c r="A1300" s="760" t="s">
        <v>4646</v>
      </c>
      <c r="B1300" s="761" t="s">
        <v>4647</v>
      </c>
      <c r="C1300" s="552">
        <v>3427</v>
      </c>
      <c r="D1300" s="748"/>
    </row>
    <row r="1301" spans="1:4" ht="15">
      <c r="A1301" s="760" t="s">
        <v>4648</v>
      </c>
      <c r="B1301" s="761" t="s">
        <v>4649</v>
      </c>
      <c r="C1301" s="603">
        <v>2127.5</v>
      </c>
      <c r="D1301" s="748"/>
    </row>
    <row r="1302" spans="1:4" ht="15">
      <c r="A1302" s="760" t="s">
        <v>4650</v>
      </c>
      <c r="B1302" s="761" t="s">
        <v>4651</v>
      </c>
      <c r="C1302" s="603">
        <v>8165</v>
      </c>
      <c r="D1302" s="748"/>
    </row>
    <row r="1303" spans="1:4" ht="15">
      <c r="A1303" s="760" t="s">
        <v>4652</v>
      </c>
      <c r="B1303" s="761" t="s">
        <v>4653</v>
      </c>
      <c r="C1303" s="603">
        <v>9890</v>
      </c>
      <c r="D1303" s="748"/>
    </row>
    <row r="1304" spans="1:4" ht="15">
      <c r="A1304" s="760" t="s">
        <v>4654</v>
      </c>
      <c r="B1304" s="761" t="s">
        <v>4655</v>
      </c>
      <c r="C1304" s="603">
        <v>10949.5</v>
      </c>
      <c r="D1304" s="748"/>
    </row>
    <row r="1305" spans="1:4" ht="15">
      <c r="A1305" s="760" t="s">
        <v>4656</v>
      </c>
      <c r="B1305" s="761" t="s">
        <v>4655</v>
      </c>
      <c r="C1305" s="603">
        <v>10949.5</v>
      </c>
      <c r="D1305" s="748"/>
    </row>
    <row r="1306" spans="1:4" ht="15">
      <c r="A1306" s="760" t="s">
        <v>4657</v>
      </c>
      <c r="B1306" s="761" t="s">
        <v>4655</v>
      </c>
      <c r="C1306" s="552">
        <v>10949.5</v>
      </c>
      <c r="D1306" s="748"/>
    </row>
    <row r="1307" spans="1:4" ht="15">
      <c r="A1307" s="760" t="s">
        <v>4658</v>
      </c>
      <c r="B1307" s="761" t="s">
        <v>4655</v>
      </c>
      <c r="C1307" s="552">
        <v>10949.5</v>
      </c>
      <c r="D1307" s="748"/>
    </row>
    <row r="1308" spans="1:4" ht="15">
      <c r="A1308" s="760" t="s">
        <v>4659</v>
      </c>
      <c r="B1308" s="761" t="s">
        <v>4655</v>
      </c>
      <c r="C1308" s="552">
        <v>10949.5</v>
      </c>
      <c r="D1308" s="748"/>
    </row>
    <row r="1309" spans="1:4" ht="15">
      <c r="A1309" s="760" t="s">
        <v>4660</v>
      </c>
      <c r="B1309" s="761" t="s">
        <v>4655</v>
      </c>
      <c r="C1309" s="552">
        <v>10949.5</v>
      </c>
      <c r="D1309" s="748"/>
    </row>
    <row r="1310" spans="1:4" ht="15">
      <c r="A1310" s="760" t="s">
        <v>4661</v>
      </c>
      <c r="B1310" s="761" t="s">
        <v>4655</v>
      </c>
      <c r="C1310" s="552">
        <v>10949.5</v>
      </c>
      <c r="D1310" s="748"/>
    </row>
    <row r="1311" spans="1:4" ht="15">
      <c r="A1311" s="760" t="s">
        <v>4662</v>
      </c>
      <c r="B1311" s="761" t="s">
        <v>4655</v>
      </c>
      <c r="C1311" s="552">
        <v>10949.5</v>
      </c>
      <c r="D1311" s="748"/>
    </row>
    <row r="1312" spans="1:4" ht="15">
      <c r="A1312" s="760" t="s">
        <v>4663</v>
      </c>
      <c r="B1312" s="761" t="s">
        <v>4655</v>
      </c>
      <c r="C1312" s="552">
        <v>10949.5</v>
      </c>
      <c r="D1312" s="748"/>
    </row>
    <row r="1313" spans="1:4" ht="15">
      <c r="A1313" s="760" t="s">
        <v>4664</v>
      </c>
      <c r="B1313" s="761" t="s">
        <v>4655</v>
      </c>
      <c r="C1313" s="552">
        <v>10949.5</v>
      </c>
      <c r="D1313" s="748"/>
    </row>
    <row r="1314" spans="1:4" ht="15">
      <c r="A1314" s="760" t="s">
        <v>4665</v>
      </c>
      <c r="B1314" s="761" t="s">
        <v>4655</v>
      </c>
      <c r="C1314" s="552">
        <v>10949.5</v>
      </c>
      <c r="D1314" s="748"/>
    </row>
    <row r="1315" spans="1:4" ht="15">
      <c r="A1315" s="760" t="s">
        <v>4666</v>
      </c>
      <c r="B1315" s="761" t="s">
        <v>4655</v>
      </c>
      <c r="C1315" s="552">
        <v>10949.5</v>
      </c>
      <c r="D1315" s="748"/>
    </row>
    <row r="1316" spans="1:4" ht="15">
      <c r="A1316" s="760" t="s">
        <v>4667</v>
      </c>
      <c r="B1316" s="761" t="s">
        <v>4655</v>
      </c>
      <c r="C1316" s="552">
        <v>10949.5</v>
      </c>
      <c r="D1316" s="748"/>
    </row>
    <row r="1317" spans="1:4" ht="15">
      <c r="A1317" s="760" t="s">
        <v>4668</v>
      </c>
      <c r="B1317" s="761" t="s">
        <v>4655</v>
      </c>
      <c r="C1317" s="552">
        <v>10949.5</v>
      </c>
      <c r="D1317" s="748"/>
    </row>
    <row r="1318" spans="1:4" ht="15">
      <c r="A1318" s="760" t="s">
        <v>4669</v>
      </c>
      <c r="B1318" s="761" t="s">
        <v>4655</v>
      </c>
      <c r="C1318" s="603">
        <v>10949.5</v>
      </c>
      <c r="D1318" s="748"/>
    </row>
    <row r="1319" spans="1:4" ht="15">
      <c r="A1319" s="760" t="s">
        <v>4670</v>
      </c>
      <c r="B1319" s="761" t="s">
        <v>4655</v>
      </c>
      <c r="C1319" s="603">
        <v>10949.5</v>
      </c>
      <c r="D1319" s="748"/>
    </row>
    <row r="1320" spans="1:4" ht="15">
      <c r="A1320" s="760" t="s">
        <v>4671</v>
      </c>
      <c r="B1320" s="761" t="s">
        <v>4655</v>
      </c>
      <c r="C1320" s="603">
        <v>10949.5</v>
      </c>
      <c r="D1320" s="748"/>
    </row>
    <row r="1321" spans="1:4" ht="15">
      <c r="A1321" s="760" t="s">
        <v>4672</v>
      </c>
      <c r="B1321" s="761" t="s">
        <v>4655</v>
      </c>
      <c r="C1321" s="603">
        <v>10949.5</v>
      </c>
      <c r="D1321" s="748"/>
    </row>
    <row r="1322" spans="1:4" ht="15">
      <c r="A1322" s="760" t="s">
        <v>4673</v>
      </c>
      <c r="B1322" s="761" t="s">
        <v>4655</v>
      </c>
      <c r="C1322" s="603">
        <v>10949.5</v>
      </c>
      <c r="D1322" s="748"/>
    </row>
    <row r="1323" spans="1:4" ht="15">
      <c r="A1323" s="760" t="s">
        <v>4674</v>
      </c>
      <c r="B1323" s="761" t="s">
        <v>4655</v>
      </c>
      <c r="C1323" s="603">
        <v>10949.5</v>
      </c>
      <c r="D1323" s="748"/>
    </row>
    <row r="1324" spans="1:4" ht="15">
      <c r="A1324" s="760" t="s">
        <v>4675</v>
      </c>
      <c r="B1324" s="761" t="s">
        <v>4655</v>
      </c>
      <c r="C1324" s="603">
        <v>10949.5</v>
      </c>
      <c r="D1324" s="748"/>
    </row>
    <row r="1325" spans="1:4" ht="15">
      <c r="A1325" s="760" t="s">
        <v>4676</v>
      </c>
      <c r="B1325" s="761" t="s">
        <v>4655</v>
      </c>
      <c r="C1325" s="603">
        <v>10949.5</v>
      </c>
      <c r="D1325" s="748"/>
    </row>
    <row r="1326" spans="1:4" ht="15">
      <c r="A1326" s="760" t="s">
        <v>4677</v>
      </c>
      <c r="B1326" s="761" t="s">
        <v>4655</v>
      </c>
      <c r="C1326" s="603">
        <v>10949.5</v>
      </c>
      <c r="D1326" s="748"/>
    </row>
    <row r="1327" spans="1:4" ht="15">
      <c r="A1327" s="760" t="s">
        <v>4678</v>
      </c>
      <c r="B1327" s="761" t="s">
        <v>4655</v>
      </c>
      <c r="C1327" s="603">
        <v>10949.5</v>
      </c>
      <c r="D1327" s="748"/>
    </row>
    <row r="1328" spans="1:4" ht="15">
      <c r="A1328" s="760" t="s">
        <v>4679</v>
      </c>
      <c r="B1328" s="761" t="s">
        <v>4655</v>
      </c>
      <c r="C1328" s="603">
        <v>10949.5</v>
      </c>
      <c r="D1328" s="748"/>
    </row>
    <row r="1329" spans="1:4" ht="15">
      <c r="A1329" s="760" t="s">
        <v>4680</v>
      </c>
      <c r="B1329" s="761" t="s">
        <v>4655</v>
      </c>
      <c r="C1329" s="603">
        <v>10949.5</v>
      </c>
      <c r="D1329" s="748"/>
    </row>
    <row r="1330" spans="1:4" ht="15">
      <c r="A1330" s="760" t="s">
        <v>4681</v>
      </c>
      <c r="B1330" s="761" t="s">
        <v>4655</v>
      </c>
      <c r="C1330" s="603">
        <v>10949.5</v>
      </c>
      <c r="D1330" s="748"/>
    </row>
    <row r="1331" spans="1:4" ht="15">
      <c r="A1331" s="760" t="s">
        <v>4682</v>
      </c>
      <c r="B1331" s="761" t="s">
        <v>4655</v>
      </c>
      <c r="C1331" s="603">
        <v>10949.5</v>
      </c>
      <c r="D1331" s="748"/>
    </row>
    <row r="1332" spans="1:4" ht="15">
      <c r="A1332" s="760" t="s">
        <v>4683</v>
      </c>
      <c r="B1332" s="761" t="s">
        <v>4655</v>
      </c>
      <c r="C1332" s="603">
        <v>10949.5</v>
      </c>
      <c r="D1332" s="748"/>
    </row>
    <row r="1333" spans="1:4" ht="15">
      <c r="A1333" s="760" t="s">
        <v>4684</v>
      </c>
      <c r="B1333" s="761" t="s">
        <v>4655</v>
      </c>
      <c r="C1333" s="603">
        <v>10949.5</v>
      </c>
      <c r="D1333" s="748"/>
    </row>
    <row r="1334" spans="1:4" ht="15">
      <c r="A1334" s="760" t="s">
        <v>4685</v>
      </c>
      <c r="B1334" s="761" t="s">
        <v>4655</v>
      </c>
      <c r="C1334" s="603">
        <v>10949.5</v>
      </c>
      <c r="D1334" s="748"/>
    </row>
    <row r="1335" spans="1:4" ht="15">
      <c r="A1335" s="760" t="s">
        <v>4686</v>
      </c>
      <c r="B1335" s="761" t="s">
        <v>4655</v>
      </c>
      <c r="C1335" s="603">
        <v>10949.5</v>
      </c>
      <c r="D1335" s="748"/>
    </row>
    <row r="1336" spans="1:4" ht="15">
      <c r="A1336" s="760" t="s">
        <v>4687</v>
      </c>
      <c r="B1336" s="761" t="s">
        <v>4655</v>
      </c>
      <c r="C1336" s="603">
        <v>10949.5</v>
      </c>
      <c r="D1336" s="748"/>
    </row>
    <row r="1337" spans="1:4" ht="15">
      <c r="A1337" s="760" t="s">
        <v>4688</v>
      </c>
      <c r="B1337" s="761" t="s">
        <v>4655</v>
      </c>
      <c r="C1337" s="603">
        <v>10949.5</v>
      </c>
      <c r="D1337" s="748"/>
    </row>
    <row r="1338" spans="1:4" ht="15">
      <c r="A1338" s="760" t="s">
        <v>4689</v>
      </c>
      <c r="B1338" s="761" t="s">
        <v>4655</v>
      </c>
      <c r="C1338" s="603">
        <v>10949.5</v>
      </c>
      <c r="D1338" s="748"/>
    </row>
    <row r="1339" spans="1:4" ht="15">
      <c r="A1339" s="760" t="s">
        <v>4690</v>
      </c>
      <c r="B1339" s="761" t="s">
        <v>4655</v>
      </c>
      <c r="C1339" s="603">
        <v>10949.5</v>
      </c>
      <c r="D1339" s="748"/>
    </row>
    <row r="1340" spans="1:4" ht="15">
      <c r="A1340" s="760" t="s">
        <v>4691</v>
      </c>
      <c r="B1340" s="761" t="s">
        <v>4655</v>
      </c>
      <c r="C1340" s="603">
        <v>10949.5</v>
      </c>
      <c r="D1340" s="748"/>
    </row>
    <row r="1341" spans="1:4" ht="15">
      <c r="A1341" s="760" t="s">
        <v>4692</v>
      </c>
      <c r="B1341" s="761" t="s">
        <v>4655</v>
      </c>
      <c r="C1341" s="603">
        <v>10949.5</v>
      </c>
      <c r="D1341" s="748"/>
    </row>
    <row r="1342" spans="1:4" ht="15">
      <c r="A1342" s="760" t="s">
        <v>4693</v>
      </c>
      <c r="B1342" s="761" t="s">
        <v>4655</v>
      </c>
      <c r="C1342" s="603">
        <v>10949.5</v>
      </c>
      <c r="D1342" s="748"/>
    </row>
    <row r="1343" spans="1:4" ht="15">
      <c r="A1343" s="760" t="s">
        <v>4694</v>
      </c>
      <c r="B1343" s="761" t="s">
        <v>4655</v>
      </c>
      <c r="C1343" s="603">
        <v>10949.5</v>
      </c>
      <c r="D1343" s="748"/>
    </row>
    <row r="1344" spans="1:4" ht="15">
      <c r="A1344" s="760" t="s">
        <v>4695</v>
      </c>
      <c r="B1344" s="761" t="s">
        <v>4655</v>
      </c>
      <c r="C1344" s="603">
        <v>10949.5</v>
      </c>
      <c r="D1344" s="748"/>
    </row>
    <row r="1345" spans="1:4" ht="15">
      <c r="A1345" s="760" t="s">
        <v>4696</v>
      </c>
      <c r="B1345" s="761" t="s">
        <v>4655</v>
      </c>
      <c r="C1345" s="603">
        <v>10949.5</v>
      </c>
      <c r="D1345" s="748"/>
    </row>
    <row r="1346" spans="1:4" ht="15">
      <c r="A1346" s="760" t="s">
        <v>4697</v>
      </c>
      <c r="B1346" s="761" t="s">
        <v>4655</v>
      </c>
      <c r="C1346" s="603">
        <v>10949.5</v>
      </c>
      <c r="D1346" s="748"/>
    </row>
    <row r="1347" spans="1:4" ht="15">
      <c r="A1347" s="760" t="s">
        <v>4698</v>
      </c>
      <c r="B1347" s="761" t="s">
        <v>4655</v>
      </c>
      <c r="C1347" s="603">
        <v>10949.5</v>
      </c>
      <c r="D1347" s="748"/>
    </row>
    <row r="1348" spans="1:4" ht="15">
      <c r="A1348" s="760" t="s">
        <v>4699</v>
      </c>
      <c r="B1348" s="761" t="s">
        <v>4655</v>
      </c>
      <c r="C1348" s="603">
        <v>10949.5</v>
      </c>
      <c r="D1348" s="748"/>
    </row>
    <row r="1349" spans="1:4" ht="15">
      <c r="A1349" s="760" t="s">
        <v>4700</v>
      </c>
      <c r="B1349" s="761" t="s">
        <v>4655</v>
      </c>
      <c r="C1349" s="603">
        <v>10949.5</v>
      </c>
      <c r="D1349" s="748"/>
    </row>
    <row r="1350" spans="1:4" ht="15">
      <c r="A1350" s="760" t="s">
        <v>4701</v>
      </c>
      <c r="B1350" s="761" t="s">
        <v>4655</v>
      </c>
      <c r="C1350" s="603">
        <v>10949.5</v>
      </c>
      <c r="D1350" s="748"/>
    </row>
    <row r="1351" spans="1:4" ht="15">
      <c r="A1351" s="760" t="s">
        <v>4702</v>
      </c>
      <c r="B1351" s="761" t="s">
        <v>4655</v>
      </c>
      <c r="C1351" s="603">
        <v>10949.5</v>
      </c>
      <c r="D1351" s="748"/>
    </row>
    <row r="1352" spans="1:4" ht="15">
      <c r="A1352" s="760" t="s">
        <v>4703</v>
      </c>
      <c r="B1352" s="761" t="s">
        <v>4655</v>
      </c>
      <c r="C1352" s="603">
        <v>10949.5</v>
      </c>
      <c r="D1352" s="748"/>
    </row>
    <row r="1353" spans="1:4" ht="15">
      <c r="A1353" s="760" t="s">
        <v>4704</v>
      </c>
      <c r="B1353" s="761" t="s">
        <v>4655</v>
      </c>
      <c r="C1353" s="603">
        <v>10949.5</v>
      </c>
      <c r="D1353" s="748"/>
    </row>
    <row r="1354" spans="1:4" ht="15">
      <c r="A1354" s="760" t="s">
        <v>4705</v>
      </c>
      <c r="B1354" s="761" t="s">
        <v>4655</v>
      </c>
      <c r="C1354" s="603">
        <v>10949.5</v>
      </c>
      <c r="D1354" s="748"/>
    </row>
    <row r="1355" spans="1:4" ht="15">
      <c r="A1355" s="760" t="s">
        <v>4706</v>
      </c>
      <c r="B1355" s="761" t="s">
        <v>4655</v>
      </c>
      <c r="C1355" s="603">
        <v>10949.5</v>
      </c>
      <c r="D1355" s="748"/>
    </row>
    <row r="1356" spans="1:4" ht="15">
      <c r="A1356" s="760" t="s">
        <v>4707</v>
      </c>
      <c r="B1356" s="761" t="s">
        <v>4655</v>
      </c>
      <c r="C1356" s="603">
        <v>10949.5</v>
      </c>
      <c r="D1356" s="748"/>
    </row>
    <row r="1357" spans="1:4" ht="15">
      <c r="A1357" s="760" t="s">
        <v>4708</v>
      </c>
      <c r="B1357" s="761" t="s">
        <v>4655</v>
      </c>
      <c r="C1357" s="603">
        <v>10949.5</v>
      </c>
      <c r="D1357" s="748"/>
    </row>
    <row r="1358" spans="1:4" ht="15">
      <c r="A1358" s="760" t="s">
        <v>4709</v>
      </c>
      <c r="B1358" s="761" t="s">
        <v>4655</v>
      </c>
      <c r="C1358" s="603">
        <v>10949.5</v>
      </c>
      <c r="D1358" s="748"/>
    </row>
    <row r="1359" spans="1:4" ht="15">
      <c r="A1359" s="760" t="s">
        <v>4710</v>
      </c>
      <c r="B1359" s="761" t="s">
        <v>4655</v>
      </c>
      <c r="C1359" s="603">
        <v>10949.5</v>
      </c>
      <c r="D1359" s="748"/>
    </row>
    <row r="1360" spans="1:4" ht="15">
      <c r="A1360" s="760" t="s">
        <v>4711</v>
      </c>
      <c r="B1360" s="761" t="s">
        <v>4655</v>
      </c>
      <c r="C1360" s="603">
        <v>10949.5</v>
      </c>
      <c r="D1360" s="748"/>
    </row>
    <row r="1361" spans="1:4" ht="15">
      <c r="A1361" s="760" t="s">
        <v>4712</v>
      </c>
      <c r="B1361" s="761" t="s">
        <v>4655</v>
      </c>
      <c r="C1361" s="603">
        <v>10949.5</v>
      </c>
      <c r="D1361" s="748"/>
    </row>
    <row r="1362" spans="1:4" ht="15">
      <c r="A1362" s="760" t="s">
        <v>4713</v>
      </c>
      <c r="B1362" s="761" t="s">
        <v>4655</v>
      </c>
      <c r="C1362" s="603">
        <v>10949.5</v>
      </c>
      <c r="D1362" s="748"/>
    </row>
    <row r="1363" spans="1:4" ht="15">
      <c r="A1363" s="760" t="s">
        <v>4714</v>
      </c>
      <c r="B1363" s="761" t="s">
        <v>4655</v>
      </c>
      <c r="C1363" s="603">
        <v>10949.5</v>
      </c>
      <c r="D1363" s="748"/>
    </row>
    <row r="1364" spans="1:4" ht="15">
      <c r="A1364" s="760" t="s">
        <v>4715</v>
      </c>
      <c r="B1364" s="761" t="s">
        <v>4655</v>
      </c>
      <c r="C1364" s="603">
        <v>10949.5</v>
      </c>
      <c r="D1364" s="748"/>
    </row>
    <row r="1365" spans="1:4" ht="15">
      <c r="A1365" s="760" t="s">
        <v>4716</v>
      </c>
      <c r="B1365" s="761" t="s">
        <v>4655</v>
      </c>
      <c r="C1365" s="603">
        <v>10949.5</v>
      </c>
      <c r="D1365" s="748"/>
    </row>
    <row r="1366" spans="1:4" ht="15">
      <c r="A1366" s="760" t="s">
        <v>4717</v>
      </c>
      <c r="B1366" s="761" t="s">
        <v>4655</v>
      </c>
      <c r="C1366" s="603">
        <v>10949.5</v>
      </c>
      <c r="D1366" s="748"/>
    </row>
    <row r="1367" spans="1:4" ht="15">
      <c r="A1367" s="760" t="s">
        <v>4718</v>
      </c>
      <c r="B1367" s="761" t="s">
        <v>4655</v>
      </c>
      <c r="C1367" s="603">
        <v>10949.5</v>
      </c>
      <c r="D1367" s="748"/>
    </row>
    <row r="1368" spans="1:4" ht="15">
      <c r="A1368" s="760" t="s">
        <v>4719</v>
      </c>
      <c r="B1368" s="761" t="s">
        <v>4655</v>
      </c>
      <c r="C1368" s="603">
        <v>10949.5</v>
      </c>
      <c r="D1368" s="748"/>
    </row>
    <row r="1369" spans="1:4" ht="15">
      <c r="A1369" s="760" t="s">
        <v>4720</v>
      </c>
      <c r="B1369" s="761" t="s">
        <v>4655</v>
      </c>
      <c r="C1369" s="603">
        <v>10949.5</v>
      </c>
      <c r="D1369" s="748"/>
    </row>
    <row r="1370" spans="1:4" ht="15">
      <c r="A1370" s="760" t="s">
        <v>4721</v>
      </c>
      <c r="B1370" s="761" t="s">
        <v>4655</v>
      </c>
      <c r="C1370" s="552">
        <v>10949.5</v>
      </c>
      <c r="D1370" s="748"/>
    </row>
    <row r="1371" spans="1:4" ht="15">
      <c r="A1371" s="760" t="s">
        <v>4722</v>
      </c>
      <c r="B1371" s="761" t="s">
        <v>4655</v>
      </c>
      <c r="C1371" s="552">
        <v>10949.5</v>
      </c>
      <c r="D1371" s="748"/>
    </row>
    <row r="1372" spans="1:4" ht="15">
      <c r="A1372" s="760" t="s">
        <v>4723</v>
      </c>
      <c r="B1372" s="761" t="s">
        <v>4655</v>
      </c>
      <c r="C1372" s="552">
        <v>10949.5</v>
      </c>
      <c r="D1372" s="748"/>
    </row>
    <row r="1373" spans="1:4" ht="15">
      <c r="A1373" s="760" t="s">
        <v>4724</v>
      </c>
      <c r="B1373" s="761" t="s">
        <v>4655</v>
      </c>
      <c r="C1373" s="552">
        <v>10949.5</v>
      </c>
      <c r="D1373" s="748"/>
    </row>
    <row r="1374" spans="1:4" ht="15">
      <c r="A1374" s="760" t="s">
        <v>4725</v>
      </c>
      <c r="B1374" s="761" t="s">
        <v>4655</v>
      </c>
      <c r="C1374" s="552">
        <v>10949.5</v>
      </c>
      <c r="D1374" s="748"/>
    </row>
    <row r="1375" spans="1:4" ht="15">
      <c r="A1375" s="760" t="s">
        <v>4726</v>
      </c>
      <c r="B1375" s="761" t="s">
        <v>4655</v>
      </c>
      <c r="C1375" s="552">
        <v>10949.5</v>
      </c>
      <c r="D1375" s="748"/>
    </row>
    <row r="1376" spans="1:4" ht="15">
      <c r="A1376" s="760" t="s">
        <v>4727</v>
      </c>
      <c r="B1376" s="761" t="s">
        <v>4655</v>
      </c>
      <c r="C1376" s="552">
        <v>10949.5</v>
      </c>
      <c r="D1376" s="748"/>
    </row>
    <row r="1377" spans="1:4" ht="15">
      <c r="A1377" s="760" t="s">
        <v>4728</v>
      </c>
      <c r="B1377" s="761" t="s">
        <v>4655</v>
      </c>
      <c r="C1377" s="552">
        <v>10949.5</v>
      </c>
      <c r="D1377" s="748"/>
    </row>
    <row r="1378" spans="1:4" ht="15">
      <c r="A1378" s="760" t="s">
        <v>4729</v>
      </c>
      <c r="B1378" s="761" t="s">
        <v>4655</v>
      </c>
      <c r="C1378" s="603">
        <v>10949.5</v>
      </c>
      <c r="D1378" s="748"/>
    </row>
    <row r="1379" spans="1:4" ht="15">
      <c r="A1379" s="760" t="s">
        <v>4730</v>
      </c>
      <c r="B1379" s="761" t="s">
        <v>4655</v>
      </c>
      <c r="C1379" s="603">
        <v>10949.5</v>
      </c>
      <c r="D1379" s="748"/>
    </row>
    <row r="1380" spans="1:4" ht="15">
      <c r="A1380" s="760" t="s">
        <v>4731</v>
      </c>
      <c r="B1380" s="761" t="s">
        <v>4655</v>
      </c>
      <c r="C1380" s="603">
        <v>10949.5</v>
      </c>
      <c r="D1380" s="748"/>
    </row>
    <row r="1381" spans="1:4" ht="15">
      <c r="A1381" s="760" t="s">
        <v>4732</v>
      </c>
      <c r="B1381" s="761" t="s">
        <v>4655</v>
      </c>
      <c r="C1381" s="603">
        <v>10949.5</v>
      </c>
      <c r="D1381" s="748"/>
    </row>
    <row r="1382" spans="1:4" ht="15">
      <c r="A1382" s="760" t="s">
        <v>4733</v>
      </c>
      <c r="B1382" s="761" t="s">
        <v>4655</v>
      </c>
      <c r="C1382" s="603">
        <v>10949.5</v>
      </c>
      <c r="D1382" s="748"/>
    </row>
    <row r="1383" spans="1:4" ht="15">
      <c r="A1383" s="760" t="s">
        <v>4734</v>
      </c>
      <c r="B1383" s="761" t="s">
        <v>4655</v>
      </c>
      <c r="C1383" s="552">
        <v>10949.5</v>
      </c>
      <c r="D1383" s="748"/>
    </row>
    <row r="1384" spans="1:4" ht="15">
      <c r="A1384" s="760" t="s">
        <v>4735</v>
      </c>
      <c r="B1384" s="761" t="s">
        <v>4655</v>
      </c>
      <c r="C1384" s="552">
        <v>10949.5</v>
      </c>
      <c r="D1384" s="748"/>
    </row>
    <row r="1385" spans="1:4" ht="15">
      <c r="A1385" s="760" t="s">
        <v>4736</v>
      </c>
      <c r="B1385" s="761" t="s">
        <v>4655</v>
      </c>
      <c r="C1385" s="552">
        <v>10949.5</v>
      </c>
      <c r="D1385" s="748"/>
    </row>
    <row r="1386" spans="1:4" ht="15">
      <c r="A1386" s="760" t="s">
        <v>4737</v>
      </c>
      <c r="B1386" s="761" t="s">
        <v>4655</v>
      </c>
      <c r="C1386" s="552">
        <v>10949.5</v>
      </c>
      <c r="D1386" s="748"/>
    </row>
    <row r="1387" spans="1:4" ht="15">
      <c r="A1387" s="760" t="s">
        <v>4738</v>
      </c>
      <c r="B1387" s="761" t="s">
        <v>4655</v>
      </c>
      <c r="C1387" s="552">
        <v>10949.5</v>
      </c>
      <c r="D1387" s="748"/>
    </row>
    <row r="1388" spans="1:4" ht="15">
      <c r="A1388" s="760" t="s">
        <v>4739</v>
      </c>
      <c r="B1388" s="761" t="s">
        <v>4655</v>
      </c>
      <c r="C1388" s="552">
        <v>10949.5</v>
      </c>
      <c r="D1388" s="748"/>
    </row>
    <row r="1389" spans="1:4" ht="15">
      <c r="A1389" s="760" t="s">
        <v>4740</v>
      </c>
      <c r="B1389" s="761" t="s">
        <v>4655</v>
      </c>
      <c r="C1389" s="552">
        <v>10949.5</v>
      </c>
      <c r="D1389" s="748"/>
    </row>
    <row r="1390" spans="1:4" ht="15">
      <c r="A1390" s="760" t="s">
        <v>4741</v>
      </c>
      <c r="B1390" s="761" t="s">
        <v>4655</v>
      </c>
      <c r="C1390" s="552">
        <v>10949.5</v>
      </c>
      <c r="D1390" s="748"/>
    </row>
    <row r="1391" spans="1:4" ht="15">
      <c r="A1391" s="760" t="s">
        <v>4742</v>
      </c>
      <c r="B1391" s="761" t="s">
        <v>4655</v>
      </c>
      <c r="C1391" s="552">
        <v>10949.5</v>
      </c>
      <c r="D1391" s="748"/>
    </row>
    <row r="1392" spans="1:4" ht="15">
      <c r="A1392" s="760" t="s">
        <v>4743</v>
      </c>
      <c r="B1392" s="761" t="s">
        <v>4655</v>
      </c>
      <c r="C1392" s="603">
        <v>10949.5</v>
      </c>
      <c r="D1392" s="748"/>
    </row>
    <row r="1393" spans="1:4" ht="15">
      <c r="A1393" s="760" t="s">
        <v>4744</v>
      </c>
      <c r="B1393" s="761" t="s">
        <v>4655</v>
      </c>
      <c r="C1393" s="552">
        <v>10949.5</v>
      </c>
      <c r="D1393" s="748"/>
    </row>
    <row r="1394" spans="1:4" ht="15">
      <c r="A1394" s="760" t="s">
        <v>4745</v>
      </c>
      <c r="B1394" s="761" t="s">
        <v>4655</v>
      </c>
      <c r="C1394" s="552">
        <v>10949.5</v>
      </c>
      <c r="D1394" s="748"/>
    </row>
    <row r="1395" spans="1:4" ht="15">
      <c r="A1395" s="760" t="s">
        <v>4746</v>
      </c>
      <c r="B1395" s="761" t="s">
        <v>4655</v>
      </c>
      <c r="C1395" s="603">
        <v>10949.5</v>
      </c>
      <c r="D1395" s="748"/>
    </row>
    <row r="1396" spans="1:4" ht="15">
      <c r="A1396" s="760" t="s">
        <v>4747</v>
      </c>
      <c r="B1396" s="761" t="s">
        <v>4655</v>
      </c>
      <c r="C1396" s="603">
        <v>10949.5</v>
      </c>
      <c r="D1396" s="748"/>
    </row>
    <row r="1397" spans="1:4" ht="15">
      <c r="A1397" s="760" t="s">
        <v>4748</v>
      </c>
      <c r="B1397" s="761" t="s">
        <v>4655</v>
      </c>
      <c r="C1397" s="603">
        <v>10949.5</v>
      </c>
      <c r="D1397" s="748"/>
    </row>
    <row r="1398" spans="1:4" ht="15">
      <c r="A1398" s="760" t="s">
        <v>4749</v>
      </c>
      <c r="B1398" s="761" t="s">
        <v>4655</v>
      </c>
      <c r="C1398" s="603">
        <v>10949.5</v>
      </c>
      <c r="D1398" s="748"/>
    </row>
    <row r="1399" spans="1:4" ht="15">
      <c r="A1399" s="760" t="s">
        <v>4750</v>
      </c>
      <c r="B1399" s="761" t="s">
        <v>4655</v>
      </c>
      <c r="C1399" s="603">
        <v>10949.5</v>
      </c>
      <c r="D1399" s="748"/>
    </row>
    <row r="1400" spans="1:4" ht="15">
      <c r="A1400" s="760" t="s">
        <v>4751</v>
      </c>
      <c r="B1400" s="761" t="s">
        <v>4655</v>
      </c>
      <c r="C1400" s="603">
        <v>10949.5</v>
      </c>
      <c r="D1400" s="748"/>
    </row>
    <row r="1401" spans="1:4" ht="15">
      <c r="A1401" s="760" t="s">
        <v>4752</v>
      </c>
      <c r="B1401" s="761" t="s">
        <v>4655</v>
      </c>
      <c r="C1401" s="603">
        <v>10949.5</v>
      </c>
      <c r="D1401" s="748"/>
    </row>
    <row r="1402" spans="1:4" ht="15">
      <c r="A1402" s="760" t="s">
        <v>4753</v>
      </c>
      <c r="B1402" s="761" t="s">
        <v>4655</v>
      </c>
      <c r="C1402" s="603">
        <v>10949.5</v>
      </c>
      <c r="D1402" s="748"/>
    </row>
    <row r="1403" spans="1:4" ht="15">
      <c r="A1403" s="760" t="s">
        <v>4754</v>
      </c>
      <c r="B1403" s="761" t="s">
        <v>4655</v>
      </c>
      <c r="C1403" s="603">
        <v>10949.5</v>
      </c>
      <c r="D1403" s="748"/>
    </row>
    <row r="1404" spans="1:4" ht="15">
      <c r="A1404" s="760" t="s">
        <v>4755</v>
      </c>
      <c r="B1404" s="761" t="s">
        <v>4655</v>
      </c>
      <c r="C1404" s="603">
        <v>10949.5</v>
      </c>
      <c r="D1404" s="748"/>
    </row>
    <row r="1405" spans="1:4" ht="15">
      <c r="A1405" s="760" t="s">
        <v>4756</v>
      </c>
      <c r="B1405" s="761" t="s">
        <v>4655</v>
      </c>
      <c r="C1405" s="603">
        <v>10949.5</v>
      </c>
      <c r="D1405" s="748"/>
    </row>
    <row r="1406" spans="1:4" ht="15">
      <c r="A1406" s="760" t="s">
        <v>4757</v>
      </c>
      <c r="B1406" s="761" t="s">
        <v>4655</v>
      </c>
      <c r="C1406" s="603">
        <v>10949.5</v>
      </c>
      <c r="D1406" s="748"/>
    </row>
    <row r="1407" spans="1:4" ht="15">
      <c r="A1407" s="760" t="s">
        <v>4758</v>
      </c>
      <c r="B1407" s="761" t="s">
        <v>4655</v>
      </c>
      <c r="C1407" s="603">
        <v>10949.5</v>
      </c>
      <c r="D1407" s="748"/>
    </row>
    <row r="1408" spans="1:4" ht="15">
      <c r="A1408" s="760" t="s">
        <v>4759</v>
      </c>
      <c r="B1408" s="761" t="s">
        <v>4655</v>
      </c>
      <c r="C1408" s="552">
        <v>10949.5</v>
      </c>
      <c r="D1408" s="748"/>
    </row>
    <row r="1409" spans="1:4" ht="15">
      <c r="A1409" s="760" t="s">
        <v>4760</v>
      </c>
      <c r="B1409" s="761" t="s">
        <v>4655</v>
      </c>
      <c r="C1409" s="552">
        <v>10949.5</v>
      </c>
      <c r="D1409" s="748"/>
    </row>
    <row r="1410" spans="1:4" ht="15">
      <c r="A1410" s="760" t="s">
        <v>4761</v>
      </c>
      <c r="B1410" s="761" t="s">
        <v>4655</v>
      </c>
      <c r="C1410" s="552">
        <v>10949.5</v>
      </c>
      <c r="D1410" s="748"/>
    </row>
    <row r="1411" spans="1:4" ht="15">
      <c r="A1411" s="760" t="s">
        <v>4762</v>
      </c>
      <c r="B1411" s="761" t="s">
        <v>4655</v>
      </c>
      <c r="C1411" s="603">
        <v>10949.5</v>
      </c>
      <c r="D1411" s="748"/>
    </row>
    <row r="1412" spans="1:4" ht="15">
      <c r="A1412" s="760" t="s">
        <v>4763</v>
      </c>
      <c r="B1412" s="761" t="s">
        <v>4655</v>
      </c>
      <c r="C1412" s="603">
        <v>10949.5</v>
      </c>
      <c r="D1412" s="748"/>
    </row>
    <row r="1413" spans="1:4" ht="15">
      <c r="A1413" s="760" t="s">
        <v>4764</v>
      </c>
      <c r="B1413" s="761" t="s">
        <v>4655</v>
      </c>
      <c r="C1413" s="603">
        <v>10949.5</v>
      </c>
      <c r="D1413" s="748"/>
    </row>
    <row r="1414" spans="1:4" ht="15">
      <c r="A1414" s="760" t="s">
        <v>4765</v>
      </c>
      <c r="B1414" s="761" t="s">
        <v>4655</v>
      </c>
      <c r="C1414" s="603">
        <v>10949.5</v>
      </c>
      <c r="D1414" s="748"/>
    </row>
    <row r="1415" spans="1:4" ht="15">
      <c r="A1415" s="760" t="s">
        <v>4766</v>
      </c>
      <c r="B1415" s="761" t="s">
        <v>4655</v>
      </c>
      <c r="C1415" s="603">
        <v>10949.5</v>
      </c>
      <c r="D1415" s="748"/>
    </row>
    <row r="1416" spans="1:4" ht="15">
      <c r="A1416" s="760" t="s">
        <v>4767</v>
      </c>
      <c r="B1416" s="761" t="s">
        <v>4655</v>
      </c>
      <c r="C1416" s="603">
        <v>10949.5</v>
      </c>
      <c r="D1416" s="748"/>
    </row>
    <row r="1417" spans="1:4" ht="15">
      <c r="A1417" s="760" t="s">
        <v>4768</v>
      </c>
      <c r="B1417" s="761" t="s">
        <v>4655</v>
      </c>
      <c r="C1417" s="603">
        <v>10949.5</v>
      </c>
      <c r="D1417" s="748"/>
    </row>
    <row r="1418" spans="1:4" ht="15">
      <c r="A1418" s="760" t="s">
        <v>4769</v>
      </c>
      <c r="B1418" s="761" t="s">
        <v>4655</v>
      </c>
      <c r="C1418" s="603">
        <v>10949.5</v>
      </c>
      <c r="D1418" s="748"/>
    </row>
    <row r="1419" spans="1:4" ht="15">
      <c r="A1419" s="760" t="s">
        <v>4770</v>
      </c>
      <c r="B1419" s="761" t="s">
        <v>4655</v>
      </c>
      <c r="C1419" s="603">
        <v>10949.5</v>
      </c>
      <c r="D1419" s="748"/>
    </row>
    <row r="1420" spans="1:4" ht="15">
      <c r="A1420" s="760" t="s">
        <v>4771</v>
      </c>
      <c r="B1420" s="761" t="s">
        <v>4655</v>
      </c>
      <c r="C1420" s="603">
        <v>10949.5</v>
      </c>
      <c r="D1420" s="748"/>
    </row>
    <row r="1421" spans="1:4" ht="15">
      <c r="A1421" s="760" t="s">
        <v>4772</v>
      </c>
      <c r="B1421" s="761" t="s">
        <v>4655</v>
      </c>
      <c r="C1421" s="603">
        <v>10949.5</v>
      </c>
      <c r="D1421" s="748"/>
    </row>
    <row r="1422" spans="1:4" ht="15">
      <c r="A1422" s="760" t="s">
        <v>4773</v>
      </c>
      <c r="B1422" s="761" t="s">
        <v>4774</v>
      </c>
      <c r="C1422" s="603">
        <v>8050</v>
      </c>
      <c r="D1422" s="748"/>
    </row>
    <row r="1423" spans="1:4" ht="15">
      <c r="A1423" s="760" t="s">
        <v>4775</v>
      </c>
      <c r="B1423" s="761" t="s">
        <v>4774</v>
      </c>
      <c r="C1423" s="603">
        <v>8050</v>
      </c>
      <c r="D1423" s="748"/>
    </row>
    <row r="1424" spans="1:4" ht="15">
      <c r="A1424" s="760" t="s">
        <v>4776</v>
      </c>
      <c r="B1424" s="761" t="s">
        <v>4774</v>
      </c>
      <c r="C1424" s="603">
        <v>8050</v>
      </c>
      <c r="D1424" s="748"/>
    </row>
    <row r="1425" spans="1:4" ht="15">
      <c r="A1425" s="760" t="s">
        <v>4777</v>
      </c>
      <c r="B1425" s="761" t="s">
        <v>4774</v>
      </c>
      <c r="C1425" s="603">
        <v>8050</v>
      </c>
      <c r="D1425" s="748"/>
    </row>
    <row r="1426" spans="1:4" ht="15">
      <c r="A1426" s="760" t="s">
        <v>4778</v>
      </c>
      <c r="B1426" s="761" t="s">
        <v>4774</v>
      </c>
      <c r="C1426" s="603">
        <v>8050</v>
      </c>
      <c r="D1426" s="748"/>
    </row>
    <row r="1427" spans="1:4" ht="15">
      <c r="A1427" s="760" t="s">
        <v>4779</v>
      </c>
      <c r="B1427" s="761" t="s">
        <v>4774</v>
      </c>
      <c r="C1427" s="603">
        <v>8050</v>
      </c>
      <c r="D1427" s="748"/>
    </row>
    <row r="1428" spans="1:4" ht="15">
      <c r="A1428" s="760" t="s">
        <v>4780</v>
      </c>
      <c r="B1428" s="761" t="s">
        <v>4774</v>
      </c>
      <c r="C1428" s="603">
        <v>8050</v>
      </c>
      <c r="D1428" s="748"/>
    </row>
    <row r="1429" spans="1:4" ht="15">
      <c r="A1429" s="760" t="s">
        <v>4781</v>
      </c>
      <c r="B1429" s="761" t="s">
        <v>4774</v>
      </c>
      <c r="C1429" s="603">
        <v>8050</v>
      </c>
      <c r="D1429" s="748"/>
    </row>
    <row r="1430" spans="1:4" ht="15">
      <c r="A1430" s="760" t="s">
        <v>4782</v>
      </c>
      <c r="B1430" s="761" t="s">
        <v>4774</v>
      </c>
      <c r="C1430" s="603">
        <v>8050</v>
      </c>
      <c r="D1430" s="748"/>
    </row>
    <row r="1431" spans="1:4" ht="15">
      <c r="A1431" s="760" t="s">
        <v>4783</v>
      </c>
      <c r="B1431" s="761" t="s">
        <v>4774</v>
      </c>
      <c r="C1431" s="603">
        <v>8050</v>
      </c>
      <c r="D1431" s="748"/>
    </row>
    <row r="1432" spans="1:4" ht="15">
      <c r="A1432" s="760" t="s">
        <v>4784</v>
      </c>
      <c r="B1432" s="761" t="s">
        <v>4774</v>
      </c>
      <c r="C1432" s="603">
        <v>8050</v>
      </c>
      <c r="D1432" s="748"/>
    </row>
    <row r="1433" spans="1:4" ht="15">
      <c r="A1433" s="760" t="s">
        <v>4785</v>
      </c>
      <c r="B1433" s="761" t="s">
        <v>4774</v>
      </c>
      <c r="C1433" s="603">
        <v>8050</v>
      </c>
      <c r="D1433" s="748"/>
    </row>
    <row r="1434" spans="1:4" ht="15">
      <c r="A1434" s="760" t="s">
        <v>4786</v>
      </c>
      <c r="B1434" s="761" t="s">
        <v>4774</v>
      </c>
      <c r="C1434" s="603">
        <v>8050</v>
      </c>
      <c r="D1434" s="748"/>
    </row>
    <row r="1435" spans="1:4" ht="15">
      <c r="A1435" s="760" t="s">
        <v>4787</v>
      </c>
      <c r="B1435" s="761" t="s">
        <v>4774</v>
      </c>
      <c r="C1435" s="603">
        <v>8050</v>
      </c>
      <c r="D1435" s="748"/>
    </row>
    <row r="1436" spans="1:4" ht="15">
      <c r="A1436" s="760" t="s">
        <v>4788</v>
      </c>
      <c r="B1436" s="761" t="s">
        <v>4774</v>
      </c>
      <c r="C1436" s="552">
        <v>8050</v>
      </c>
      <c r="D1436" s="748"/>
    </row>
    <row r="1437" spans="1:4" ht="15">
      <c r="A1437" s="760" t="s">
        <v>4789</v>
      </c>
      <c r="B1437" s="761" t="s">
        <v>4774</v>
      </c>
      <c r="C1437" s="552">
        <v>8050</v>
      </c>
      <c r="D1437" s="748"/>
    </row>
    <row r="1438" spans="1:4" ht="15">
      <c r="A1438" s="760" t="s">
        <v>4790</v>
      </c>
      <c r="B1438" s="761" t="s">
        <v>4774</v>
      </c>
      <c r="C1438" s="552">
        <v>8050</v>
      </c>
      <c r="D1438" s="748"/>
    </row>
    <row r="1439" spans="1:4" ht="15">
      <c r="A1439" s="760" t="s">
        <v>4791</v>
      </c>
      <c r="B1439" s="761" t="s">
        <v>4774</v>
      </c>
      <c r="C1439" s="552">
        <v>8050</v>
      </c>
      <c r="D1439" s="748"/>
    </row>
    <row r="1440" spans="1:4" ht="15">
      <c r="A1440" s="760" t="s">
        <v>4792</v>
      </c>
      <c r="B1440" s="761" t="s">
        <v>4774</v>
      </c>
      <c r="C1440" s="552">
        <v>8050</v>
      </c>
      <c r="D1440" s="748"/>
    </row>
    <row r="1441" spans="1:4" ht="15">
      <c r="A1441" s="760" t="s">
        <v>4793</v>
      </c>
      <c r="B1441" s="761" t="s">
        <v>4774</v>
      </c>
      <c r="C1441" s="552">
        <v>8050</v>
      </c>
      <c r="D1441" s="748"/>
    </row>
    <row r="1442" spans="1:4" ht="15">
      <c r="A1442" s="760" t="s">
        <v>4794</v>
      </c>
      <c r="B1442" s="761" t="s">
        <v>4774</v>
      </c>
      <c r="C1442" s="552">
        <v>8050</v>
      </c>
      <c r="D1442" s="748"/>
    </row>
    <row r="1443" spans="1:4" ht="15">
      <c r="A1443" s="760" t="s">
        <v>4795</v>
      </c>
      <c r="B1443" s="761" t="s">
        <v>4774</v>
      </c>
      <c r="C1443" s="552">
        <v>8050</v>
      </c>
      <c r="D1443" s="748"/>
    </row>
    <row r="1444" spans="1:4" ht="15">
      <c r="A1444" s="760" t="s">
        <v>4796</v>
      </c>
      <c r="B1444" s="761" t="s">
        <v>4774</v>
      </c>
      <c r="C1444" s="552">
        <v>8050</v>
      </c>
      <c r="D1444" s="748"/>
    </row>
    <row r="1445" spans="1:4" ht="15">
      <c r="A1445" s="760" t="s">
        <v>4797</v>
      </c>
      <c r="B1445" s="761" t="s">
        <v>4774</v>
      </c>
      <c r="C1445" s="552">
        <v>8050</v>
      </c>
      <c r="D1445" s="748"/>
    </row>
    <row r="1446" spans="1:4" ht="15">
      <c r="A1446" s="760" t="s">
        <v>4798</v>
      </c>
      <c r="B1446" s="761" t="s">
        <v>4774</v>
      </c>
      <c r="C1446" s="552">
        <v>8050</v>
      </c>
      <c r="D1446" s="748"/>
    </row>
    <row r="1447" spans="1:4" ht="15">
      <c r="A1447" s="760" t="s">
        <v>4799</v>
      </c>
      <c r="B1447" s="761" t="s">
        <v>4774</v>
      </c>
      <c r="C1447" s="552">
        <v>8050</v>
      </c>
      <c r="D1447" s="748"/>
    </row>
    <row r="1448" spans="1:4" ht="15">
      <c r="A1448" s="760" t="s">
        <v>4800</v>
      </c>
      <c r="B1448" s="761" t="s">
        <v>4774</v>
      </c>
      <c r="C1448" s="552">
        <v>8050</v>
      </c>
      <c r="D1448" s="748"/>
    </row>
    <row r="1449" spans="1:4" ht="15">
      <c r="A1449" s="760" t="s">
        <v>4801</v>
      </c>
      <c r="B1449" s="761" t="s">
        <v>4774</v>
      </c>
      <c r="C1449" s="552">
        <v>8050</v>
      </c>
      <c r="D1449" s="748"/>
    </row>
    <row r="1450" spans="1:4" ht="15">
      <c r="A1450" s="760" t="s">
        <v>4802</v>
      </c>
      <c r="B1450" s="761" t="s">
        <v>4774</v>
      </c>
      <c r="C1450" s="552">
        <v>8050</v>
      </c>
      <c r="D1450" s="748"/>
    </row>
    <row r="1451" spans="1:4" ht="15">
      <c r="A1451" s="760" t="s">
        <v>4803</v>
      </c>
      <c r="B1451" s="761" t="s">
        <v>4774</v>
      </c>
      <c r="C1451" s="552">
        <v>8050</v>
      </c>
      <c r="D1451" s="748"/>
    </row>
    <row r="1452" spans="1:4" ht="15">
      <c r="A1452" s="760" t="s">
        <v>4804</v>
      </c>
      <c r="B1452" s="761" t="s">
        <v>4774</v>
      </c>
      <c r="C1452" s="552">
        <v>8050</v>
      </c>
      <c r="D1452" s="748"/>
    </row>
    <row r="1453" spans="1:4" ht="15">
      <c r="A1453" s="760" t="s">
        <v>4805</v>
      </c>
      <c r="B1453" s="761" t="s">
        <v>4774</v>
      </c>
      <c r="C1453" s="552">
        <v>8050</v>
      </c>
      <c r="D1453" s="748"/>
    </row>
    <row r="1454" spans="1:4" ht="15">
      <c r="A1454" s="760" t="s">
        <v>4806</v>
      </c>
      <c r="B1454" s="761" t="s">
        <v>4774</v>
      </c>
      <c r="C1454" s="552">
        <v>8050</v>
      </c>
      <c r="D1454" s="748"/>
    </row>
    <row r="1455" spans="1:4" ht="15">
      <c r="A1455" s="760" t="s">
        <v>4807</v>
      </c>
      <c r="B1455" s="761" t="s">
        <v>4774</v>
      </c>
      <c r="C1455" s="552">
        <v>8050</v>
      </c>
      <c r="D1455" s="748"/>
    </row>
    <row r="1456" spans="1:4" ht="15">
      <c r="A1456" s="760" t="s">
        <v>4808</v>
      </c>
      <c r="B1456" s="761" t="s">
        <v>4774</v>
      </c>
      <c r="C1456" s="552">
        <v>8050</v>
      </c>
      <c r="D1456" s="748"/>
    </row>
    <row r="1457" spans="1:4" ht="15">
      <c r="A1457" s="760" t="s">
        <v>4809</v>
      </c>
      <c r="B1457" s="761" t="s">
        <v>4810</v>
      </c>
      <c r="C1457" s="552">
        <v>85725</v>
      </c>
      <c r="D1457" s="748"/>
    </row>
    <row r="1458" spans="1:4" ht="15">
      <c r="A1458" s="760" t="s">
        <v>4811</v>
      </c>
      <c r="B1458" s="761" t="s">
        <v>4812</v>
      </c>
      <c r="C1458" s="552">
        <v>1106.9000000000001</v>
      </c>
      <c r="D1458" s="748"/>
    </row>
    <row r="1459" spans="1:4" ht="15">
      <c r="A1459" s="760" t="s">
        <v>4813</v>
      </c>
      <c r="B1459" s="761" t="s">
        <v>4812</v>
      </c>
      <c r="C1459" s="552">
        <v>1106.9000000000001</v>
      </c>
      <c r="D1459" s="748"/>
    </row>
    <row r="1460" spans="1:4" ht="15">
      <c r="A1460" s="760" t="s">
        <v>4814</v>
      </c>
      <c r="B1460" s="761" t="s">
        <v>4812</v>
      </c>
      <c r="C1460" s="552">
        <v>1106.9000000000001</v>
      </c>
      <c r="D1460" s="748"/>
    </row>
    <row r="1461" spans="1:4" ht="15">
      <c r="A1461" s="760" t="s">
        <v>4815</v>
      </c>
      <c r="B1461" s="761" t="s">
        <v>4812</v>
      </c>
      <c r="C1461" s="552">
        <v>1106.9000000000001</v>
      </c>
      <c r="D1461" s="748"/>
    </row>
    <row r="1462" spans="1:4" ht="15">
      <c r="A1462" s="760" t="s">
        <v>4816</v>
      </c>
      <c r="B1462" s="761" t="s">
        <v>4812</v>
      </c>
      <c r="C1462" s="552">
        <v>1106.9000000000001</v>
      </c>
      <c r="D1462" s="748"/>
    </row>
    <row r="1463" spans="1:4" ht="15">
      <c r="A1463" s="760" t="s">
        <v>4817</v>
      </c>
      <c r="B1463" s="761" t="s">
        <v>4818</v>
      </c>
      <c r="C1463" s="552">
        <v>11606.9</v>
      </c>
      <c r="D1463" s="748"/>
    </row>
    <row r="1464" spans="1:4" ht="15">
      <c r="A1464" s="760" t="s">
        <v>4819</v>
      </c>
      <c r="B1464" s="761" t="s">
        <v>4818</v>
      </c>
      <c r="C1464" s="552">
        <v>11606.9</v>
      </c>
      <c r="D1464" s="748"/>
    </row>
    <row r="1465" spans="1:4" ht="15">
      <c r="A1465" s="760" t="s">
        <v>4820</v>
      </c>
      <c r="B1465" s="761" t="s">
        <v>4818</v>
      </c>
      <c r="C1465" s="552">
        <v>11606.9</v>
      </c>
      <c r="D1465" s="748"/>
    </row>
    <row r="1466" spans="1:4" ht="15">
      <c r="A1466" s="760" t="s">
        <v>4821</v>
      </c>
      <c r="B1466" s="761" t="s">
        <v>4818</v>
      </c>
      <c r="C1466" s="552">
        <v>11606.9</v>
      </c>
      <c r="D1466" s="748"/>
    </row>
    <row r="1467" spans="1:4" ht="15">
      <c r="A1467" s="760" t="s">
        <v>4822</v>
      </c>
      <c r="B1467" s="761" t="s">
        <v>4823</v>
      </c>
      <c r="C1467" s="552">
        <v>6345</v>
      </c>
      <c r="D1467" s="748"/>
    </row>
    <row r="1468" spans="1:4" ht="15">
      <c r="A1468" s="760" t="s">
        <v>4824</v>
      </c>
      <c r="B1468" s="761" t="s">
        <v>4823</v>
      </c>
      <c r="C1468" s="552">
        <v>6345</v>
      </c>
      <c r="D1468" s="748"/>
    </row>
    <row r="1469" spans="1:4" ht="15">
      <c r="A1469" s="760" t="s">
        <v>4825</v>
      </c>
      <c r="B1469" s="761" t="s">
        <v>4823</v>
      </c>
      <c r="C1469" s="552">
        <v>6345</v>
      </c>
      <c r="D1469" s="748"/>
    </row>
    <row r="1470" spans="1:4" ht="15">
      <c r="A1470" s="760" t="s">
        <v>4826</v>
      </c>
      <c r="B1470" s="761" t="s">
        <v>4823</v>
      </c>
      <c r="C1470" s="552">
        <v>6345</v>
      </c>
      <c r="D1470" s="748"/>
    </row>
    <row r="1471" spans="1:4" ht="15">
      <c r="A1471" s="760" t="s">
        <v>4827</v>
      </c>
      <c r="B1471" s="761" t="s">
        <v>4828</v>
      </c>
      <c r="C1471" s="552">
        <v>59805.3</v>
      </c>
      <c r="D1471" s="748"/>
    </row>
    <row r="1472" spans="1:4" ht="15">
      <c r="A1472" s="760" t="s">
        <v>4829</v>
      </c>
      <c r="B1472" s="761" t="s">
        <v>4830</v>
      </c>
      <c r="C1472" s="552">
        <v>8824</v>
      </c>
      <c r="D1472" s="748"/>
    </row>
    <row r="1473" spans="1:4" ht="15">
      <c r="A1473" s="760" t="s">
        <v>4831</v>
      </c>
      <c r="B1473" s="761" t="s">
        <v>4830</v>
      </c>
      <c r="C1473" s="552">
        <v>8824</v>
      </c>
      <c r="D1473" s="748"/>
    </row>
    <row r="1474" spans="1:4" ht="15">
      <c r="A1474" s="760" t="s">
        <v>4832</v>
      </c>
      <c r="B1474" s="761" t="s">
        <v>4830</v>
      </c>
      <c r="C1474" s="552">
        <v>8824</v>
      </c>
      <c r="D1474" s="748"/>
    </row>
    <row r="1475" spans="1:4" ht="15">
      <c r="A1475" s="760" t="s">
        <v>4833</v>
      </c>
      <c r="B1475" s="761" t="s">
        <v>4830</v>
      </c>
      <c r="C1475" s="552">
        <v>8824</v>
      </c>
      <c r="D1475" s="748"/>
    </row>
    <row r="1476" spans="1:4" ht="15">
      <c r="A1476" s="760" t="s">
        <v>4834</v>
      </c>
      <c r="B1476" s="761" t="s">
        <v>4830</v>
      </c>
      <c r="C1476" s="552">
        <v>8824</v>
      </c>
      <c r="D1476" s="748"/>
    </row>
    <row r="1477" spans="1:4" ht="15">
      <c r="A1477" s="760" t="s">
        <v>4835</v>
      </c>
      <c r="B1477" s="761" t="s">
        <v>4830</v>
      </c>
      <c r="C1477" s="552">
        <v>8824</v>
      </c>
      <c r="D1477" s="748"/>
    </row>
    <row r="1478" spans="1:4" ht="15">
      <c r="A1478" s="760" t="s">
        <v>4836</v>
      </c>
      <c r="B1478" s="761" t="s">
        <v>4830</v>
      </c>
      <c r="C1478" s="552">
        <v>8824</v>
      </c>
      <c r="D1478" s="748"/>
    </row>
    <row r="1479" spans="1:4" ht="15">
      <c r="A1479" s="760" t="s">
        <v>4837</v>
      </c>
      <c r="B1479" s="761" t="s">
        <v>4830</v>
      </c>
      <c r="C1479" s="552">
        <v>8824</v>
      </c>
      <c r="D1479" s="748"/>
    </row>
    <row r="1480" spans="1:4" ht="15">
      <c r="A1480" s="760" t="s">
        <v>4838</v>
      </c>
      <c r="B1480" s="761" t="s">
        <v>4830</v>
      </c>
      <c r="C1480" s="552">
        <v>8824</v>
      </c>
      <c r="D1480" s="748"/>
    </row>
    <row r="1481" spans="1:4" ht="15">
      <c r="A1481" s="760" t="s">
        <v>4839</v>
      </c>
      <c r="B1481" s="761" t="s">
        <v>4840</v>
      </c>
      <c r="C1481" s="552">
        <v>5049</v>
      </c>
      <c r="D1481" s="748"/>
    </row>
    <row r="1482" spans="1:4" ht="15">
      <c r="A1482" s="760" t="s">
        <v>4841</v>
      </c>
      <c r="B1482" s="761" t="s">
        <v>4840</v>
      </c>
      <c r="C1482" s="552">
        <v>5049</v>
      </c>
      <c r="D1482" s="748"/>
    </row>
    <row r="1483" spans="1:4" ht="15">
      <c r="A1483" s="760" t="s">
        <v>4842</v>
      </c>
      <c r="B1483" s="761" t="s">
        <v>4840</v>
      </c>
      <c r="C1483" s="552">
        <v>5049</v>
      </c>
      <c r="D1483" s="748"/>
    </row>
    <row r="1484" spans="1:4" ht="15">
      <c r="A1484" s="760" t="s">
        <v>4843</v>
      </c>
      <c r="B1484" s="761" t="s">
        <v>4840</v>
      </c>
      <c r="C1484" s="552">
        <v>5049</v>
      </c>
      <c r="D1484" s="748"/>
    </row>
    <row r="1485" spans="1:4" ht="15">
      <c r="A1485" s="760" t="s">
        <v>4844</v>
      </c>
      <c r="B1485" s="761" t="s">
        <v>4840</v>
      </c>
      <c r="C1485" s="552">
        <v>5049</v>
      </c>
      <c r="D1485" s="748"/>
    </row>
    <row r="1486" spans="1:4" ht="15">
      <c r="A1486" s="760" t="s">
        <v>4845</v>
      </c>
      <c r="B1486" s="761" t="s">
        <v>4840</v>
      </c>
      <c r="C1486" s="552">
        <v>5049</v>
      </c>
      <c r="D1486" s="748"/>
    </row>
    <row r="1487" spans="1:4" ht="15">
      <c r="A1487" s="760" t="s">
        <v>4846</v>
      </c>
      <c r="B1487" s="761" t="s">
        <v>4840</v>
      </c>
      <c r="C1487" s="552">
        <v>5049</v>
      </c>
      <c r="D1487" s="748"/>
    </row>
    <row r="1488" spans="1:4" ht="15">
      <c r="A1488" s="760" t="s">
        <v>4847</v>
      </c>
      <c r="B1488" s="761" t="s">
        <v>4840</v>
      </c>
      <c r="C1488" s="552">
        <v>5049</v>
      </c>
      <c r="D1488" s="748"/>
    </row>
    <row r="1489" spans="1:4" ht="15">
      <c r="A1489" s="760" t="s">
        <v>4848</v>
      </c>
      <c r="B1489" s="761" t="s">
        <v>4840</v>
      </c>
      <c r="C1489" s="552">
        <v>5049</v>
      </c>
      <c r="D1489" s="748"/>
    </row>
    <row r="1490" spans="1:4" ht="15">
      <c r="A1490" s="760" t="s">
        <v>4849</v>
      </c>
      <c r="B1490" s="761" t="s">
        <v>4840</v>
      </c>
      <c r="C1490" s="552">
        <v>5049</v>
      </c>
      <c r="D1490" s="748"/>
    </row>
    <row r="1491" spans="1:4" ht="15">
      <c r="A1491" s="760" t="s">
        <v>4850</v>
      </c>
      <c r="B1491" s="761" t="s">
        <v>4840</v>
      </c>
      <c r="C1491" s="552">
        <v>5049</v>
      </c>
      <c r="D1491" s="748"/>
    </row>
    <row r="1492" spans="1:4" ht="15">
      <c r="A1492" s="760" t="s">
        <v>4851</v>
      </c>
      <c r="B1492" s="761" t="s">
        <v>4840</v>
      </c>
      <c r="C1492" s="552">
        <v>5049</v>
      </c>
      <c r="D1492" s="748"/>
    </row>
    <row r="1493" spans="1:4" ht="15">
      <c r="A1493" s="760" t="s">
        <v>4852</v>
      </c>
      <c r="B1493" s="761" t="s">
        <v>4853</v>
      </c>
      <c r="C1493" s="552">
        <v>3308</v>
      </c>
      <c r="D1493" s="748"/>
    </row>
    <row r="1494" spans="1:4" ht="15">
      <c r="A1494" s="760" t="s">
        <v>4854</v>
      </c>
      <c r="B1494" s="761" t="s">
        <v>4853</v>
      </c>
      <c r="C1494" s="603">
        <v>3308</v>
      </c>
      <c r="D1494" s="748"/>
    </row>
    <row r="1495" spans="1:4" ht="15">
      <c r="A1495" s="760" t="s">
        <v>4855</v>
      </c>
      <c r="B1495" s="761" t="s">
        <v>4853</v>
      </c>
      <c r="C1495" s="603">
        <v>3308</v>
      </c>
      <c r="D1495" s="748"/>
    </row>
    <row r="1496" spans="1:4" ht="15">
      <c r="A1496" s="760" t="s">
        <v>4856</v>
      </c>
      <c r="B1496" s="761" t="s">
        <v>4853</v>
      </c>
      <c r="C1496" s="603">
        <v>3308</v>
      </c>
      <c r="D1496" s="748"/>
    </row>
    <row r="1497" spans="1:4" ht="15">
      <c r="A1497" s="760" t="s">
        <v>4857</v>
      </c>
      <c r="B1497" s="761" t="s">
        <v>4853</v>
      </c>
      <c r="C1497" s="603">
        <v>3308</v>
      </c>
      <c r="D1497" s="748"/>
    </row>
    <row r="1498" spans="1:4" ht="15">
      <c r="A1498" s="760" t="s">
        <v>4858</v>
      </c>
      <c r="B1498" s="761" t="s">
        <v>4853</v>
      </c>
      <c r="C1498" s="603">
        <v>3308</v>
      </c>
      <c r="D1498" s="748"/>
    </row>
    <row r="1499" spans="1:4" ht="15">
      <c r="A1499" s="760" t="s">
        <v>4859</v>
      </c>
      <c r="B1499" s="761" t="s">
        <v>4853</v>
      </c>
      <c r="C1499" s="603">
        <v>3308</v>
      </c>
      <c r="D1499" s="748"/>
    </row>
    <row r="1500" spans="1:4" ht="15">
      <c r="A1500" s="760" t="s">
        <v>4860</v>
      </c>
      <c r="B1500" s="761" t="s">
        <v>4853</v>
      </c>
      <c r="C1500" s="552">
        <v>3308</v>
      </c>
      <c r="D1500" s="748"/>
    </row>
    <row r="1501" spans="1:4" ht="15">
      <c r="A1501" s="760" t="s">
        <v>4861</v>
      </c>
      <c r="B1501" s="761" t="s">
        <v>4853</v>
      </c>
      <c r="C1501" s="552">
        <v>3308</v>
      </c>
      <c r="D1501" s="748"/>
    </row>
    <row r="1502" spans="1:4" ht="15">
      <c r="A1502" s="760" t="s">
        <v>4862</v>
      </c>
      <c r="B1502" s="761" t="s">
        <v>4853</v>
      </c>
      <c r="C1502" s="603">
        <v>3308</v>
      </c>
      <c r="D1502" s="748"/>
    </row>
    <row r="1503" spans="1:4" ht="15">
      <c r="A1503" s="760" t="s">
        <v>4863</v>
      </c>
      <c r="B1503" s="761" t="s">
        <v>4853</v>
      </c>
      <c r="C1503" s="603">
        <v>3308</v>
      </c>
      <c r="D1503" s="748"/>
    </row>
    <row r="1504" spans="1:4" ht="15">
      <c r="A1504" s="760" t="s">
        <v>4864</v>
      </c>
      <c r="B1504" s="761" t="s">
        <v>4853</v>
      </c>
      <c r="C1504" s="603">
        <v>3308</v>
      </c>
      <c r="D1504" s="748"/>
    </row>
    <row r="1505" spans="1:4" ht="15">
      <c r="A1505" s="760" t="s">
        <v>4865</v>
      </c>
      <c r="B1505" s="761" t="s">
        <v>4853</v>
      </c>
      <c r="C1505" s="552">
        <v>3308</v>
      </c>
      <c r="D1505" s="748"/>
    </row>
    <row r="1506" spans="1:4" ht="15">
      <c r="A1506" s="760" t="s">
        <v>4866</v>
      </c>
      <c r="B1506" s="761" t="s">
        <v>4853</v>
      </c>
      <c r="C1506" s="552">
        <v>3308</v>
      </c>
      <c r="D1506" s="748"/>
    </row>
    <row r="1507" spans="1:4" ht="15">
      <c r="A1507" s="760" t="s">
        <v>4867</v>
      </c>
      <c r="B1507" s="761" t="s">
        <v>4853</v>
      </c>
      <c r="C1507" s="552">
        <v>3308</v>
      </c>
      <c r="D1507" s="748"/>
    </row>
    <row r="1508" spans="1:4" ht="15">
      <c r="A1508" s="760" t="s">
        <v>4868</v>
      </c>
      <c r="B1508" s="761" t="s">
        <v>4853</v>
      </c>
      <c r="C1508" s="603">
        <v>3308</v>
      </c>
      <c r="D1508" s="748"/>
    </row>
    <row r="1509" spans="1:4" ht="15">
      <c r="A1509" s="760" t="s">
        <v>4869</v>
      </c>
      <c r="B1509" s="761" t="s">
        <v>4853</v>
      </c>
      <c r="C1509" s="603">
        <v>3308</v>
      </c>
      <c r="D1509" s="748"/>
    </row>
    <row r="1510" spans="1:4" ht="15">
      <c r="A1510" s="760" t="s">
        <v>4870</v>
      </c>
      <c r="B1510" s="761" t="s">
        <v>4853</v>
      </c>
      <c r="C1510" s="603">
        <v>3308</v>
      </c>
      <c r="D1510" s="748"/>
    </row>
    <row r="1511" spans="1:4" ht="15">
      <c r="A1511" s="760" t="s">
        <v>4871</v>
      </c>
      <c r="B1511" s="761" t="s">
        <v>4872</v>
      </c>
      <c r="C1511" s="603">
        <v>4185</v>
      </c>
      <c r="D1511" s="748"/>
    </row>
    <row r="1512" spans="1:4" ht="15">
      <c r="A1512" s="760" t="s">
        <v>4873</v>
      </c>
      <c r="B1512" s="761" t="s">
        <v>4872</v>
      </c>
      <c r="C1512" s="603">
        <v>4185</v>
      </c>
      <c r="D1512" s="748"/>
    </row>
    <row r="1513" spans="1:4" ht="15">
      <c r="A1513" s="760" t="s">
        <v>4874</v>
      </c>
      <c r="B1513" s="761" t="s">
        <v>4872</v>
      </c>
      <c r="C1513" s="603">
        <v>4185</v>
      </c>
      <c r="D1513" s="748"/>
    </row>
    <row r="1514" spans="1:4" ht="15">
      <c r="A1514" s="760" t="s">
        <v>4875</v>
      </c>
      <c r="B1514" s="761" t="s">
        <v>4872</v>
      </c>
      <c r="C1514" s="552">
        <v>4185</v>
      </c>
      <c r="D1514" s="748"/>
    </row>
    <row r="1515" spans="1:4" ht="15">
      <c r="A1515" s="760" t="s">
        <v>4876</v>
      </c>
      <c r="B1515" s="761" t="s">
        <v>4872</v>
      </c>
      <c r="C1515" s="552">
        <v>4185</v>
      </c>
      <c r="D1515" s="748"/>
    </row>
    <row r="1516" spans="1:4" ht="15">
      <c r="A1516" s="760" t="s">
        <v>4877</v>
      </c>
      <c r="B1516" s="761" t="s">
        <v>4872</v>
      </c>
      <c r="C1516" s="552">
        <v>4185</v>
      </c>
      <c r="D1516" s="748"/>
    </row>
    <row r="1517" spans="1:4" ht="15">
      <c r="A1517" s="760" t="s">
        <v>4878</v>
      </c>
      <c r="B1517" s="761" t="s">
        <v>4872</v>
      </c>
      <c r="C1517" s="552">
        <v>4185</v>
      </c>
      <c r="D1517" s="748"/>
    </row>
    <row r="1518" spans="1:4" ht="15">
      <c r="A1518" s="760" t="s">
        <v>4879</v>
      </c>
      <c r="B1518" s="761" t="s">
        <v>4872</v>
      </c>
      <c r="C1518" s="552">
        <v>4185</v>
      </c>
      <c r="D1518" s="748"/>
    </row>
    <row r="1519" spans="1:4" ht="15">
      <c r="A1519" s="760" t="s">
        <v>4880</v>
      </c>
      <c r="B1519" s="761" t="s">
        <v>4872</v>
      </c>
      <c r="C1519" s="552">
        <v>4185</v>
      </c>
      <c r="D1519" s="748"/>
    </row>
    <row r="1520" spans="1:4" ht="15">
      <c r="A1520" s="760" t="s">
        <v>4881</v>
      </c>
      <c r="B1520" s="761" t="s">
        <v>4872</v>
      </c>
      <c r="C1520" s="552">
        <v>4185</v>
      </c>
      <c r="D1520" s="748"/>
    </row>
    <row r="1521" spans="1:4" ht="15">
      <c r="A1521" s="760" t="s">
        <v>4882</v>
      </c>
      <c r="B1521" s="761" t="s">
        <v>4883</v>
      </c>
      <c r="C1521" s="552">
        <v>44415</v>
      </c>
      <c r="D1521" s="748"/>
    </row>
    <row r="1522" spans="1:4" ht="15">
      <c r="A1522" s="760" t="s">
        <v>4884</v>
      </c>
      <c r="B1522" s="761" t="s">
        <v>4883</v>
      </c>
      <c r="C1522" s="552">
        <v>44415</v>
      </c>
      <c r="D1522" s="748"/>
    </row>
    <row r="1523" spans="1:4" ht="15">
      <c r="A1523" s="760" t="s">
        <v>4885</v>
      </c>
      <c r="B1523" s="761" t="s">
        <v>4883</v>
      </c>
      <c r="C1523" s="552">
        <v>44415</v>
      </c>
      <c r="D1523" s="748"/>
    </row>
    <row r="1524" spans="1:4" ht="15">
      <c r="A1524" s="760" t="s">
        <v>4886</v>
      </c>
      <c r="B1524" s="761" t="s">
        <v>4883</v>
      </c>
      <c r="C1524" s="552">
        <v>44415</v>
      </c>
      <c r="D1524" s="748"/>
    </row>
    <row r="1525" spans="1:4" ht="15">
      <c r="A1525" s="760" t="s">
        <v>4887</v>
      </c>
      <c r="B1525" s="761" t="s">
        <v>4883</v>
      </c>
      <c r="C1525" s="552">
        <v>44415</v>
      </c>
      <c r="D1525" s="748"/>
    </row>
    <row r="1526" spans="1:4" ht="15">
      <c r="A1526" s="760" t="s">
        <v>4888</v>
      </c>
      <c r="B1526" s="761" t="s">
        <v>4889</v>
      </c>
      <c r="C1526" s="552">
        <v>44820</v>
      </c>
      <c r="D1526" s="748"/>
    </row>
    <row r="1527" spans="1:4" ht="15">
      <c r="A1527" s="760" t="s">
        <v>4890</v>
      </c>
      <c r="B1527" s="761" t="s">
        <v>4889</v>
      </c>
      <c r="C1527" s="552">
        <v>44820</v>
      </c>
      <c r="D1527" s="748"/>
    </row>
    <row r="1528" spans="1:4" ht="15">
      <c r="A1528" s="760" t="s">
        <v>4891</v>
      </c>
      <c r="B1528" s="761" t="s">
        <v>4889</v>
      </c>
      <c r="C1528" s="552">
        <v>44820</v>
      </c>
      <c r="D1528" s="748"/>
    </row>
    <row r="1529" spans="1:4" ht="15">
      <c r="A1529" s="760" t="s">
        <v>4892</v>
      </c>
      <c r="B1529" s="761" t="s">
        <v>4889</v>
      </c>
      <c r="C1529" s="552">
        <v>44820</v>
      </c>
      <c r="D1529" s="748"/>
    </row>
    <row r="1530" spans="1:4" ht="15">
      <c r="A1530" s="760" t="s">
        <v>4893</v>
      </c>
      <c r="B1530" s="761" t="s">
        <v>4894</v>
      </c>
      <c r="C1530" s="552">
        <v>44820</v>
      </c>
      <c r="D1530" s="748"/>
    </row>
    <row r="1531" spans="1:4" ht="15">
      <c r="A1531" s="760" t="s">
        <v>4895</v>
      </c>
      <c r="B1531" s="761" t="s">
        <v>4896</v>
      </c>
      <c r="C1531" s="552">
        <v>9922.5</v>
      </c>
      <c r="D1531" s="748"/>
    </row>
    <row r="1532" spans="1:4" ht="15">
      <c r="A1532" s="760" t="s">
        <v>4897</v>
      </c>
      <c r="B1532" s="761" t="s">
        <v>4896</v>
      </c>
      <c r="C1532" s="552">
        <v>9922.5</v>
      </c>
      <c r="D1532" s="748"/>
    </row>
    <row r="1533" spans="1:4" ht="15">
      <c r="A1533" s="760" t="s">
        <v>4898</v>
      </c>
      <c r="B1533" s="761" t="s">
        <v>4896</v>
      </c>
      <c r="C1533" s="603">
        <v>9922.5</v>
      </c>
      <c r="D1533" s="748"/>
    </row>
    <row r="1534" spans="1:4" ht="15">
      <c r="A1534" s="760" t="s">
        <v>4899</v>
      </c>
      <c r="B1534" s="761" t="s">
        <v>4896</v>
      </c>
      <c r="C1534" s="603">
        <v>9922.5</v>
      </c>
      <c r="D1534" s="748"/>
    </row>
    <row r="1535" spans="1:4" ht="15">
      <c r="A1535" s="760" t="s">
        <v>4900</v>
      </c>
      <c r="B1535" s="761" t="s">
        <v>4896</v>
      </c>
      <c r="C1535" s="603">
        <v>9922.5</v>
      </c>
      <c r="D1535" s="748"/>
    </row>
    <row r="1536" spans="1:4" ht="15">
      <c r="A1536" s="760" t="s">
        <v>4901</v>
      </c>
      <c r="B1536" s="761" t="s">
        <v>4896</v>
      </c>
      <c r="C1536" s="603">
        <v>9922.5</v>
      </c>
      <c r="D1536" s="748"/>
    </row>
    <row r="1537" spans="1:4" ht="15">
      <c r="A1537" s="760" t="s">
        <v>4902</v>
      </c>
      <c r="B1537" s="761" t="s">
        <v>4896</v>
      </c>
      <c r="C1537" s="603">
        <v>9922.5</v>
      </c>
      <c r="D1537" s="748"/>
    </row>
    <row r="1538" spans="1:4" ht="15">
      <c r="A1538" s="760" t="s">
        <v>4903</v>
      </c>
      <c r="B1538" s="761" t="s">
        <v>4896</v>
      </c>
      <c r="C1538" s="603">
        <v>9922.5</v>
      </c>
      <c r="D1538" s="748"/>
    </row>
    <row r="1539" spans="1:4" ht="15">
      <c r="A1539" s="760" t="s">
        <v>4904</v>
      </c>
      <c r="B1539" s="761" t="s">
        <v>4896</v>
      </c>
      <c r="C1539" s="603">
        <v>9922.5</v>
      </c>
      <c r="D1539" s="748"/>
    </row>
    <row r="1540" spans="1:4" ht="15">
      <c r="A1540" s="760" t="s">
        <v>4905</v>
      </c>
      <c r="B1540" s="761" t="s">
        <v>4896</v>
      </c>
      <c r="C1540" s="603">
        <v>9922.5</v>
      </c>
      <c r="D1540" s="748"/>
    </row>
    <row r="1541" spans="1:4" ht="15">
      <c r="A1541" s="760" t="s">
        <v>4906</v>
      </c>
      <c r="B1541" s="761" t="s">
        <v>4896</v>
      </c>
      <c r="C1541" s="603">
        <v>9922.5</v>
      </c>
      <c r="D1541" s="748"/>
    </row>
    <row r="1542" spans="1:4" ht="15">
      <c r="A1542" s="760" t="s">
        <v>4907</v>
      </c>
      <c r="B1542" s="761" t="s">
        <v>4896</v>
      </c>
      <c r="C1542" s="603">
        <v>9922.5</v>
      </c>
      <c r="D1542" s="748"/>
    </row>
    <row r="1543" spans="1:4" ht="15">
      <c r="A1543" s="760" t="s">
        <v>4908</v>
      </c>
      <c r="B1543" s="761" t="s">
        <v>4896</v>
      </c>
      <c r="C1543" s="603">
        <v>9922.5</v>
      </c>
      <c r="D1543" s="748"/>
    </row>
    <row r="1544" spans="1:4" ht="15">
      <c r="A1544" s="760" t="s">
        <v>4909</v>
      </c>
      <c r="B1544" s="761" t="s">
        <v>4896</v>
      </c>
      <c r="C1544" s="603">
        <v>9922.5</v>
      </c>
      <c r="D1544" s="748"/>
    </row>
    <row r="1545" spans="1:4" ht="15">
      <c r="A1545" s="760" t="s">
        <v>4910</v>
      </c>
      <c r="B1545" s="761" t="s">
        <v>4896</v>
      </c>
      <c r="C1545" s="603">
        <v>9922.5</v>
      </c>
      <c r="D1545" s="748"/>
    </row>
    <row r="1546" spans="1:4" ht="15">
      <c r="A1546" s="760" t="s">
        <v>4911</v>
      </c>
      <c r="B1546" s="761" t="s">
        <v>4896</v>
      </c>
      <c r="C1546" s="603">
        <v>9922.5</v>
      </c>
      <c r="D1546" s="748"/>
    </row>
    <row r="1547" spans="1:4" ht="15">
      <c r="A1547" s="760" t="s">
        <v>4912</v>
      </c>
      <c r="B1547" s="761" t="s">
        <v>4896</v>
      </c>
      <c r="C1547" s="603">
        <v>9922.5</v>
      </c>
      <c r="D1547" s="748"/>
    </row>
    <row r="1548" spans="1:4" ht="15">
      <c r="A1548" s="760" t="s">
        <v>4913</v>
      </c>
      <c r="B1548" s="761" t="s">
        <v>4896</v>
      </c>
      <c r="C1548" s="603">
        <v>9922.5</v>
      </c>
      <c r="D1548" s="748"/>
    </row>
    <row r="1549" spans="1:4" ht="15">
      <c r="A1549" s="760" t="s">
        <v>4914</v>
      </c>
      <c r="B1549" s="761" t="s">
        <v>4896</v>
      </c>
      <c r="C1549" s="603">
        <v>9922.5</v>
      </c>
      <c r="D1549" s="748"/>
    </row>
    <row r="1550" spans="1:4" ht="15">
      <c r="A1550" s="760" t="s">
        <v>4915</v>
      </c>
      <c r="B1550" s="761" t="s">
        <v>4896</v>
      </c>
      <c r="C1550" s="603">
        <v>9922.5</v>
      </c>
      <c r="D1550" s="748"/>
    </row>
    <row r="1551" spans="1:4" ht="15">
      <c r="A1551" s="760" t="s">
        <v>4916</v>
      </c>
      <c r="B1551" s="761" t="s">
        <v>4896</v>
      </c>
      <c r="C1551" s="603">
        <v>9922.5</v>
      </c>
      <c r="D1551" s="748"/>
    </row>
    <row r="1552" spans="1:4" ht="15">
      <c r="A1552" s="760" t="s">
        <v>4917</v>
      </c>
      <c r="B1552" s="761" t="s">
        <v>4896</v>
      </c>
      <c r="C1552" s="603">
        <v>9922.5</v>
      </c>
      <c r="D1552" s="748"/>
    </row>
    <row r="1553" spans="1:4" ht="15">
      <c r="A1553" s="760" t="s">
        <v>4918</v>
      </c>
      <c r="B1553" s="761" t="s">
        <v>4896</v>
      </c>
      <c r="C1553" s="603">
        <v>9922.5</v>
      </c>
      <c r="D1553" s="748"/>
    </row>
    <row r="1554" spans="1:4" ht="15">
      <c r="A1554" s="760" t="s">
        <v>4919</v>
      </c>
      <c r="B1554" s="761" t="s">
        <v>4896</v>
      </c>
      <c r="C1554" s="603">
        <v>9922.5</v>
      </c>
      <c r="D1554" s="748"/>
    </row>
    <row r="1555" spans="1:4" ht="15">
      <c r="A1555" s="760" t="s">
        <v>4920</v>
      </c>
      <c r="B1555" s="761" t="s">
        <v>4896</v>
      </c>
      <c r="C1555" s="603">
        <v>9922.5</v>
      </c>
      <c r="D1555" s="748"/>
    </row>
    <row r="1556" spans="1:4" ht="15">
      <c r="A1556" s="760" t="s">
        <v>4921</v>
      </c>
      <c r="B1556" s="761" t="s">
        <v>4896</v>
      </c>
      <c r="C1556" s="603">
        <v>9922.5</v>
      </c>
      <c r="D1556" s="748"/>
    </row>
    <row r="1557" spans="1:4" ht="15">
      <c r="A1557" s="760" t="s">
        <v>4922</v>
      </c>
      <c r="B1557" s="761" t="s">
        <v>4896</v>
      </c>
      <c r="C1557" s="603">
        <v>9922.5</v>
      </c>
      <c r="D1557" s="748"/>
    </row>
    <row r="1558" spans="1:4" ht="15">
      <c r="A1558" s="760" t="s">
        <v>4923</v>
      </c>
      <c r="B1558" s="761" t="s">
        <v>4896</v>
      </c>
      <c r="C1558" s="603">
        <v>9922.5</v>
      </c>
      <c r="D1558" s="748"/>
    </row>
    <row r="1559" spans="1:4" ht="15">
      <c r="A1559" s="760" t="s">
        <v>4924</v>
      </c>
      <c r="B1559" s="761" t="s">
        <v>4896</v>
      </c>
      <c r="C1559" s="603">
        <v>9922.5</v>
      </c>
      <c r="D1559" s="748"/>
    </row>
    <row r="1560" spans="1:4" ht="15">
      <c r="A1560" s="760" t="s">
        <v>4925</v>
      </c>
      <c r="B1560" s="761" t="s">
        <v>4896</v>
      </c>
      <c r="C1560" s="603">
        <v>9922.5</v>
      </c>
      <c r="D1560" s="748"/>
    </row>
    <row r="1561" spans="1:4" ht="15">
      <c r="A1561" s="760" t="s">
        <v>4926</v>
      </c>
      <c r="B1561" s="761" t="s">
        <v>4896</v>
      </c>
      <c r="C1561" s="603">
        <v>9922.5</v>
      </c>
      <c r="D1561" s="748"/>
    </row>
    <row r="1562" spans="1:4" ht="15">
      <c r="A1562" s="760" t="s">
        <v>4927</v>
      </c>
      <c r="B1562" s="761" t="s">
        <v>4896</v>
      </c>
      <c r="C1562" s="603">
        <v>9922.5</v>
      </c>
      <c r="D1562" s="748"/>
    </row>
    <row r="1563" spans="1:4" ht="15">
      <c r="A1563" s="760" t="s">
        <v>4928</v>
      </c>
      <c r="B1563" s="761" t="s">
        <v>4896</v>
      </c>
      <c r="C1563" s="552">
        <v>9922.5</v>
      </c>
      <c r="D1563" s="748"/>
    </row>
    <row r="1564" spans="1:4" ht="15">
      <c r="A1564" s="760" t="s">
        <v>4929</v>
      </c>
      <c r="B1564" s="761" t="s">
        <v>4896</v>
      </c>
      <c r="C1564" s="552">
        <v>9922.5</v>
      </c>
      <c r="D1564" s="748"/>
    </row>
    <row r="1565" spans="1:4" ht="15">
      <c r="A1565" s="760" t="s">
        <v>4930</v>
      </c>
      <c r="B1565" s="761" t="s">
        <v>4896</v>
      </c>
      <c r="C1565" s="552">
        <v>9922.5</v>
      </c>
      <c r="D1565" s="748"/>
    </row>
    <row r="1566" spans="1:4" ht="15">
      <c r="A1566" s="760" t="s">
        <v>4931</v>
      </c>
      <c r="B1566" s="761" t="s">
        <v>4896</v>
      </c>
      <c r="C1566" s="552">
        <v>9922.5</v>
      </c>
      <c r="D1566" s="748"/>
    </row>
    <row r="1567" spans="1:4" ht="15">
      <c r="A1567" s="760" t="s">
        <v>4932</v>
      </c>
      <c r="B1567" s="761" t="s">
        <v>4896</v>
      </c>
      <c r="C1567" s="552">
        <v>9922.5</v>
      </c>
      <c r="D1567" s="748"/>
    </row>
    <row r="1568" spans="1:4" ht="15">
      <c r="A1568" s="760" t="s">
        <v>4933</v>
      </c>
      <c r="B1568" s="761" t="s">
        <v>4896</v>
      </c>
      <c r="C1568" s="552">
        <v>9922.5</v>
      </c>
      <c r="D1568" s="748"/>
    </row>
    <row r="1569" spans="1:4" ht="15">
      <c r="A1569" s="760" t="s">
        <v>4934</v>
      </c>
      <c r="B1569" s="761" t="s">
        <v>4896</v>
      </c>
      <c r="C1569" s="552">
        <v>9922.5</v>
      </c>
      <c r="D1569" s="748"/>
    </row>
    <row r="1570" spans="1:4" ht="15">
      <c r="A1570" s="760" t="s">
        <v>4935</v>
      </c>
      <c r="B1570" s="761" t="s">
        <v>4896</v>
      </c>
      <c r="C1570" s="552">
        <v>9922.5</v>
      </c>
      <c r="D1570" s="748"/>
    </row>
    <row r="1571" spans="1:4" ht="15">
      <c r="A1571" s="760" t="s">
        <v>4936</v>
      </c>
      <c r="B1571" s="761" t="s">
        <v>4896</v>
      </c>
      <c r="C1571" s="552">
        <v>9922.5</v>
      </c>
      <c r="D1571" s="748"/>
    </row>
    <row r="1572" spans="1:4" ht="15">
      <c r="A1572" s="760" t="s">
        <v>4937</v>
      </c>
      <c r="B1572" s="761" t="s">
        <v>4896</v>
      </c>
      <c r="C1572" s="552">
        <v>9922.5</v>
      </c>
      <c r="D1572" s="748"/>
    </row>
    <row r="1573" spans="1:4" ht="15">
      <c r="A1573" s="760" t="s">
        <v>4938</v>
      </c>
      <c r="B1573" s="761" t="s">
        <v>4939</v>
      </c>
      <c r="C1573" s="552">
        <v>1350</v>
      </c>
      <c r="D1573" s="748"/>
    </row>
    <row r="1574" spans="1:4" ht="15">
      <c r="A1574" s="760" t="s">
        <v>4940</v>
      </c>
      <c r="B1574" s="761" t="s">
        <v>4939</v>
      </c>
      <c r="C1574" s="552">
        <v>1350</v>
      </c>
      <c r="D1574" s="748"/>
    </row>
    <row r="1575" spans="1:4" ht="15">
      <c r="A1575" s="760" t="s">
        <v>4941</v>
      </c>
      <c r="B1575" s="761" t="s">
        <v>4939</v>
      </c>
      <c r="C1575" s="552">
        <v>1350</v>
      </c>
      <c r="D1575" s="748"/>
    </row>
    <row r="1576" spans="1:4" ht="15">
      <c r="A1576" s="760" t="s">
        <v>4942</v>
      </c>
      <c r="B1576" s="761" t="s">
        <v>4939</v>
      </c>
      <c r="C1576" s="552">
        <v>1350</v>
      </c>
      <c r="D1576" s="748"/>
    </row>
    <row r="1577" spans="1:4" ht="15">
      <c r="A1577" s="760" t="s">
        <v>4943</v>
      </c>
      <c r="B1577" s="761" t="s">
        <v>4939</v>
      </c>
      <c r="C1577" s="552">
        <v>1350</v>
      </c>
      <c r="D1577" s="748"/>
    </row>
    <row r="1578" spans="1:4" ht="15">
      <c r="A1578" s="760" t="s">
        <v>4944</v>
      </c>
      <c r="B1578" s="761" t="s">
        <v>4939</v>
      </c>
      <c r="C1578" s="552">
        <v>1350</v>
      </c>
      <c r="D1578" s="748"/>
    </row>
    <row r="1579" spans="1:4" ht="15">
      <c r="A1579" s="760" t="s">
        <v>4945</v>
      </c>
      <c r="B1579" s="761" t="s">
        <v>4939</v>
      </c>
      <c r="C1579" s="552">
        <v>1350</v>
      </c>
      <c r="D1579" s="748"/>
    </row>
    <row r="1580" spans="1:4" ht="15">
      <c r="A1580" s="760" t="s">
        <v>4946</v>
      </c>
      <c r="B1580" s="761" t="s">
        <v>4939</v>
      </c>
      <c r="C1580" s="552">
        <v>1350</v>
      </c>
      <c r="D1580" s="748"/>
    </row>
    <row r="1581" spans="1:4" ht="15">
      <c r="A1581" s="760" t="s">
        <v>4947</v>
      </c>
      <c r="B1581" s="761" t="s">
        <v>4939</v>
      </c>
      <c r="C1581" s="552">
        <v>1350</v>
      </c>
      <c r="D1581" s="748"/>
    </row>
    <row r="1582" spans="1:4" ht="15">
      <c r="A1582" s="760" t="s">
        <v>4948</v>
      </c>
      <c r="B1582" s="761" t="s">
        <v>4939</v>
      </c>
      <c r="C1582" s="552">
        <v>1350</v>
      </c>
      <c r="D1582" s="748"/>
    </row>
    <row r="1583" spans="1:4" ht="15">
      <c r="A1583" s="760" t="s">
        <v>4949</v>
      </c>
      <c r="B1583" s="761" t="s">
        <v>4939</v>
      </c>
      <c r="C1583" s="552">
        <v>1350</v>
      </c>
      <c r="D1583" s="748"/>
    </row>
    <row r="1584" spans="1:4" ht="15">
      <c r="A1584" s="760" t="s">
        <v>4950</v>
      </c>
      <c r="B1584" s="761" t="s">
        <v>4951</v>
      </c>
      <c r="C1584" s="552">
        <v>64768</v>
      </c>
      <c r="D1584" s="748"/>
    </row>
    <row r="1585" spans="1:4" ht="15">
      <c r="A1585" s="760" t="s">
        <v>4952</v>
      </c>
      <c r="B1585" s="761" t="s">
        <v>4951</v>
      </c>
      <c r="C1585" s="552">
        <v>64768</v>
      </c>
      <c r="D1585" s="748"/>
    </row>
    <row r="1586" spans="1:4" ht="15">
      <c r="A1586" s="760" t="s">
        <v>4953</v>
      </c>
      <c r="B1586" s="761" t="s">
        <v>4951</v>
      </c>
      <c r="C1586" s="552">
        <v>64768</v>
      </c>
      <c r="D1586" s="748"/>
    </row>
    <row r="1587" spans="1:4" ht="15">
      <c r="A1587" s="760" t="s">
        <v>4954</v>
      </c>
      <c r="B1587" s="761" t="s">
        <v>4951</v>
      </c>
      <c r="C1587" s="552">
        <v>64768</v>
      </c>
      <c r="D1587" s="748"/>
    </row>
    <row r="1588" spans="1:4" ht="15">
      <c r="A1588" s="760" t="s">
        <v>4955</v>
      </c>
      <c r="B1588" s="761" t="s">
        <v>4951</v>
      </c>
      <c r="C1588" s="552">
        <v>64768</v>
      </c>
      <c r="D1588" s="748"/>
    </row>
    <row r="1589" spans="1:4" ht="15">
      <c r="A1589" s="760" t="s">
        <v>4956</v>
      </c>
      <c r="B1589" s="761" t="s">
        <v>4951</v>
      </c>
      <c r="C1589" s="552">
        <v>64768</v>
      </c>
      <c r="D1589" s="748"/>
    </row>
    <row r="1590" spans="1:4" ht="15">
      <c r="A1590" s="760" t="s">
        <v>4957</v>
      </c>
      <c r="B1590" s="761" t="s">
        <v>4951</v>
      </c>
      <c r="C1590" s="603">
        <v>64768</v>
      </c>
      <c r="D1590" s="748"/>
    </row>
    <row r="1591" spans="1:4" ht="15">
      <c r="A1591" s="760" t="s">
        <v>4958</v>
      </c>
      <c r="B1591" s="761" t="s">
        <v>4951</v>
      </c>
      <c r="C1591" s="603">
        <v>64768</v>
      </c>
      <c r="D1591" s="748"/>
    </row>
    <row r="1592" spans="1:4" ht="15">
      <c r="A1592" s="760" t="s">
        <v>4959</v>
      </c>
      <c r="B1592" s="761" t="s">
        <v>4951</v>
      </c>
      <c r="C1592" s="603">
        <v>64768</v>
      </c>
      <c r="D1592" s="748"/>
    </row>
    <row r="1593" spans="1:4" ht="15">
      <c r="A1593" s="760" t="s">
        <v>4960</v>
      </c>
      <c r="B1593" s="761" t="s">
        <v>4951</v>
      </c>
      <c r="C1593" s="603">
        <v>64768</v>
      </c>
      <c r="D1593" s="748"/>
    </row>
    <row r="1594" spans="1:4" ht="15">
      <c r="A1594" s="760" t="s">
        <v>4961</v>
      </c>
      <c r="B1594" s="761" t="s">
        <v>4951</v>
      </c>
      <c r="C1594" s="552">
        <v>64768</v>
      </c>
      <c r="D1594" s="748"/>
    </row>
    <row r="1595" spans="1:4" ht="15">
      <c r="A1595" s="760" t="s">
        <v>4962</v>
      </c>
      <c r="B1595" s="761" t="s">
        <v>4951</v>
      </c>
      <c r="C1595" s="552">
        <v>64768</v>
      </c>
      <c r="D1595" s="748"/>
    </row>
    <row r="1596" spans="1:4" ht="15">
      <c r="A1596" s="760" t="s">
        <v>4963</v>
      </c>
      <c r="B1596" s="761" t="s">
        <v>4951</v>
      </c>
      <c r="C1596" s="552">
        <v>64768</v>
      </c>
      <c r="D1596" s="748"/>
    </row>
    <row r="1597" spans="1:4" ht="15">
      <c r="A1597" s="760" t="s">
        <v>4964</v>
      </c>
      <c r="B1597" s="761" t="s">
        <v>4951</v>
      </c>
      <c r="C1597" s="603">
        <v>64768</v>
      </c>
      <c r="D1597" s="748"/>
    </row>
    <row r="1598" spans="1:4" ht="15">
      <c r="A1598" s="760" t="s">
        <v>4965</v>
      </c>
      <c r="B1598" s="761" t="s">
        <v>4951</v>
      </c>
      <c r="C1598" s="603">
        <v>64768</v>
      </c>
      <c r="D1598" s="748"/>
    </row>
    <row r="1599" spans="1:4" ht="15">
      <c r="A1599" s="760" t="s">
        <v>4966</v>
      </c>
      <c r="B1599" s="761" t="s">
        <v>4951</v>
      </c>
      <c r="C1599" s="603">
        <v>64768</v>
      </c>
      <c r="D1599" s="748"/>
    </row>
    <row r="1600" spans="1:4" ht="15">
      <c r="A1600" s="760" t="s">
        <v>4967</v>
      </c>
      <c r="B1600" s="761" t="s">
        <v>4951</v>
      </c>
      <c r="C1600" s="603">
        <v>64768</v>
      </c>
      <c r="D1600" s="748"/>
    </row>
    <row r="1601" spans="1:4" ht="15">
      <c r="A1601" s="760" t="s">
        <v>4968</v>
      </c>
      <c r="B1601" s="761" t="s">
        <v>4951</v>
      </c>
      <c r="C1601" s="603">
        <v>64768</v>
      </c>
      <c r="D1601" s="748"/>
    </row>
    <row r="1602" spans="1:4" ht="15">
      <c r="A1602" s="760" t="s">
        <v>4969</v>
      </c>
      <c r="B1602" s="761" t="s">
        <v>4951</v>
      </c>
      <c r="C1602" s="603">
        <v>64768</v>
      </c>
      <c r="D1602" s="748"/>
    </row>
    <row r="1603" spans="1:4" ht="15">
      <c r="A1603" s="760" t="s">
        <v>4970</v>
      </c>
      <c r="B1603" s="761" t="s">
        <v>4951</v>
      </c>
      <c r="C1603" s="603">
        <v>64768</v>
      </c>
      <c r="D1603" s="748"/>
    </row>
    <row r="1604" spans="1:4" ht="15">
      <c r="A1604" s="760" t="s">
        <v>4971</v>
      </c>
      <c r="B1604" s="761" t="s">
        <v>4951</v>
      </c>
      <c r="C1604" s="603">
        <v>64768</v>
      </c>
      <c r="D1604" s="748"/>
    </row>
    <row r="1605" spans="1:4" ht="15">
      <c r="A1605" s="760" t="s">
        <v>4972</v>
      </c>
      <c r="B1605" s="761" t="s">
        <v>4951</v>
      </c>
      <c r="C1605" s="603">
        <v>64768</v>
      </c>
      <c r="D1605" s="748"/>
    </row>
    <row r="1606" spans="1:4" ht="15">
      <c r="A1606" s="760" t="s">
        <v>4973</v>
      </c>
      <c r="B1606" s="761" t="s">
        <v>4951</v>
      </c>
      <c r="C1606" s="603">
        <v>64768</v>
      </c>
      <c r="D1606" s="748"/>
    </row>
    <row r="1607" spans="1:4" ht="15">
      <c r="A1607" s="760" t="s">
        <v>4974</v>
      </c>
      <c r="B1607" s="761" t="s">
        <v>4951</v>
      </c>
      <c r="C1607" s="603">
        <v>64768</v>
      </c>
      <c r="D1607" s="748"/>
    </row>
    <row r="1608" spans="1:4" ht="15">
      <c r="A1608" s="760" t="s">
        <v>4975</v>
      </c>
      <c r="B1608" s="761" t="s">
        <v>4951</v>
      </c>
      <c r="C1608" s="603">
        <v>64768</v>
      </c>
      <c r="D1608" s="748"/>
    </row>
    <row r="1609" spans="1:4" ht="15">
      <c r="A1609" s="760" t="s">
        <v>4976</v>
      </c>
      <c r="B1609" s="761" t="s">
        <v>4951</v>
      </c>
      <c r="C1609" s="603">
        <v>64768</v>
      </c>
      <c r="D1609" s="748"/>
    </row>
    <row r="1610" spans="1:4" ht="15">
      <c r="A1610" s="760" t="s">
        <v>4977</v>
      </c>
      <c r="B1610" s="761" t="s">
        <v>4951</v>
      </c>
      <c r="C1610" s="603">
        <v>64768</v>
      </c>
      <c r="D1610" s="748"/>
    </row>
    <row r="1611" spans="1:4" ht="15">
      <c r="A1611" s="760" t="s">
        <v>4978</v>
      </c>
      <c r="B1611" s="761" t="s">
        <v>4951</v>
      </c>
      <c r="C1611" s="603">
        <v>64768</v>
      </c>
      <c r="D1611" s="748"/>
    </row>
    <row r="1612" spans="1:4" ht="15">
      <c r="A1612" s="760" t="s">
        <v>4979</v>
      </c>
      <c r="B1612" s="761" t="s">
        <v>4951</v>
      </c>
      <c r="C1612" s="603">
        <v>64768</v>
      </c>
      <c r="D1612" s="748"/>
    </row>
    <row r="1613" spans="1:4" ht="15">
      <c r="A1613" s="760" t="s">
        <v>4980</v>
      </c>
      <c r="B1613" s="761" t="s">
        <v>4951</v>
      </c>
      <c r="C1613" s="603">
        <v>64768</v>
      </c>
      <c r="D1613" s="748"/>
    </row>
    <row r="1614" spans="1:4" ht="15">
      <c r="A1614" s="760" t="s">
        <v>4981</v>
      </c>
      <c r="B1614" s="761" t="s">
        <v>4951</v>
      </c>
      <c r="C1614" s="603">
        <v>64768</v>
      </c>
      <c r="D1614" s="748"/>
    </row>
    <row r="1615" spans="1:4" ht="15">
      <c r="A1615" s="760" t="s">
        <v>4982</v>
      </c>
      <c r="B1615" s="761" t="s">
        <v>4951</v>
      </c>
      <c r="C1615" s="603">
        <v>64768</v>
      </c>
      <c r="D1615" s="748"/>
    </row>
    <row r="1616" spans="1:4" ht="15">
      <c r="A1616" s="760" t="s">
        <v>4983</v>
      </c>
      <c r="B1616" s="761" t="s">
        <v>4951</v>
      </c>
      <c r="C1616" s="603">
        <v>64768</v>
      </c>
      <c r="D1616" s="748"/>
    </row>
    <row r="1617" spans="1:4" ht="15">
      <c r="A1617" s="760" t="s">
        <v>4984</v>
      </c>
      <c r="B1617" s="761" t="s">
        <v>4951</v>
      </c>
      <c r="C1617" s="603">
        <v>64768</v>
      </c>
      <c r="D1617" s="748"/>
    </row>
    <row r="1618" spans="1:4" ht="15">
      <c r="A1618" s="760" t="s">
        <v>4985</v>
      </c>
      <c r="B1618" s="761" t="s">
        <v>4951</v>
      </c>
      <c r="C1618" s="603">
        <v>64768</v>
      </c>
      <c r="D1618" s="748"/>
    </row>
    <row r="1619" spans="1:4" ht="15">
      <c r="A1619" s="760" t="s">
        <v>4986</v>
      </c>
      <c r="B1619" s="761" t="s">
        <v>4951</v>
      </c>
      <c r="C1619" s="603">
        <v>64768</v>
      </c>
      <c r="D1619" s="748"/>
    </row>
    <row r="1620" spans="1:4" ht="15">
      <c r="A1620" s="760" t="s">
        <v>4987</v>
      </c>
      <c r="B1620" s="761" t="s">
        <v>4988</v>
      </c>
      <c r="C1620" s="603">
        <v>11638</v>
      </c>
      <c r="D1620" s="748"/>
    </row>
    <row r="1621" spans="1:4" ht="15">
      <c r="A1621" s="760" t="s">
        <v>4989</v>
      </c>
      <c r="B1621" s="761" t="s">
        <v>4988</v>
      </c>
      <c r="C1621" s="603">
        <v>11638</v>
      </c>
      <c r="D1621" s="748"/>
    </row>
    <row r="1622" spans="1:4" ht="15">
      <c r="A1622" s="760" t="s">
        <v>4990</v>
      </c>
      <c r="B1622" s="761" t="s">
        <v>4988</v>
      </c>
      <c r="C1622" s="603">
        <v>11638</v>
      </c>
      <c r="D1622" s="748"/>
    </row>
    <row r="1623" spans="1:4" ht="15">
      <c r="A1623" s="760" t="s">
        <v>4991</v>
      </c>
      <c r="B1623" s="761" t="s">
        <v>4988</v>
      </c>
      <c r="C1623" s="603">
        <v>11638</v>
      </c>
      <c r="D1623" s="748"/>
    </row>
    <row r="1624" spans="1:4" ht="15">
      <c r="A1624" s="760" t="s">
        <v>4992</v>
      </c>
      <c r="B1624" s="761" t="s">
        <v>4988</v>
      </c>
      <c r="C1624" s="603">
        <v>11638</v>
      </c>
      <c r="D1624" s="748"/>
    </row>
    <row r="1625" spans="1:4" ht="15">
      <c r="A1625" s="760" t="s">
        <v>4993</v>
      </c>
      <c r="B1625" s="761" t="s">
        <v>4988</v>
      </c>
      <c r="C1625" s="552">
        <v>11638</v>
      </c>
      <c r="D1625" s="748"/>
    </row>
    <row r="1626" spans="1:4" ht="15">
      <c r="A1626" s="760" t="s">
        <v>4994</v>
      </c>
      <c r="B1626" s="761" t="s">
        <v>4988</v>
      </c>
      <c r="C1626" s="603">
        <v>11638</v>
      </c>
      <c r="D1626" s="748"/>
    </row>
    <row r="1627" spans="1:4" ht="15">
      <c r="A1627" s="760" t="s">
        <v>4995</v>
      </c>
      <c r="B1627" s="761" t="s">
        <v>4988</v>
      </c>
      <c r="C1627" s="603">
        <v>11638</v>
      </c>
      <c r="D1627" s="748"/>
    </row>
    <row r="1628" spans="1:4" ht="15">
      <c r="A1628" s="760" t="s">
        <v>4996</v>
      </c>
      <c r="B1628" s="761" t="s">
        <v>4988</v>
      </c>
      <c r="C1628" s="603">
        <v>11638</v>
      </c>
      <c r="D1628" s="748"/>
    </row>
    <row r="1629" spans="1:4" ht="15">
      <c r="A1629" s="760" t="s">
        <v>4997</v>
      </c>
      <c r="B1629" s="761" t="s">
        <v>4988</v>
      </c>
      <c r="C1629" s="552">
        <v>11638</v>
      </c>
      <c r="D1629" s="748"/>
    </row>
    <row r="1630" spans="1:4" ht="15">
      <c r="A1630" s="760" t="s">
        <v>4998</v>
      </c>
      <c r="B1630" s="761" t="s">
        <v>4988</v>
      </c>
      <c r="C1630" s="552">
        <v>11638</v>
      </c>
      <c r="D1630" s="748"/>
    </row>
    <row r="1631" spans="1:4" ht="15">
      <c r="A1631" s="760" t="s">
        <v>4999</v>
      </c>
      <c r="B1631" s="761" t="s">
        <v>4988</v>
      </c>
      <c r="C1631" s="552">
        <v>11638</v>
      </c>
      <c r="D1631" s="748"/>
    </row>
    <row r="1632" spans="1:4" ht="15">
      <c r="A1632" s="760" t="s">
        <v>5000</v>
      </c>
      <c r="B1632" s="761" t="s">
        <v>4988</v>
      </c>
      <c r="C1632" s="552">
        <v>11638</v>
      </c>
      <c r="D1632" s="748"/>
    </row>
    <row r="1633" spans="1:4" ht="15">
      <c r="A1633" s="760" t="s">
        <v>5001</v>
      </c>
      <c r="B1633" s="761" t="s">
        <v>4988</v>
      </c>
      <c r="C1633" s="552">
        <v>11638</v>
      </c>
      <c r="D1633" s="748"/>
    </row>
    <row r="1634" spans="1:4" ht="15">
      <c r="A1634" s="760" t="s">
        <v>5002</v>
      </c>
      <c r="B1634" s="761" t="s">
        <v>4988</v>
      </c>
      <c r="C1634" s="552">
        <v>11638</v>
      </c>
      <c r="D1634" s="748"/>
    </row>
    <row r="1635" spans="1:4" ht="15">
      <c r="A1635" s="760" t="s">
        <v>5003</v>
      </c>
      <c r="B1635" s="761" t="s">
        <v>4988</v>
      </c>
      <c r="C1635" s="552">
        <v>11638</v>
      </c>
      <c r="D1635" s="748"/>
    </row>
    <row r="1636" spans="1:4" ht="15">
      <c r="A1636" s="760" t="s">
        <v>5004</v>
      </c>
      <c r="B1636" s="761" t="s">
        <v>4988</v>
      </c>
      <c r="C1636" s="552">
        <v>11638</v>
      </c>
      <c r="D1636" s="748"/>
    </row>
    <row r="1637" spans="1:4" ht="15">
      <c r="A1637" s="760" t="s">
        <v>5005</v>
      </c>
      <c r="B1637" s="761" t="s">
        <v>4988</v>
      </c>
      <c r="C1637" s="552">
        <v>11638</v>
      </c>
      <c r="D1637" s="748"/>
    </row>
    <row r="1638" spans="1:4" ht="15">
      <c r="A1638" s="760" t="s">
        <v>5006</v>
      </c>
      <c r="B1638" s="761" t="s">
        <v>4988</v>
      </c>
      <c r="C1638" s="552">
        <v>11638</v>
      </c>
      <c r="D1638" s="748"/>
    </row>
    <row r="1639" spans="1:4" ht="15">
      <c r="A1639" s="760" t="s">
        <v>5007</v>
      </c>
      <c r="B1639" s="761" t="s">
        <v>4988</v>
      </c>
      <c r="C1639" s="552">
        <v>11638</v>
      </c>
      <c r="D1639" s="748"/>
    </row>
    <row r="1640" spans="1:4" ht="15">
      <c r="A1640" s="760" t="s">
        <v>5008</v>
      </c>
      <c r="B1640" s="761" t="s">
        <v>4988</v>
      </c>
      <c r="C1640" s="552">
        <v>11638</v>
      </c>
      <c r="D1640" s="748"/>
    </row>
    <row r="1641" spans="1:4" ht="15">
      <c r="A1641" s="760" t="s">
        <v>5009</v>
      </c>
      <c r="B1641" s="761" t="s">
        <v>4988</v>
      </c>
      <c r="C1641" s="552">
        <v>11638</v>
      </c>
      <c r="D1641" s="748"/>
    </row>
    <row r="1642" spans="1:4" ht="15">
      <c r="A1642" s="760" t="s">
        <v>5010</v>
      </c>
      <c r="B1642" s="761" t="s">
        <v>4988</v>
      </c>
      <c r="C1642" s="552">
        <v>11638</v>
      </c>
      <c r="D1642" s="748"/>
    </row>
    <row r="1643" spans="1:4" ht="15">
      <c r="A1643" s="760" t="s">
        <v>5011</v>
      </c>
      <c r="B1643" s="761" t="s">
        <v>4988</v>
      </c>
      <c r="C1643" s="552">
        <v>11638</v>
      </c>
      <c r="D1643" s="748"/>
    </row>
    <row r="1644" spans="1:4" ht="15">
      <c r="A1644" s="760" t="s">
        <v>5012</v>
      </c>
      <c r="B1644" s="761" t="s">
        <v>4988</v>
      </c>
      <c r="C1644" s="552">
        <v>11638</v>
      </c>
      <c r="D1644" s="748"/>
    </row>
    <row r="1645" spans="1:4" ht="15">
      <c r="A1645" s="760" t="s">
        <v>5013</v>
      </c>
      <c r="B1645" s="761" t="s">
        <v>4988</v>
      </c>
      <c r="C1645" s="552">
        <v>11638</v>
      </c>
      <c r="D1645" s="748"/>
    </row>
    <row r="1646" spans="1:4" ht="15">
      <c r="A1646" s="760" t="s">
        <v>5014</v>
      </c>
      <c r="B1646" s="761" t="s">
        <v>4988</v>
      </c>
      <c r="C1646" s="552">
        <v>11638</v>
      </c>
      <c r="D1646" s="748"/>
    </row>
    <row r="1647" spans="1:4" ht="15">
      <c r="A1647" s="760" t="s">
        <v>5015</v>
      </c>
      <c r="B1647" s="761" t="s">
        <v>4988</v>
      </c>
      <c r="C1647" s="552">
        <v>11638</v>
      </c>
      <c r="D1647" s="748"/>
    </row>
    <row r="1648" spans="1:4" ht="15">
      <c r="A1648" s="760" t="s">
        <v>5016</v>
      </c>
      <c r="B1648" s="761" t="s">
        <v>4988</v>
      </c>
      <c r="C1648" s="552">
        <v>11638</v>
      </c>
      <c r="D1648" s="748"/>
    </row>
    <row r="1649" spans="1:4" ht="15">
      <c r="A1649" s="760" t="s">
        <v>5017</v>
      </c>
      <c r="B1649" s="761" t="s">
        <v>4988</v>
      </c>
      <c r="C1649" s="552">
        <v>11638</v>
      </c>
      <c r="D1649" s="748"/>
    </row>
    <row r="1650" spans="1:4" ht="15">
      <c r="A1650" s="760" t="s">
        <v>5018</v>
      </c>
      <c r="B1650" s="761" t="s">
        <v>4988</v>
      </c>
      <c r="C1650" s="552">
        <v>11638</v>
      </c>
      <c r="D1650" s="748"/>
    </row>
    <row r="1651" spans="1:4" ht="15">
      <c r="A1651" s="760" t="s">
        <v>5019</v>
      </c>
      <c r="B1651" s="761" t="s">
        <v>4988</v>
      </c>
      <c r="C1651" s="552">
        <v>11638</v>
      </c>
      <c r="D1651" s="748"/>
    </row>
    <row r="1652" spans="1:4" ht="15">
      <c r="A1652" s="760" t="s">
        <v>5020</v>
      </c>
      <c r="B1652" s="761" t="s">
        <v>4988</v>
      </c>
      <c r="C1652" s="552">
        <v>11638</v>
      </c>
      <c r="D1652" s="748"/>
    </row>
    <row r="1653" spans="1:4" ht="15">
      <c r="A1653" s="760" t="s">
        <v>5021</v>
      </c>
      <c r="B1653" s="761" t="s">
        <v>4988</v>
      </c>
      <c r="C1653" s="552">
        <v>11638</v>
      </c>
      <c r="D1653" s="748"/>
    </row>
    <row r="1654" spans="1:4" ht="15">
      <c r="A1654" s="760" t="s">
        <v>5022</v>
      </c>
      <c r="B1654" s="761" t="s">
        <v>4988</v>
      </c>
      <c r="C1654" s="552">
        <v>11638</v>
      </c>
      <c r="D1654" s="748"/>
    </row>
    <row r="1655" spans="1:4" ht="15">
      <c r="A1655" s="760" t="s">
        <v>5023</v>
      </c>
      <c r="B1655" s="761" t="s">
        <v>4988</v>
      </c>
      <c r="C1655" s="552">
        <v>11638</v>
      </c>
      <c r="D1655" s="748"/>
    </row>
    <row r="1656" spans="1:4" ht="15">
      <c r="A1656" s="760" t="s">
        <v>5024</v>
      </c>
      <c r="B1656" s="761" t="s">
        <v>4988</v>
      </c>
      <c r="C1656" s="552">
        <v>11638</v>
      </c>
      <c r="D1656" s="748"/>
    </row>
    <row r="1657" spans="1:4" ht="15">
      <c r="A1657" s="760" t="s">
        <v>5025</v>
      </c>
      <c r="B1657" s="761" t="s">
        <v>4988</v>
      </c>
      <c r="C1657" s="552">
        <v>11638</v>
      </c>
      <c r="D1657" s="748"/>
    </row>
    <row r="1658" spans="1:4" ht="15">
      <c r="A1658" s="760" t="s">
        <v>5026</v>
      </c>
      <c r="B1658" s="761" t="s">
        <v>4988</v>
      </c>
      <c r="C1658" s="552">
        <v>11638</v>
      </c>
      <c r="D1658" s="748"/>
    </row>
    <row r="1659" spans="1:4" ht="15">
      <c r="A1659" s="760" t="s">
        <v>5027</v>
      </c>
      <c r="B1659" s="761" t="s">
        <v>4988</v>
      </c>
      <c r="C1659" s="552">
        <v>11638</v>
      </c>
      <c r="D1659" s="748"/>
    </row>
    <row r="1660" spans="1:4" ht="15">
      <c r="A1660" s="760" t="s">
        <v>5028</v>
      </c>
      <c r="B1660" s="761" t="s">
        <v>4988</v>
      </c>
      <c r="C1660" s="552">
        <v>11638</v>
      </c>
      <c r="D1660" s="748"/>
    </row>
    <row r="1661" spans="1:4" ht="15">
      <c r="A1661" s="760" t="s">
        <v>5029</v>
      </c>
      <c r="B1661" s="761" t="s">
        <v>5030</v>
      </c>
      <c r="C1661" s="552">
        <v>149000</v>
      </c>
      <c r="D1661" s="748"/>
    </row>
    <row r="1662" spans="1:4" ht="15">
      <c r="A1662" s="760" t="s">
        <v>5031</v>
      </c>
      <c r="B1662" s="761" t="s">
        <v>5032</v>
      </c>
      <c r="C1662" s="552">
        <v>577990</v>
      </c>
      <c r="D1662" s="748"/>
    </row>
    <row r="1663" spans="1:4" ht="15">
      <c r="A1663" s="760" t="s">
        <v>5033</v>
      </c>
      <c r="B1663" s="761" t="s">
        <v>5032</v>
      </c>
      <c r="C1663" s="552">
        <v>577990</v>
      </c>
      <c r="D1663" s="748"/>
    </row>
    <row r="1664" spans="1:4" ht="15">
      <c r="A1664" s="760" t="s">
        <v>5034</v>
      </c>
      <c r="B1664" s="761" t="s">
        <v>5035</v>
      </c>
      <c r="C1664" s="552">
        <v>157150</v>
      </c>
      <c r="D1664" s="748"/>
    </row>
    <row r="1665" spans="1:4" ht="15">
      <c r="A1665" s="760" t="s">
        <v>5036</v>
      </c>
      <c r="B1665" s="761" t="s">
        <v>5037</v>
      </c>
      <c r="C1665" s="552">
        <v>57155</v>
      </c>
      <c r="D1665" s="748"/>
    </row>
    <row r="1666" spans="1:4" ht="15">
      <c r="A1666" s="760" t="s">
        <v>5038</v>
      </c>
      <c r="B1666" s="761" t="s">
        <v>5039</v>
      </c>
      <c r="C1666" s="552">
        <v>60174.09</v>
      </c>
      <c r="D1666" s="748"/>
    </row>
    <row r="1667" spans="1:4" ht="15">
      <c r="A1667" s="760" t="s">
        <v>5040</v>
      </c>
      <c r="B1667" s="761" t="s">
        <v>5041</v>
      </c>
      <c r="C1667" s="603">
        <v>3450</v>
      </c>
      <c r="D1667" s="748"/>
    </row>
    <row r="1668" spans="1:4" ht="15">
      <c r="A1668" s="760" t="s">
        <v>5042</v>
      </c>
      <c r="B1668" s="761" t="s">
        <v>5043</v>
      </c>
      <c r="C1668" s="603">
        <v>64919.4</v>
      </c>
      <c r="D1668" s="748"/>
    </row>
    <row r="1669" spans="1:4" ht="15">
      <c r="A1669" s="760" t="s">
        <v>5044</v>
      </c>
      <c r="B1669" s="761" t="s">
        <v>5045</v>
      </c>
      <c r="C1669" s="603">
        <v>1566</v>
      </c>
      <c r="D1669" s="748"/>
    </row>
    <row r="1670" spans="1:4" ht="15">
      <c r="A1670" s="760" t="s">
        <v>1447</v>
      </c>
      <c r="B1670" s="761" t="s">
        <v>1171</v>
      </c>
      <c r="C1670" s="603">
        <v>603.95000000000005</v>
      </c>
      <c r="D1670" s="748"/>
    </row>
    <row r="1671" spans="1:4" ht="15">
      <c r="A1671" s="760" t="s">
        <v>1172</v>
      </c>
      <c r="B1671" s="761" t="s">
        <v>1171</v>
      </c>
      <c r="C1671" s="603">
        <v>603.95000000000005</v>
      </c>
      <c r="D1671" s="748"/>
    </row>
    <row r="1672" spans="1:4" ht="15">
      <c r="A1672" s="760" t="s">
        <v>1328</v>
      </c>
      <c r="B1672" s="761" t="s">
        <v>1171</v>
      </c>
      <c r="C1672" s="603">
        <v>603.95000000000005</v>
      </c>
      <c r="D1672" s="748"/>
    </row>
    <row r="1673" spans="1:4" ht="15">
      <c r="A1673" s="760" t="s">
        <v>1496</v>
      </c>
      <c r="B1673" s="761" t="s">
        <v>1171</v>
      </c>
      <c r="C1673" s="603">
        <v>603.95000000000005</v>
      </c>
      <c r="D1673" s="748"/>
    </row>
    <row r="1674" spans="1:4" ht="15">
      <c r="A1674" s="760" t="s">
        <v>1518</v>
      </c>
      <c r="B1674" s="761" t="s">
        <v>1171</v>
      </c>
      <c r="C1674" s="603">
        <v>603.95000000000005</v>
      </c>
      <c r="D1674" s="748"/>
    </row>
    <row r="1675" spans="1:4" ht="15">
      <c r="A1675" s="760" t="s">
        <v>1271</v>
      </c>
      <c r="B1675" s="761" t="s">
        <v>1171</v>
      </c>
      <c r="C1675" s="603">
        <v>603.95000000000005</v>
      </c>
      <c r="D1675" s="748"/>
    </row>
    <row r="1676" spans="1:4" ht="15">
      <c r="A1676" s="760" t="s">
        <v>1396</v>
      </c>
      <c r="B1676" s="761" t="s">
        <v>1171</v>
      </c>
      <c r="C1676" s="603">
        <v>603.95000000000005</v>
      </c>
      <c r="D1676" s="748"/>
    </row>
    <row r="1677" spans="1:4" ht="15">
      <c r="A1677" s="760" t="s">
        <v>1521</v>
      </c>
      <c r="B1677" s="761" t="s">
        <v>1171</v>
      </c>
      <c r="C1677" s="603">
        <v>603.95000000000005</v>
      </c>
      <c r="D1677" s="748"/>
    </row>
    <row r="1678" spans="1:4" ht="15">
      <c r="A1678" s="760" t="s">
        <v>1170</v>
      </c>
      <c r="B1678" s="761" t="s">
        <v>1171</v>
      </c>
      <c r="C1678" s="603">
        <v>603.95000000000005</v>
      </c>
      <c r="D1678" s="748"/>
    </row>
    <row r="1679" spans="1:4" ht="15">
      <c r="A1679" s="760" t="s">
        <v>1453</v>
      </c>
      <c r="B1679" s="761" t="s">
        <v>1171</v>
      </c>
      <c r="C1679" s="552">
        <v>603.95000000000005</v>
      </c>
      <c r="D1679" s="748"/>
    </row>
    <row r="1680" spans="1:4" ht="15">
      <c r="A1680" s="760" t="s">
        <v>1412</v>
      </c>
      <c r="B1680" s="761" t="s">
        <v>1171</v>
      </c>
      <c r="C1680" s="603">
        <v>603.95000000000005</v>
      </c>
      <c r="D1680" s="748"/>
    </row>
    <row r="1681" spans="1:4" ht="15">
      <c r="A1681" s="760" t="s">
        <v>1247</v>
      </c>
      <c r="B1681" s="761" t="s">
        <v>1171</v>
      </c>
      <c r="C1681" s="603">
        <v>603.95000000000005</v>
      </c>
      <c r="D1681" s="748"/>
    </row>
    <row r="1682" spans="1:4" ht="15">
      <c r="A1682" s="760" t="s">
        <v>1373</v>
      </c>
      <c r="B1682" s="761" t="s">
        <v>1171</v>
      </c>
      <c r="C1682" s="603">
        <v>1207.9000000000001</v>
      </c>
      <c r="D1682" s="748"/>
    </row>
    <row r="1683" spans="1:4" ht="15">
      <c r="A1683" s="760" t="s">
        <v>1505</v>
      </c>
      <c r="B1683" s="761" t="s">
        <v>1171</v>
      </c>
      <c r="C1683" s="603">
        <v>603.95000000000005</v>
      </c>
      <c r="D1683" s="748"/>
    </row>
    <row r="1684" spans="1:4" ht="15">
      <c r="A1684" s="760" t="s">
        <v>1299</v>
      </c>
      <c r="B1684" s="761" t="s">
        <v>1171</v>
      </c>
      <c r="C1684" s="603">
        <v>603.95000000000005</v>
      </c>
      <c r="D1684" s="748"/>
    </row>
    <row r="1685" spans="1:4" ht="15">
      <c r="A1685" s="760" t="s">
        <v>1519</v>
      </c>
      <c r="B1685" s="761" t="s">
        <v>1171</v>
      </c>
      <c r="C1685" s="603">
        <v>603.95000000000005</v>
      </c>
      <c r="D1685" s="748"/>
    </row>
    <row r="1686" spans="1:4" ht="15">
      <c r="A1686" s="760" t="s">
        <v>1226</v>
      </c>
      <c r="B1686" s="761" t="s">
        <v>1171</v>
      </c>
      <c r="C1686" s="603">
        <v>603.95000000000005</v>
      </c>
      <c r="D1686" s="748"/>
    </row>
    <row r="1687" spans="1:4" ht="15">
      <c r="A1687" s="760" t="s">
        <v>1175</v>
      </c>
      <c r="B1687" s="761" t="s">
        <v>1171</v>
      </c>
      <c r="C1687" s="603">
        <v>603.95000000000005</v>
      </c>
      <c r="D1687" s="748"/>
    </row>
    <row r="1688" spans="1:4" ht="15">
      <c r="A1688" s="760" t="s">
        <v>1333</v>
      </c>
      <c r="B1688" s="761" t="s">
        <v>1171</v>
      </c>
      <c r="C1688" s="603">
        <v>603.95000000000005</v>
      </c>
      <c r="D1688" s="748"/>
    </row>
    <row r="1689" spans="1:4" ht="15">
      <c r="A1689" s="760" t="s">
        <v>1514</v>
      </c>
      <c r="B1689" s="761" t="s">
        <v>1171</v>
      </c>
      <c r="C1689" s="603">
        <v>603.95000000000005</v>
      </c>
      <c r="D1689" s="748"/>
    </row>
    <row r="1690" spans="1:4" ht="15">
      <c r="A1690" s="760" t="s">
        <v>1374</v>
      </c>
      <c r="B1690" s="761" t="s">
        <v>1171</v>
      </c>
      <c r="C1690" s="603">
        <v>603.95000000000005</v>
      </c>
      <c r="D1690" s="748"/>
    </row>
    <row r="1691" spans="1:4" ht="15">
      <c r="A1691" s="760" t="s">
        <v>1406</v>
      </c>
      <c r="B1691" s="761" t="s">
        <v>1171</v>
      </c>
      <c r="C1691" s="603">
        <v>603.95000000000005</v>
      </c>
      <c r="D1691" s="748"/>
    </row>
    <row r="1692" spans="1:4" ht="15">
      <c r="A1692" s="760" t="s">
        <v>1301</v>
      </c>
      <c r="B1692" s="761" t="s">
        <v>1171</v>
      </c>
      <c r="C1692" s="603">
        <v>603.95000000000005</v>
      </c>
      <c r="D1692" s="748"/>
    </row>
    <row r="1693" spans="1:4" ht="15">
      <c r="A1693" s="760" t="s">
        <v>1522</v>
      </c>
      <c r="B1693" s="761" t="s">
        <v>1171</v>
      </c>
      <c r="C1693" s="603">
        <v>603.95000000000005</v>
      </c>
      <c r="D1693" s="748"/>
    </row>
    <row r="1694" spans="1:4" ht="15">
      <c r="A1694" s="760" t="s">
        <v>1509</v>
      </c>
      <c r="B1694" s="761" t="s">
        <v>1171</v>
      </c>
      <c r="C1694" s="603">
        <v>603.95000000000005</v>
      </c>
      <c r="D1694" s="748"/>
    </row>
    <row r="1695" spans="1:4" ht="15">
      <c r="A1695" s="760" t="s">
        <v>1173</v>
      </c>
      <c r="B1695" s="761" t="s">
        <v>1171</v>
      </c>
      <c r="C1695" s="603">
        <v>603.95000000000005</v>
      </c>
      <c r="D1695" s="748"/>
    </row>
    <row r="1696" spans="1:4" ht="15">
      <c r="A1696" s="760" t="s">
        <v>1510</v>
      </c>
      <c r="B1696" s="761" t="s">
        <v>1171</v>
      </c>
      <c r="C1696" s="552">
        <v>603.99</v>
      </c>
      <c r="D1696" s="748"/>
    </row>
    <row r="1697" spans="1:4" ht="15">
      <c r="A1697" s="760" t="s">
        <v>1334</v>
      </c>
      <c r="B1697" s="761" t="s">
        <v>1171</v>
      </c>
      <c r="C1697" s="552">
        <v>603.99</v>
      </c>
      <c r="D1697" s="748"/>
    </row>
    <row r="1698" spans="1:4" ht="15">
      <c r="A1698" s="760" t="s">
        <v>1253</v>
      </c>
      <c r="B1698" s="761" t="s">
        <v>1171</v>
      </c>
      <c r="C1698" s="552">
        <v>603.99</v>
      </c>
      <c r="D1698" s="748"/>
    </row>
    <row r="1699" spans="1:4" ht="15">
      <c r="A1699" s="760" t="s">
        <v>1205</v>
      </c>
      <c r="B1699" s="761" t="s">
        <v>1206</v>
      </c>
      <c r="C1699" s="552">
        <v>959.32</v>
      </c>
      <c r="D1699" s="748"/>
    </row>
    <row r="1700" spans="1:4" ht="15">
      <c r="A1700" s="760" t="s">
        <v>1526</v>
      </c>
      <c r="B1700" s="761" t="s">
        <v>1206</v>
      </c>
      <c r="C1700" s="552">
        <v>959.32</v>
      </c>
      <c r="D1700" s="748"/>
    </row>
    <row r="1701" spans="1:4" ht="15">
      <c r="A1701" s="760" t="s">
        <v>1455</v>
      </c>
      <c r="B1701" s="761" t="s">
        <v>1206</v>
      </c>
      <c r="C1701" s="552">
        <v>959.32</v>
      </c>
      <c r="D1701" s="748"/>
    </row>
    <row r="1702" spans="1:4" ht="15">
      <c r="A1702" s="760" t="s">
        <v>1203</v>
      </c>
      <c r="B1702" s="761" t="s">
        <v>1204</v>
      </c>
      <c r="C1702" s="603">
        <v>6273.28</v>
      </c>
      <c r="D1702" s="748"/>
    </row>
    <row r="1703" spans="1:4" ht="15">
      <c r="A1703" s="760" t="s">
        <v>1446</v>
      </c>
      <c r="B1703" s="761" t="s">
        <v>1139</v>
      </c>
      <c r="C1703" s="552">
        <v>1610.08</v>
      </c>
      <c r="D1703" s="748"/>
    </row>
    <row r="1704" spans="1:4" ht="15">
      <c r="A1704" s="760" t="s">
        <v>1349</v>
      </c>
      <c r="B1704" s="761" t="s">
        <v>1139</v>
      </c>
      <c r="C1704" s="552">
        <v>1610.08</v>
      </c>
      <c r="D1704" s="748"/>
    </row>
    <row r="1705" spans="1:4" ht="15">
      <c r="A1705" s="760" t="s">
        <v>1300</v>
      </c>
      <c r="B1705" s="761" t="s">
        <v>1139</v>
      </c>
      <c r="C1705" s="552">
        <v>1610.08</v>
      </c>
      <c r="D1705" s="748"/>
    </row>
    <row r="1706" spans="1:4" ht="15">
      <c r="A1706" s="760" t="s">
        <v>1138</v>
      </c>
      <c r="B1706" s="761" t="s">
        <v>1139</v>
      </c>
      <c r="C1706" s="552">
        <v>1610.08</v>
      </c>
      <c r="D1706" s="748"/>
    </row>
    <row r="1707" spans="1:4" ht="15">
      <c r="A1707" s="760" t="s">
        <v>1395</v>
      </c>
      <c r="B1707" s="761" t="s">
        <v>1139</v>
      </c>
      <c r="C1707" s="552">
        <v>1610.08</v>
      </c>
      <c r="D1707" s="748"/>
    </row>
    <row r="1708" spans="1:4" ht="15">
      <c r="A1708" s="760" t="s">
        <v>1303</v>
      </c>
      <c r="B1708" s="761" t="s">
        <v>1139</v>
      </c>
      <c r="C1708" s="552">
        <v>1610.08</v>
      </c>
      <c r="D1708" s="748"/>
    </row>
    <row r="1709" spans="1:4" ht="15">
      <c r="A1709" s="760" t="s">
        <v>1284</v>
      </c>
      <c r="B1709" s="761" t="s">
        <v>1139</v>
      </c>
      <c r="C1709" s="552">
        <v>1610.08</v>
      </c>
      <c r="D1709" s="748"/>
    </row>
    <row r="1710" spans="1:4" ht="15">
      <c r="A1710" s="760" t="s">
        <v>1269</v>
      </c>
      <c r="B1710" s="761" t="s">
        <v>1139</v>
      </c>
      <c r="C1710" s="552">
        <v>1610.08</v>
      </c>
      <c r="D1710" s="748"/>
    </row>
    <row r="1711" spans="1:4" ht="15">
      <c r="A1711" s="760" t="s">
        <v>1459</v>
      </c>
      <c r="B1711" s="761" t="s">
        <v>1139</v>
      </c>
      <c r="C1711" s="552">
        <v>1610.08</v>
      </c>
      <c r="D1711" s="748"/>
    </row>
    <row r="1712" spans="1:4" ht="15">
      <c r="A1712" s="760" t="s">
        <v>1382</v>
      </c>
      <c r="B1712" s="761" t="s">
        <v>1139</v>
      </c>
      <c r="C1712" s="552">
        <v>1610.08</v>
      </c>
      <c r="D1712" s="748"/>
    </row>
    <row r="1713" spans="1:4" ht="15">
      <c r="A1713" s="760" t="s">
        <v>1497</v>
      </c>
      <c r="B1713" s="761" t="s">
        <v>1139</v>
      </c>
      <c r="C1713" s="552">
        <v>1610.08</v>
      </c>
      <c r="D1713" s="748"/>
    </row>
    <row r="1714" spans="1:4" ht="15">
      <c r="A1714" s="760" t="s">
        <v>1511</v>
      </c>
      <c r="B1714" s="761" t="s">
        <v>1139</v>
      </c>
      <c r="C1714" s="603">
        <v>1610.08</v>
      </c>
      <c r="D1714" s="748"/>
    </row>
    <row r="1715" spans="1:4" ht="15">
      <c r="A1715" s="760" t="s">
        <v>1162</v>
      </c>
      <c r="B1715" s="761" t="s">
        <v>1163</v>
      </c>
      <c r="C1715" s="603">
        <v>5486.52</v>
      </c>
      <c r="D1715" s="748"/>
    </row>
    <row r="1716" spans="1:4" ht="15">
      <c r="A1716" s="760" t="s">
        <v>1409</v>
      </c>
      <c r="B1716" s="761" t="s">
        <v>1163</v>
      </c>
      <c r="C1716" s="603">
        <v>5486.52</v>
      </c>
      <c r="D1716" s="748"/>
    </row>
    <row r="1717" spans="1:4" ht="15">
      <c r="A1717" s="760" t="s">
        <v>1227</v>
      </c>
      <c r="B1717" s="761" t="s">
        <v>1163</v>
      </c>
      <c r="C1717" s="603">
        <v>5486.52</v>
      </c>
      <c r="D1717" s="748"/>
    </row>
    <row r="1718" spans="1:4" ht="15">
      <c r="A1718" s="760" t="s">
        <v>1239</v>
      </c>
      <c r="B1718" s="761" t="s">
        <v>1240</v>
      </c>
      <c r="C1718" s="552">
        <v>3473.28</v>
      </c>
      <c r="D1718" s="748"/>
    </row>
    <row r="1719" spans="1:4" ht="15">
      <c r="A1719" s="760" t="s">
        <v>1309</v>
      </c>
      <c r="B1719" s="761" t="s">
        <v>1310</v>
      </c>
      <c r="C1719" s="552">
        <v>4296.6400000000003</v>
      </c>
      <c r="D1719" s="748"/>
    </row>
    <row r="1720" spans="1:4" ht="15">
      <c r="A1720" s="760" t="s">
        <v>1282</v>
      </c>
      <c r="B1720" s="761" t="s">
        <v>1141</v>
      </c>
      <c r="C1720" s="552">
        <v>2709</v>
      </c>
      <c r="D1720" s="748"/>
    </row>
    <row r="1721" spans="1:4" ht="15">
      <c r="A1721" s="760" t="s">
        <v>1169</v>
      </c>
      <c r="B1721" s="761" t="s">
        <v>1141</v>
      </c>
      <c r="C1721" s="552">
        <v>2709</v>
      </c>
      <c r="D1721" s="748"/>
    </row>
    <row r="1722" spans="1:4" ht="15">
      <c r="A1722" s="760" t="s">
        <v>1272</v>
      </c>
      <c r="B1722" s="761" t="s">
        <v>1152</v>
      </c>
      <c r="C1722" s="552">
        <v>624</v>
      </c>
      <c r="D1722" s="748"/>
    </row>
    <row r="1723" spans="1:4" ht="15">
      <c r="A1723" s="760" t="s">
        <v>1151</v>
      </c>
      <c r="B1723" s="761" t="s">
        <v>1152</v>
      </c>
      <c r="C1723" s="552">
        <v>624</v>
      </c>
      <c r="D1723" s="748"/>
    </row>
    <row r="1724" spans="1:4" ht="15">
      <c r="A1724" s="760" t="s">
        <v>1529</v>
      </c>
      <c r="B1724" s="761" t="s">
        <v>1152</v>
      </c>
      <c r="C1724" s="552">
        <v>624</v>
      </c>
      <c r="D1724" s="748"/>
    </row>
    <row r="1725" spans="1:4" ht="15">
      <c r="A1725" s="760" t="s">
        <v>1198</v>
      </c>
      <c r="B1725" s="761" t="s">
        <v>1152</v>
      </c>
      <c r="C1725" s="552">
        <v>624</v>
      </c>
      <c r="D1725" s="748"/>
    </row>
    <row r="1726" spans="1:4" ht="15">
      <c r="A1726" s="760" t="s">
        <v>1358</v>
      </c>
      <c r="B1726" s="761" t="s">
        <v>1152</v>
      </c>
      <c r="C1726" s="552">
        <v>624</v>
      </c>
      <c r="D1726" s="748"/>
    </row>
    <row r="1727" spans="1:4" ht="15">
      <c r="A1727" s="760" t="s">
        <v>1480</v>
      </c>
      <c r="B1727" s="761" t="s">
        <v>1481</v>
      </c>
      <c r="C1727" s="552">
        <v>6354.5</v>
      </c>
      <c r="D1727" s="748"/>
    </row>
    <row r="1728" spans="1:4" ht="15">
      <c r="A1728" s="760" t="s">
        <v>1478</v>
      </c>
      <c r="B1728" s="761" t="s">
        <v>1200</v>
      </c>
      <c r="C1728" s="552">
        <v>768.49</v>
      </c>
      <c r="D1728" s="748"/>
    </row>
    <row r="1729" spans="1:4" ht="15">
      <c r="A1729" s="760" t="s">
        <v>1439</v>
      </c>
      <c r="B1729" s="761" t="s">
        <v>1200</v>
      </c>
      <c r="C1729" s="552">
        <v>768.49</v>
      </c>
      <c r="D1729" s="748"/>
    </row>
    <row r="1730" spans="1:4" ht="15">
      <c r="A1730" s="760" t="s">
        <v>1405</v>
      </c>
      <c r="B1730" s="761" t="s">
        <v>1200</v>
      </c>
      <c r="C1730" s="552">
        <v>768.49</v>
      </c>
      <c r="D1730" s="748"/>
    </row>
    <row r="1731" spans="1:4" ht="15">
      <c r="A1731" s="760" t="s">
        <v>1273</v>
      </c>
      <c r="B1731" s="761" t="s">
        <v>1200</v>
      </c>
      <c r="C1731" s="552">
        <v>768.49</v>
      </c>
      <c r="D1731" s="748"/>
    </row>
    <row r="1732" spans="1:4" ht="15">
      <c r="A1732" s="760" t="s">
        <v>1377</v>
      </c>
      <c r="B1732" s="761" t="s">
        <v>1200</v>
      </c>
      <c r="C1732" s="552">
        <v>768.49</v>
      </c>
      <c r="D1732" s="748"/>
    </row>
    <row r="1733" spans="1:4" ht="15">
      <c r="A1733" s="760" t="s">
        <v>1231</v>
      </c>
      <c r="B1733" s="761" t="s">
        <v>1200</v>
      </c>
      <c r="C1733" s="552">
        <v>768.49</v>
      </c>
      <c r="D1733" s="748"/>
    </row>
    <row r="1734" spans="1:4" ht="15">
      <c r="A1734" s="760" t="s">
        <v>1448</v>
      </c>
      <c r="B1734" s="761" t="s">
        <v>1200</v>
      </c>
      <c r="C1734" s="552">
        <v>768.49</v>
      </c>
      <c r="D1734" s="748"/>
    </row>
    <row r="1735" spans="1:4" ht="15">
      <c r="A1735" s="760" t="s">
        <v>1463</v>
      </c>
      <c r="B1735" s="761" t="s">
        <v>1200</v>
      </c>
      <c r="C1735" s="552">
        <v>768.49</v>
      </c>
      <c r="D1735" s="748"/>
    </row>
    <row r="1736" spans="1:4" ht="15">
      <c r="A1736" s="760" t="s">
        <v>1375</v>
      </c>
      <c r="B1736" s="761" t="s">
        <v>1200</v>
      </c>
      <c r="C1736" s="552">
        <v>768.49</v>
      </c>
      <c r="D1736" s="748"/>
    </row>
    <row r="1737" spans="1:4" ht="15">
      <c r="A1737" s="760" t="s">
        <v>1444</v>
      </c>
      <c r="B1737" s="761" t="s">
        <v>1200</v>
      </c>
      <c r="C1737" s="552">
        <v>768.49</v>
      </c>
      <c r="D1737" s="748"/>
    </row>
    <row r="1738" spans="1:4" ht="15">
      <c r="A1738" s="760" t="s">
        <v>1424</v>
      </c>
      <c r="B1738" s="761" t="s">
        <v>1200</v>
      </c>
      <c r="C1738" s="552">
        <v>768.49</v>
      </c>
      <c r="D1738" s="748"/>
    </row>
    <row r="1739" spans="1:4" ht="15">
      <c r="A1739" s="760" t="s">
        <v>1254</v>
      </c>
      <c r="B1739" s="761" t="s">
        <v>1200</v>
      </c>
      <c r="C1739" s="552">
        <v>768.49</v>
      </c>
      <c r="D1739" s="748"/>
    </row>
    <row r="1740" spans="1:4" ht="15">
      <c r="A1740" s="760" t="s">
        <v>1345</v>
      </c>
      <c r="B1740" s="761" t="s">
        <v>1200</v>
      </c>
      <c r="C1740" s="552">
        <v>768.49</v>
      </c>
      <c r="D1740" s="748"/>
    </row>
    <row r="1741" spans="1:4" ht="15">
      <c r="A1741" s="760" t="s">
        <v>1281</v>
      </c>
      <c r="B1741" s="761" t="s">
        <v>1200</v>
      </c>
      <c r="C1741" s="552">
        <v>768.49</v>
      </c>
      <c r="D1741" s="748"/>
    </row>
    <row r="1742" spans="1:4" ht="15">
      <c r="A1742" s="760" t="s">
        <v>1470</v>
      </c>
      <c r="B1742" s="761" t="s">
        <v>1200</v>
      </c>
      <c r="C1742" s="552">
        <v>768.49</v>
      </c>
      <c r="D1742" s="748"/>
    </row>
    <row r="1743" spans="1:4" ht="15">
      <c r="A1743" s="760" t="s">
        <v>1232</v>
      </c>
      <c r="B1743" s="761" t="s">
        <v>1200</v>
      </c>
      <c r="C1743" s="552">
        <v>768.49</v>
      </c>
      <c r="D1743" s="748"/>
    </row>
    <row r="1744" spans="1:4" ht="15">
      <c r="A1744" s="760" t="s">
        <v>1307</v>
      </c>
      <c r="B1744" s="761" t="s">
        <v>1200</v>
      </c>
      <c r="C1744" s="552">
        <v>768.49</v>
      </c>
      <c r="D1744" s="748"/>
    </row>
    <row r="1745" spans="1:4" ht="15">
      <c r="A1745" s="760" t="s">
        <v>1241</v>
      </c>
      <c r="B1745" s="761" t="s">
        <v>1200</v>
      </c>
      <c r="C1745" s="552">
        <v>768.49</v>
      </c>
      <c r="D1745" s="748"/>
    </row>
    <row r="1746" spans="1:4" ht="15">
      <c r="A1746" s="760" t="s">
        <v>1368</v>
      </c>
      <c r="B1746" s="761" t="s">
        <v>1200</v>
      </c>
      <c r="C1746" s="552">
        <v>768.49</v>
      </c>
      <c r="D1746" s="748"/>
    </row>
    <row r="1747" spans="1:4" ht="15">
      <c r="A1747" s="760" t="s">
        <v>1506</v>
      </c>
      <c r="B1747" s="761" t="s">
        <v>1200</v>
      </c>
      <c r="C1747" s="552">
        <v>768.49</v>
      </c>
      <c r="D1747" s="748"/>
    </row>
    <row r="1748" spans="1:4" ht="15">
      <c r="A1748" s="760" t="s">
        <v>1394</v>
      </c>
      <c r="B1748" s="761" t="s">
        <v>1200</v>
      </c>
      <c r="C1748" s="552">
        <v>768.49</v>
      </c>
      <c r="D1748" s="748"/>
    </row>
    <row r="1749" spans="1:4" ht="15">
      <c r="A1749" s="760" t="s">
        <v>1225</v>
      </c>
      <c r="B1749" s="761" t="s">
        <v>1200</v>
      </c>
      <c r="C1749" s="552">
        <v>768.49</v>
      </c>
      <c r="D1749" s="748"/>
    </row>
    <row r="1750" spans="1:4" ht="15">
      <c r="A1750" s="760" t="s">
        <v>1344</v>
      </c>
      <c r="B1750" s="761" t="s">
        <v>1200</v>
      </c>
      <c r="C1750" s="552">
        <v>768.49</v>
      </c>
      <c r="D1750" s="748"/>
    </row>
    <row r="1751" spans="1:4" ht="15">
      <c r="A1751" s="760" t="s">
        <v>1359</v>
      </c>
      <c r="B1751" s="761" t="s">
        <v>1200</v>
      </c>
      <c r="C1751" s="552">
        <v>768.49</v>
      </c>
      <c r="D1751" s="748"/>
    </row>
    <row r="1752" spans="1:4" ht="15">
      <c r="A1752" s="760" t="s">
        <v>1280</v>
      </c>
      <c r="B1752" s="761" t="s">
        <v>1200</v>
      </c>
      <c r="C1752" s="552">
        <v>768.49</v>
      </c>
      <c r="D1752" s="748"/>
    </row>
    <row r="1753" spans="1:4" ht="15">
      <c r="A1753" s="760" t="s">
        <v>1257</v>
      </c>
      <c r="B1753" s="761" t="s">
        <v>1200</v>
      </c>
      <c r="C1753" s="552">
        <v>768.49</v>
      </c>
      <c r="D1753" s="748"/>
    </row>
    <row r="1754" spans="1:4" ht="15">
      <c r="A1754" s="760" t="s">
        <v>1441</v>
      </c>
      <c r="B1754" s="761" t="s">
        <v>1200</v>
      </c>
      <c r="C1754" s="552">
        <v>768.49</v>
      </c>
      <c r="D1754" s="748"/>
    </row>
    <row r="1755" spans="1:4" ht="15">
      <c r="A1755" s="760" t="s">
        <v>1199</v>
      </c>
      <c r="B1755" s="761" t="s">
        <v>1200</v>
      </c>
      <c r="C1755" s="552">
        <v>768.49</v>
      </c>
      <c r="D1755" s="748"/>
    </row>
    <row r="1756" spans="1:4" ht="15">
      <c r="A1756" s="760" t="s">
        <v>1327</v>
      </c>
      <c r="B1756" s="761" t="s">
        <v>1200</v>
      </c>
      <c r="C1756" s="552">
        <v>768.49</v>
      </c>
      <c r="D1756" s="748"/>
    </row>
    <row r="1757" spans="1:4" ht="15">
      <c r="A1757" s="760" t="s">
        <v>1429</v>
      </c>
      <c r="B1757" s="761" t="s">
        <v>1200</v>
      </c>
      <c r="C1757" s="552">
        <v>768.49</v>
      </c>
      <c r="D1757" s="748"/>
    </row>
    <row r="1758" spans="1:4" ht="15">
      <c r="A1758" s="760" t="s">
        <v>1348</v>
      </c>
      <c r="B1758" s="761" t="s">
        <v>1200</v>
      </c>
      <c r="C1758" s="552">
        <v>768.49</v>
      </c>
      <c r="D1758" s="748"/>
    </row>
    <row r="1759" spans="1:4" ht="15">
      <c r="A1759" s="760" t="s">
        <v>1313</v>
      </c>
      <c r="B1759" s="761" t="s">
        <v>1200</v>
      </c>
      <c r="C1759" s="552">
        <v>768.49</v>
      </c>
      <c r="D1759" s="748"/>
    </row>
    <row r="1760" spans="1:4" ht="15">
      <c r="A1760" s="760" t="s">
        <v>1233</v>
      </c>
      <c r="B1760" s="761" t="s">
        <v>1200</v>
      </c>
      <c r="C1760" s="552">
        <v>768.49</v>
      </c>
      <c r="D1760" s="748"/>
    </row>
    <row r="1761" spans="1:4" ht="15">
      <c r="A1761" s="760" t="s">
        <v>1360</v>
      </c>
      <c r="B1761" s="761" t="s">
        <v>1200</v>
      </c>
      <c r="C1761" s="552">
        <v>768.49</v>
      </c>
      <c r="D1761" s="748"/>
    </row>
    <row r="1762" spans="1:4" ht="15">
      <c r="A1762" s="760" t="s">
        <v>1498</v>
      </c>
      <c r="B1762" s="761" t="s">
        <v>1200</v>
      </c>
      <c r="C1762" s="552">
        <v>768.49</v>
      </c>
      <c r="D1762" s="748"/>
    </row>
    <row r="1763" spans="1:4" ht="15">
      <c r="A1763" s="760" t="s">
        <v>1520</v>
      </c>
      <c r="B1763" s="761" t="s">
        <v>1200</v>
      </c>
      <c r="C1763" s="552">
        <v>768.49</v>
      </c>
      <c r="D1763" s="748"/>
    </row>
    <row r="1764" spans="1:4" ht="15">
      <c r="A1764" s="760" t="s">
        <v>1270</v>
      </c>
      <c r="B1764" s="761" t="s">
        <v>1200</v>
      </c>
      <c r="C1764" s="552">
        <v>768.49</v>
      </c>
      <c r="D1764" s="748"/>
    </row>
    <row r="1765" spans="1:4" ht="15">
      <c r="A1765" s="760" t="s">
        <v>1285</v>
      </c>
      <c r="B1765" s="761" t="s">
        <v>1200</v>
      </c>
      <c r="C1765" s="552">
        <v>768.49</v>
      </c>
      <c r="D1765" s="748"/>
    </row>
    <row r="1766" spans="1:4" ht="15">
      <c r="A1766" s="760" t="s">
        <v>1298</v>
      </c>
      <c r="B1766" s="761" t="s">
        <v>1156</v>
      </c>
      <c r="C1766" s="552">
        <v>2581</v>
      </c>
      <c r="D1766" s="748"/>
    </row>
    <row r="1767" spans="1:4" ht="15">
      <c r="A1767" s="760" t="s">
        <v>1393</v>
      </c>
      <c r="B1767" s="761" t="s">
        <v>1156</v>
      </c>
      <c r="C1767" s="552">
        <v>2581</v>
      </c>
      <c r="D1767" s="748"/>
    </row>
    <row r="1768" spans="1:4" ht="15">
      <c r="A1768" s="760" t="s">
        <v>1326</v>
      </c>
      <c r="B1768" s="761" t="s">
        <v>1156</v>
      </c>
      <c r="C1768" s="552">
        <v>2581</v>
      </c>
      <c r="D1768" s="748"/>
    </row>
    <row r="1769" spans="1:4" ht="15">
      <c r="A1769" s="760" t="s">
        <v>1312</v>
      </c>
      <c r="B1769" s="761" t="s">
        <v>1156</v>
      </c>
      <c r="C1769" s="552">
        <v>2581</v>
      </c>
      <c r="D1769" s="748"/>
    </row>
    <row r="1770" spans="1:4" ht="15">
      <c r="A1770" s="760" t="s">
        <v>1207</v>
      </c>
      <c r="B1770" s="761" t="s">
        <v>1156</v>
      </c>
      <c r="C1770" s="552">
        <v>2581</v>
      </c>
      <c r="D1770" s="748"/>
    </row>
    <row r="1771" spans="1:4" ht="15">
      <c r="A1771" s="760" t="s">
        <v>1482</v>
      </c>
      <c r="B1771" s="761" t="s">
        <v>1156</v>
      </c>
      <c r="C1771" s="552">
        <v>2581</v>
      </c>
      <c r="D1771" s="748"/>
    </row>
    <row r="1772" spans="1:4" ht="15">
      <c r="A1772" s="760" t="s">
        <v>1469</v>
      </c>
      <c r="B1772" s="761" t="s">
        <v>1156</v>
      </c>
      <c r="C1772" s="552">
        <v>2581</v>
      </c>
      <c r="D1772" s="748"/>
    </row>
    <row r="1773" spans="1:4" ht="15">
      <c r="A1773" s="760" t="s">
        <v>1302</v>
      </c>
      <c r="B1773" s="761" t="s">
        <v>1156</v>
      </c>
      <c r="C1773" s="552">
        <v>2581</v>
      </c>
      <c r="D1773" s="748"/>
    </row>
    <row r="1774" spans="1:4" ht="15">
      <c r="A1774" s="760" t="s">
        <v>1176</v>
      </c>
      <c r="B1774" s="761" t="s">
        <v>1156</v>
      </c>
      <c r="C1774" s="552">
        <v>2581</v>
      </c>
      <c r="D1774" s="748"/>
    </row>
    <row r="1775" spans="1:4" ht="15">
      <c r="A1775" s="760" t="s">
        <v>1325</v>
      </c>
      <c r="B1775" s="761" t="s">
        <v>1156</v>
      </c>
      <c r="C1775" s="552">
        <v>2581</v>
      </c>
      <c r="D1775" s="748"/>
    </row>
    <row r="1776" spans="1:4" ht="15">
      <c r="A1776" s="760" t="s">
        <v>1242</v>
      </c>
      <c r="B1776" s="761" t="s">
        <v>1156</v>
      </c>
      <c r="C1776" s="552">
        <v>2581</v>
      </c>
      <c r="D1776" s="748"/>
    </row>
    <row r="1777" spans="1:4" ht="15">
      <c r="A1777" s="760" t="s">
        <v>1490</v>
      </c>
      <c r="B1777" s="761" t="s">
        <v>1156</v>
      </c>
      <c r="C1777" s="552">
        <v>2581</v>
      </c>
      <c r="D1777" s="748"/>
    </row>
    <row r="1778" spans="1:4" ht="15">
      <c r="A1778" s="760" t="s">
        <v>1428</v>
      </c>
      <c r="B1778" s="761" t="s">
        <v>1156</v>
      </c>
      <c r="C1778" s="552">
        <v>2581</v>
      </c>
      <c r="D1778" s="748"/>
    </row>
    <row r="1779" spans="1:4" ht="15">
      <c r="A1779" s="760" t="s">
        <v>1296</v>
      </c>
      <c r="B1779" s="761" t="s">
        <v>1168</v>
      </c>
      <c r="C1779" s="552">
        <v>1032.4000000000001</v>
      </c>
      <c r="D1779" s="748"/>
    </row>
    <row r="1780" spans="1:4" ht="15">
      <c r="A1780" s="760" t="s">
        <v>1465</v>
      </c>
      <c r="B1780" s="761" t="s">
        <v>1168</v>
      </c>
      <c r="C1780" s="552">
        <v>1032.4000000000001</v>
      </c>
      <c r="D1780" s="748"/>
    </row>
    <row r="1781" spans="1:4" ht="15">
      <c r="A1781" s="760" t="s">
        <v>1346</v>
      </c>
      <c r="B1781" s="761" t="s">
        <v>1168</v>
      </c>
      <c r="C1781" s="552">
        <v>1032.4000000000001</v>
      </c>
      <c r="D1781" s="748"/>
    </row>
    <row r="1782" spans="1:4" ht="15">
      <c r="A1782" s="760" t="s">
        <v>1475</v>
      </c>
      <c r="B1782" s="761" t="s">
        <v>1168</v>
      </c>
      <c r="C1782" s="552">
        <v>1032.4000000000001</v>
      </c>
      <c r="D1782" s="748"/>
    </row>
    <row r="1783" spans="1:4" ht="15">
      <c r="A1783" s="760" t="s">
        <v>1283</v>
      </c>
      <c r="B1783" s="761" t="s">
        <v>1168</v>
      </c>
      <c r="C1783" s="552">
        <v>1032.4000000000001</v>
      </c>
      <c r="D1783" s="748"/>
    </row>
    <row r="1784" spans="1:4" ht="15">
      <c r="A1784" s="760" t="s">
        <v>1267</v>
      </c>
      <c r="B1784" s="761" t="s">
        <v>1168</v>
      </c>
      <c r="C1784" s="552">
        <v>1032.4000000000001</v>
      </c>
      <c r="D1784" s="748"/>
    </row>
    <row r="1785" spans="1:4" ht="15">
      <c r="A1785" s="760" t="s">
        <v>1167</v>
      </c>
      <c r="B1785" s="761" t="s">
        <v>1168</v>
      </c>
      <c r="C1785" s="552">
        <v>1032.4000000000001</v>
      </c>
      <c r="D1785" s="748"/>
    </row>
    <row r="1786" spans="1:4" ht="15">
      <c r="A1786" s="760" t="s">
        <v>1384</v>
      </c>
      <c r="B1786" s="761" t="s">
        <v>1168</v>
      </c>
      <c r="C1786" s="552">
        <v>1032.4000000000001</v>
      </c>
      <c r="D1786" s="748"/>
    </row>
    <row r="1787" spans="1:4" ht="15">
      <c r="A1787" s="760" t="s">
        <v>1443</v>
      </c>
      <c r="B1787" s="761" t="s">
        <v>1192</v>
      </c>
      <c r="C1787" s="552">
        <v>590</v>
      </c>
      <c r="D1787" s="748"/>
    </row>
    <row r="1788" spans="1:4" ht="15">
      <c r="A1788" s="760" t="s">
        <v>1495</v>
      </c>
      <c r="B1788" s="761" t="s">
        <v>1192</v>
      </c>
      <c r="C1788" s="552">
        <v>590</v>
      </c>
      <c r="D1788" s="748"/>
    </row>
    <row r="1789" spans="1:4" ht="15">
      <c r="A1789" s="760" t="s">
        <v>1315</v>
      </c>
      <c r="B1789" s="761" t="s">
        <v>1192</v>
      </c>
      <c r="C1789" s="552">
        <v>590</v>
      </c>
      <c r="D1789" s="748"/>
    </row>
    <row r="1790" spans="1:4" ht="15">
      <c r="A1790" s="760" t="s">
        <v>1201</v>
      </c>
      <c r="B1790" s="761" t="s">
        <v>1192</v>
      </c>
      <c r="C1790" s="552">
        <v>590</v>
      </c>
      <c r="D1790" s="748"/>
    </row>
    <row r="1791" spans="1:4" ht="15">
      <c r="A1791" s="760" t="s">
        <v>1297</v>
      </c>
      <c r="B1791" s="761" t="s">
        <v>1192</v>
      </c>
      <c r="C1791" s="552">
        <v>590</v>
      </c>
      <c r="D1791" s="748"/>
    </row>
    <row r="1792" spans="1:4" ht="15">
      <c r="A1792" s="760" t="s">
        <v>1466</v>
      </c>
      <c r="B1792" s="761" t="s">
        <v>1192</v>
      </c>
      <c r="C1792" s="552">
        <v>590</v>
      </c>
      <c r="D1792" s="748"/>
    </row>
    <row r="1793" spans="1:4" ht="15">
      <c r="A1793" s="760" t="s">
        <v>1361</v>
      </c>
      <c r="B1793" s="761" t="s">
        <v>1192</v>
      </c>
      <c r="C1793" s="552">
        <v>590</v>
      </c>
      <c r="D1793" s="748"/>
    </row>
    <row r="1794" spans="1:4" ht="15">
      <c r="A1794" s="760" t="s">
        <v>1243</v>
      </c>
      <c r="B1794" s="761" t="s">
        <v>1192</v>
      </c>
      <c r="C1794" s="552">
        <v>590</v>
      </c>
      <c r="D1794" s="748"/>
    </row>
    <row r="1795" spans="1:4" ht="15">
      <c r="A1795" s="760" t="s">
        <v>1404</v>
      </c>
      <c r="B1795" s="761" t="s">
        <v>1192</v>
      </c>
      <c r="C1795" s="552">
        <v>590</v>
      </c>
      <c r="D1795" s="748"/>
    </row>
    <row r="1796" spans="1:4" ht="15">
      <c r="A1796" s="760" t="s">
        <v>1335</v>
      </c>
      <c r="B1796" s="761" t="s">
        <v>1192</v>
      </c>
      <c r="C1796" s="552">
        <v>590</v>
      </c>
      <c r="D1796" s="748"/>
    </row>
    <row r="1797" spans="1:4" ht="15">
      <c r="A1797" s="760" t="s">
        <v>1329</v>
      </c>
      <c r="B1797" s="761" t="s">
        <v>1192</v>
      </c>
      <c r="C1797" s="552">
        <v>590</v>
      </c>
      <c r="D1797" s="748"/>
    </row>
    <row r="1798" spans="1:4" ht="15">
      <c r="A1798" s="760" t="s">
        <v>1431</v>
      </c>
      <c r="B1798" s="761" t="s">
        <v>1192</v>
      </c>
      <c r="C1798" s="552">
        <v>590</v>
      </c>
      <c r="D1798" s="748"/>
    </row>
    <row r="1799" spans="1:4" ht="15">
      <c r="A1799" s="760" t="s">
        <v>1191</v>
      </c>
      <c r="B1799" s="761" t="s">
        <v>1192</v>
      </c>
      <c r="C1799" s="552">
        <v>590</v>
      </c>
      <c r="D1799" s="748"/>
    </row>
    <row r="1800" spans="1:4" ht="15">
      <c r="A1800" s="760" t="s">
        <v>1471</v>
      </c>
      <c r="B1800" s="761" t="s">
        <v>1192</v>
      </c>
      <c r="C1800" s="552">
        <v>590</v>
      </c>
      <c r="D1800" s="748"/>
    </row>
    <row r="1801" spans="1:4" ht="15">
      <c r="A1801" s="760" t="s">
        <v>1230</v>
      </c>
      <c r="B1801" s="761" t="s">
        <v>1192</v>
      </c>
      <c r="C1801" s="552">
        <v>590</v>
      </c>
      <c r="D1801" s="748"/>
    </row>
    <row r="1802" spans="1:4" ht="15">
      <c r="A1802" s="760" t="s">
        <v>1336</v>
      </c>
      <c r="B1802" s="761" t="s">
        <v>1192</v>
      </c>
      <c r="C1802" s="552">
        <v>590</v>
      </c>
      <c r="D1802" s="748"/>
    </row>
    <row r="1803" spans="1:4" ht="15">
      <c r="A1803" s="760" t="s">
        <v>1193</v>
      </c>
      <c r="B1803" s="761" t="s">
        <v>1192</v>
      </c>
      <c r="C1803" s="552">
        <v>590</v>
      </c>
      <c r="D1803" s="748"/>
    </row>
    <row r="1804" spans="1:4" ht="15">
      <c r="A1804" s="760" t="s">
        <v>1350</v>
      </c>
      <c r="B1804" s="761" t="s">
        <v>1192</v>
      </c>
      <c r="C1804" s="552">
        <v>590</v>
      </c>
      <c r="D1804" s="748"/>
    </row>
    <row r="1805" spans="1:4" ht="15">
      <c r="A1805" s="760" t="s">
        <v>1208</v>
      </c>
      <c r="B1805" s="761" t="s">
        <v>1192</v>
      </c>
      <c r="C1805" s="552">
        <v>590</v>
      </c>
      <c r="D1805" s="748"/>
    </row>
    <row r="1806" spans="1:4" ht="15">
      <c r="A1806" s="760" t="s">
        <v>1234</v>
      </c>
      <c r="B1806" s="761" t="s">
        <v>1141</v>
      </c>
      <c r="C1806" s="552">
        <v>1980</v>
      </c>
      <c r="D1806" s="748"/>
    </row>
    <row r="1807" spans="1:4" ht="15">
      <c r="A1807" s="760" t="s">
        <v>1276</v>
      </c>
      <c r="B1807" s="761" t="s">
        <v>1141</v>
      </c>
      <c r="C1807" s="552">
        <v>1980</v>
      </c>
      <c r="D1807" s="748"/>
    </row>
    <row r="1808" spans="1:4" ht="15">
      <c r="A1808" s="760" t="s">
        <v>1467</v>
      </c>
      <c r="B1808" s="761" t="s">
        <v>1141</v>
      </c>
      <c r="C1808" s="552">
        <v>1980</v>
      </c>
      <c r="D1808" s="748"/>
    </row>
    <row r="1809" spans="1:4" ht="15">
      <c r="A1809" s="760" t="s">
        <v>1450</v>
      </c>
      <c r="B1809" s="761" t="s">
        <v>1141</v>
      </c>
      <c r="C1809" s="552">
        <v>1980</v>
      </c>
      <c r="D1809" s="748"/>
    </row>
    <row r="1810" spans="1:4" ht="15">
      <c r="A1810" s="760" t="s">
        <v>1275</v>
      </c>
      <c r="B1810" s="761" t="s">
        <v>1141</v>
      </c>
      <c r="C1810" s="552">
        <v>1980</v>
      </c>
      <c r="D1810" s="748"/>
    </row>
    <row r="1811" spans="1:4" ht="15">
      <c r="A1811" s="760" t="s">
        <v>1150</v>
      </c>
      <c r="B1811" s="761" t="s">
        <v>1141</v>
      </c>
      <c r="C1811" s="552">
        <v>1980</v>
      </c>
      <c r="D1811" s="748"/>
    </row>
    <row r="1812" spans="1:4" ht="15">
      <c r="A1812" s="760" t="s">
        <v>1140</v>
      </c>
      <c r="B1812" s="761" t="s">
        <v>1141</v>
      </c>
      <c r="C1812" s="552">
        <v>1980</v>
      </c>
      <c r="D1812" s="748"/>
    </row>
    <row r="1813" spans="1:4" ht="15">
      <c r="A1813" s="760" t="s">
        <v>1274</v>
      </c>
      <c r="B1813" s="761" t="s">
        <v>1141</v>
      </c>
      <c r="C1813" s="552">
        <v>1980</v>
      </c>
      <c r="D1813" s="748"/>
    </row>
    <row r="1814" spans="1:4" ht="15">
      <c r="A1814" s="760" t="s">
        <v>1324</v>
      </c>
      <c r="B1814" s="761" t="s">
        <v>1141</v>
      </c>
      <c r="C1814" s="552">
        <v>1980</v>
      </c>
      <c r="D1814" s="748"/>
    </row>
    <row r="1815" spans="1:4" ht="15">
      <c r="A1815" s="760" t="s">
        <v>1229</v>
      </c>
      <c r="B1815" s="761" t="s">
        <v>1141</v>
      </c>
      <c r="C1815" s="552">
        <v>1980</v>
      </c>
      <c r="D1815" s="748"/>
    </row>
    <row r="1816" spans="1:4" ht="15">
      <c r="A1816" s="760" t="s">
        <v>1376</v>
      </c>
      <c r="B1816" s="761" t="s">
        <v>1178</v>
      </c>
      <c r="C1816" s="552">
        <v>3990</v>
      </c>
      <c r="D1816" s="748"/>
    </row>
    <row r="1817" spans="1:4" ht="15">
      <c r="A1817" s="760" t="s">
        <v>1235</v>
      </c>
      <c r="B1817" s="761" t="s">
        <v>1178</v>
      </c>
      <c r="C1817" s="552">
        <v>3990</v>
      </c>
      <c r="D1817" s="748"/>
    </row>
    <row r="1818" spans="1:4" ht="15">
      <c r="A1818" s="760" t="s">
        <v>1246</v>
      </c>
      <c r="B1818" s="761" t="s">
        <v>1178</v>
      </c>
      <c r="C1818" s="552">
        <v>3990</v>
      </c>
      <c r="D1818" s="748"/>
    </row>
    <row r="1819" spans="1:4" ht="15">
      <c r="A1819" s="760" t="s">
        <v>1177</v>
      </c>
      <c r="B1819" s="761" t="s">
        <v>1178</v>
      </c>
      <c r="C1819" s="552">
        <v>3990</v>
      </c>
      <c r="D1819" s="748"/>
    </row>
    <row r="1820" spans="1:4" ht="15">
      <c r="A1820" s="760" t="s">
        <v>1525</v>
      </c>
      <c r="B1820" s="761" t="s">
        <v>1178</v>
      </c>
      <c r="C1820" s="552">
        <v>3990</v>
      </c>
      <c r="D1820" s="748"/>
    </row>
    <row r="1821" spans="1:4" ht="15">
      <c r="A1821" s="760" t="s">
        <v>1438</v>
      </c>
      <c r="B1821" s="761" t="s">
        <v>1178</v>
      </c>
      <c r="C1821" s="552">
        <v>3990</v>
      </c>
      <c r="D1821" s="748"/>
    </row>
    <row r="1822" spans="1:4" ht="15">
      <c r="A1822" s="760" t="s">
        <v>1148</v>
      </c>
      <c r="B1822" s="761" t="s">
        <v>1149</v>
      </c>
      <c r="C1822" s="552">
        <v>39850</v>
      </c>
      <c r="D1822" s="748"/>
    </row>
    <row r="1823" spans="1:4" ht="15">
      <c r="A1823" s="760" t="s">
        <v>1524</v>
      </c>
      <c r="B1823" s="761" t="s">
        <v>1149</v>
      </c>
      <c r="C1823" s="552">
        <v>39850</v>
      </c>
      <c r="D1823" s="748"/>
    </row>
    <row r="1824" spans="1:4" ht="15">
      <c r="A1824" s="760" t="s">
        <v>1432</v>
      </c>
      <c r="B1824" s="761" t="s">
        <v>1237</v>
      </c>
      <c r="C1824" s="552">
        <v>3468</v>
      </c>
      <c r="D1824" s="748"/>
    </row>
    <row r="1825" spans="1:4" ht="15">
      <c r="A1825" s="760" t="s">
        <v>1236</v>
      </c>
      <c r="B1825" s="761" t="s">
        <v>1237</v>
      </c>
      <c r="C1825" s="552">
        <v>3468</v>
      </c>
      <c r="D1825" s="748"/>
    </row>
    <row r="1826" spans="1:4" ht="15">
      <c r="A1826" s="760" t="s">
        <v>1279</v>
      </c>
      <c r="B1826" s="761" t="s">
        <v>1137</v>
      </c>
      <c r="C1826" s="552">
        <v>2320</v>
      </c>
      <c r="D1826" s="748"/>
    </row>
    <row r="1827" spans="1:4" ht="15">
      <c r="A1827" s="760" t="s">
        <v>1238</v>
      </c>
      <c r="B1827" s="761" t="s">
        <v>1137</v>
      </c>
      <c r="C1827" s="603">
        <v>2320</v>
      </c>
      <c r="D1827" s="748"/>
    </row>
    <row r="1828" spans="1:4" ht="15">
      <c r="A1828" s="760" t="s">
        <v>1502</v>
      </c>
      <c r="B1828" s="761" t="s">
        <v>1137</v>
      </c>
      <c r="C1828" s="603">
        <v>2320</v>
      </c>
      <c r="D1828" s="748"/>
    </row>
    <row r="1829" spans="1:4" ht="15">
      <c r="A1829" s="760" t="s">
        <v>1508</v>
      </c>
      <c r="B1829" s="761" t="s">
        <v>1180</v>
      </c>
      <c r="C1829" s="603">
        <v>2610</v>
      </c>
      <c r="D1829" s="748"/>
    </row>
    <row r="1830" spans="1:4" ht="15">
      <c r="A1830" s="760" t="s">
        <v>1523</v>
      </c>
      <c r="B1830" s="761" t="s">
        <v>1180</v>
      </c>
      <c r="C1830" s="603">
        <v>2610</v>
      </c>
      <c r="D1830" s="748"/>
    </row>
    <row r="1831" spans="1:4" ht="15">
      <c r="A1831" s="760" t="s">
        <v>1179</v>
      </c>
      <c r="B1831" s="761" t="s">
        <v>1180</v>
      </c>
      <c r="C1831" s="603">
        <v>2610</v>
      </c>
      <c r="D1831" s="748"/>
    </row>
    <row r="1832" spans="1:4" ht="15">
      <c r="A1832" s="760" t="s">
        <v>1265</v>
      </c>
      <c r="B1832" s="761" t="s">
        <v>1180</v>
      </c>
      <c r="C1832" s="552">
        <v>2610</v>
      </c>
      <c r="D1832" s="748"/>
    </row>
    <row r="1833" spans="1:4" ht="15">
      <c r="A1833" s="760" t="s">
        <v>1493</v>
      </c>
      <c r="B1833" s="761" t="s">
        <v>1180</v>
      </c>
      <c r="C1833" s="552">
        <v>2610</v>
      </c>
      <c r="D1833" s="748"/>
    </row>
    <row r="1834" spans="1:4" ht="15">
      <c r="A1834" s="760" t="s">
        <v>1507</v>
      </c>
      <c r="B1834" s="761" t="s">
        <v>1147</v>
      </c>
      <c r="C1834" s="552">
        <v>2030</v>
      </c>
      <c r="D1834" s="748"/>
    </row>
    <row r="1835" spans="1:4" ht="15">
      <c r="A1835" s="760" t="s">
        <v>1146</v>
      </c>
      <c r="B1835" s="761" t="s">
        <v>1147</v>
      </c>
      <c r="C1835" s="552">
        <v>2030</v>
      </c>
      <c r="D1835" s="748"/>
    </row>
    <row r="1836" spans="1:4" ht="15">
      <c r="A1836" s="760" t="s">
        <v>1415</v>
      </c>
      <c r="B1836" s="761" t="s">
        <v>1152</v>
      </c>
      <c r="C1836" s="552">
        <v>1131</v>
      </c>
      <c r="D1836" s="748"/>
    </row>
    <row r="1837" spans="1:4" ht="15">
      <c r="A1837" s="760" t="s">
        <v>1392</v>
      </c>
      <c r="B1837" s="761" t="s">
        <v>1152</v>
      </c>
      <c r="C1837" s="552">
        <v>1131</v>
      </c>
      <c r="D1837" s="748"/>
    </row>
    <row r="1838" spans="1:4" ht="15">
      <c r="A1838" s="760" t="s">
        <v>1491</v>
      </c>
      <c r="B1838" s="761" t="s">
        <v>1152</v>
      </c>
      <c r="C1838" s="552">
        <v>1131</v>
      </c>
      <c r="D1838" s="748"/>
    </row>
    <row r="1839" spans="1:4" ht="15">
      <c r="A1839" s="760" t="s">
        <v>1323</v>
      </c>
      <c r="B1839" s="761" t="s">
        <v>1152</v>
      </c>
      <c r="C1839" s="552">
        <v>1131</v>
      </c>
      <c r="D1839" s="748"/>
    </row>
    <row r="1840" spans="1:4" ht="15">
      <c r="A1840" s="760" t="s">
        <v>1468</v>
      </c>
      <c r="B1840" s="761" t="s">
        <v>1152</v>
      </c>
      <c r="C1840" s="552">
        <v>1131</v>
      </c>
      <c r="D1840" s="748"/>
    </row>
    <row r="1841" spans="1:4" ht="15">
      <c r="A1841" s="760" t="s">
        <v>1426</v>
      </c>
      <c r="B1841" s="761" t="s">
        <v>1152</v>
      </c>
      <c r="C1841" s="552">
        <v>1131</v>
      </c>
      <c r="D1841" s="748"/>
    </row>
    <row r="1842" spans="1:4" ht="15">
      <c r="A1842" s="760" t="s">
        <v>1464</v>
      </c>
      <c r="B1842" s="761" t="s">
        <v>1152</v>
      </c>
      <c r="C1842" s="552">
        <v>1131</v>
      </c>
      <c r="D1842" s="748"/>
    </row>
    <row r="1843" spans="1:4" ht="15">
      <c r="A1843" s="760" t="s">
        <v>1294</v>
      </c>
      <c r="B1843" s="761" t="s">
        <v>1137</v>
      </c>
      <c r="C1843" s="552">
        <v>2320</v>
      </c>
      <c r="D1843" s="748"/>
    </row>
    <row r="1844" spans="1:4" ht="15">
      <c r="A1844" s="760" t="s">
        <v>1255</v>
      </c>
      <c r="B1844" s="761" t="s">
        <v>1137</v>
      </c>
      <c r="C1844" s="552">
        <v>2320</v>
      </c>
      <c r="D1844" s="748"/>
    </row>
    <row r="1845" spans="1:4" ht="15">
      <c r="A1845" s="760" t="s">
        <v>1462</v>
      </c>
      <c r="B1845" s="761" t="s">
        <v>1137</v>
      </c>
      <c r="C1845" s="552">
        <v>2320</v>
      </c>
      <c r="D1845" s="748"/>
    </row>
    <row r="1846" spans="1:4" ht="15">
      <c r="A1846" s="760" t="s">
        <v>1136</v>
      </c>
      <c r="B1846" s="761" t="s">
        <v>1137</v>
      </c>
      <c r="C1846" s="552">
        <v>2320</v>
      </c>
      <c r="D1846" s="748"/>
    </row>
    <row r="1847" spans="1:4" ht="15">
      <c r="A1847" s="760" t="s">
        <v>1352</v>
      </c>
      <c r="B1847" s="761" t="s">
        <v>1137</v>
      </c>
      <c r="C1847" s="552">
        <v>2320</v>
      </c>
      <c r="D1847" s="748"/>
    </row>
    <row r="1848" spans="1:4" ht="15">
      <c r="A1848" s="760" t="s">
        <v>1351</v>
      </c>
      <c r="B1848" s="761" t="s">
        <v>1137</v>
      </c>
      <c r="C1848" s="552">
        <v>2320</v>
      </c>
      <c r="D1848" s="748"/>
    </row>
    <row r="1849" spans="1:4" ht="15">
      <c r="A1849" s="760" t="s">
        <v>1194</v>
      </c>
      <c r="B1849" s="761" t="s">
        <v>1137</v>
      </c>
      <c r="C1849" s="552">
        <v>1500</v>
      </c>
      <c r="D1849" s="748"/>
    </row>
    <row r="1850" spans="1:4" ht="15">
      <c r="A1850" s="760" t="s">
        <v>1381</v>
      </c>
      <c r="B1850" s="761" t="s">
        <v>1137</v>
      </c>
      <c r="C1850" s="552">
        <v>1500</v>
      </c>
      <c r="D1850" s="748"/>
    </row>
    <row r="1851" spans="1:4" ht="15">
      <c r="A1851" s="760" t="s">
        <v>1185</v>
      </c>
      <c r="B1851" s="761" t="s">
        <v>1137</v>
      </c>
      <c r="C1851" s="552">
        <v>1500</v>
      </c>
      <c r="D1851" s="748"/>
    </row>
    <row r="1852" spans="1:4" ht="15">
      <c r="A1852" s="760" t="s">
        <v>1492</v>
      </c>
      <c r="B1852" s="761" t="s">
        <v>1182</v>
      </c>
      <c r="C1852" s="552">
        <v>1102</v>
      </c>
      <c r="D1852" s="748"/>
    </row>
    <row r="1853" spans="1:4" ht="15">
      <c r="A1853" s="760" t="s">
        <v>1268</v>
      </c>
      <c r="B1853" s="761" t="s">
        <v>1182</v>
      </c>
      <c r="C1853" s="552">
        <v>1102</v>
      </c>
      <c r="D1853" s="748"/>
    </row>
    <row r="1854" spans="1:4" ht="15">
      <c r="A1854" s="760" t="s">
        <v>1391</v>
      </c>
      <c r="B1854" s="761" t="s">
        <v>1182</v>
      </c>
      <c r="C1854" s="552">
        <v>1102</v>
      </c>
      <c r="D1854" s="748"/>
    </row>
    <row r="1855" spans="1:4" ht="15">
      <c r="A1855" s="760" t="s">
        <v>1410</v>
      </c>
      <c r="B1855" s="761" t="s">
        <v>1182</v>
      </c>
      <c r="C1855" s="552">
        <v>1102</v>
      </c>
      <c r="D1855" s="748"/>
    </row>
    <row r="1856" spans="1:4" ht="15">
      <c r="A1856" s="760" t="s">
        <v>1353</v>
      </c>
      <c r="B1856" s="761" t="s">
        <v>1182</v>
      </c>
      <c r="C1856" s="552">
        <v>1102</v>
      </c>
      <c r="D1856" s="748"/>
    </row>
    <row r="1857" spans="1:4" ht="15">
      <c r="A1857" s="760" t="s">
        <v>1322</v>
      </c>
      <c r="B1857" s="761" t="s">
        <v>1182</v>
      </c>
      <c r="C1857" s="552">
        <v>1102</v>
      </c>
      <c r="D1857" s="748"/>
    </row>
    <row r="1858" spans="1:4" ht="15">
      <c r="A1858" s="760" t="s">
        <v>1209</v>
      </c>
      <c r="B1858" s="761" t="s">
        <v>1182</v>
      </c>
      <c r="C1858" s="552">
        <v>1102</v>
      </c>
      <c r="D1858" s="748"/>
    </row>
    <row r="1859" spans="1:4" ht="15">
      <c r="A1859" s="760" t="s">
        <v>1407</v>
      </c>
      <c r="B1859" s="761" t="s">
        <v>1182</v>
      </c>
      <c r="C1859" s="552">
        <v>1102</v>
      </c>
      <c r="D1859" s="748"/>
    </row>
    <row r="1860" spans="1:4" ht="15">
      <c r="A1860" s="760" t="s">
        <v>1434</v>
      </c>
      <c r="B1860" s="761" t="s">
        <v>1182</v>
      </c>
      <c r="C1860" s="552">
        <v>1102</v>
      </c>
      <c r="D1860" s="748"/>
    </row>
    <row r="1861" spans="1:4" ht="15">
      <c r="A1861" s="760" t="s">
        <v>1181</v>
      </c>
      <c r="B1861" s="761" t="s">
        <v>1182</v>
      </c>
      <c r="C1861" s="552">
        <v>1102</v>
      </c>
      <c r="D1861" s="748"/>
    </row>
    <row r="1862" spans="1:4" ht="15">
      <c r="A1862" s="760" t="s">
        <v>1343</v>
      </c>
      <c r="B1862" s="761" t="s">
        <v>1143</v>
      </c>
      <c r="C1862" s="552">
        <v>1910.52</v>
      </c>
      <c r="D1862" s="748"/>
    </row>
    <row r="1863" spans="1:4" ht="15">
      <c r="A1863" s="760" t="s">
        <v>1427</v>
      </c>
      <c r="B1863" s="761" t="s">
        <v>1143</v>
      </c>
      <c r="C1863" s="552">
        <v>1910.52</v>
      </c>
      <c r="D1863" s="748"/>
    </row>
    <row r="1864" spans="1:4" ht="15">
      <c r="A1864" s="760" t="s">
        <v>1340</v>
      </c>
      <c r="B1864" s="761" t="s">
        <v>1143</v>
      </c>
      <c r="C1864" s="552">
        <v>1910.52</v>
      </c>
      <c r="D1864" s="748"/>
    </row>
    <row r="1865" spans="1:4" ht="15">
      <c r="A1865" s="760" t="s">
        <v>1488</v>
      </c>
      <c r="B1865" s="761" t="s">
        <v>1143</v>
      </c>
      <c r="C1865" s="552">
        <v>1910.52</v>
      </c>
      <c r="D1865" s="748"/>
    </row>
    <row r="1866" spans="1:4" ht="15">
      <c r="A1866" s="760" t="s">
        <v>1440</v>
      </c>
      <c r="B1866" s="761" t="s">
        <v>1143</v>
      </c>
      <c r="C1866" s="552">
        <v>1910.52</v>
      </c>
      <c r="D1866" s="748"/>
    </row>
    <row r="1867" spans="1:4" ht="15">
      <c r="A1867" s="760" t="s">
        <v>1390</v>
      </c>
      <c r="B1867" s="761" t="s">
        <v>1143</v>
      </c>
      <c r="C1867" s="552">
        <v>1910.52</v>
      </c>
      <c r="D1867" s="748"/>
    </row>
    <row r="1868" spans="1:4" ht="15">
      <c r="A1868" s="760" t="s">
        <v>1266</v>
      </c>
      <c r="B1868" s="761" t="s">
        <v>1143</v>
      </c>
      <c r="C1868" s="552">
        <v>1910.52</v>
      </c>
      <c r="D1868" s="748"/>
    </row>
    <row r="1869" spans="1:4" ht="15">
      <c r="A1869" s="760" t="s">
        <v>1486</v>
      </c>
      <c r="B1869" s="761" t="s">
        <v>1143</v>
      </c>
      <c r="C1869" s="552">
        <v>1910.52</v>
      </c>
      <c r="D1869" s="748"/>
    </row>
    <row r="1870" spans="1:4" ht="15">
      <c r="A1870" s="760" t="s">
        <v>1347</v>
      </c>
      <c r="B1870" s="761" t="s">
        <v>1143</v>
      </c>
      <c r="C1870" s="552">
        <v>1910.52</v>
      </c>
      <c r="D1870" s="748"/>
    </row>
    <row r="1871" spans="1:4" ht="15">
      <c r="A1871" s="760" t="s">
        <v>1476</v>
      </c>
      <c r="B1871" s="761" t="s">
        <v>1143</v>
      </c>
      <c r="C1871" s="552">
        <v>1910.52</v>
      </c>
      <c r="D1871" s="748"/>
    </row>
    <row r="1872" spans="1:4" ht="15">
      <c r="A1872" s="760" t="s">
        <v>1403</v>
      </c>
      <c r="B1872" s="761" t="s">
        <v>1143</v>
      </c>
      <c r="C1872" s="552">
        <v>1910.52</v>
      </c>
      <c r="D1872" s="748"/>
    </row>
    <row r="1873" spans="1:4" ht="15">
      <c r="A1873" s="760" t="s">
        <v>1318</v>
      </c>
      <c r="B1873" s="761" t="s">
        <v>1143</v>
      </c>
      <c r="C1873" s="552">
        <v>1910.52</v>
      </c>
      <c r="D1873" s="748"/>
    </row>
    <row r="1874" spans="1:4" ht="15">
      <c r="A1874" s="760" t="s">
        <v>1445</v>
      </c>
      <c r="B1874" s="761" t="s">
        <v>1143</v>
      </c>
      <c r="C1874" s="552">
        <v>1910.52</v>
      </c>
      <c r="D1874" s="748"/>
    </row>
    <row r="1875" spans="1:4" ht="15">
      <c r="A1875" s="760" t="s">
        <v>1186</v>
      </c>
      <c r="B1875" s="761" t="s">
        <v>1143</v>
      </c>
      <c r="C1875" s="552">
        <v>1910.52</v>
      </c>
      <c r="D1875" s="748"/>
    </row>
    <row r="1876" spans="1:4" ht="15">
      <c r="A1876" s="760" t="s">
        <v>1311</v>
      </c>
      <c r="B1876" s="761" t="s">
        <v>1143</v>
      </c>
      <c r="C1876" s="552">
        <v>1910.52</v>
      </c>
      <c r="D1876" s="748"/>
    </row>
    <row r="1877" spans="1:4" ht="15">
      <c r="A1877" s="760" t="s">
        <v>1321</v>
      </c>
      <c r="B1877" s="761" t="s">
        <v>1143</v>
      </c>
      <c r="C1877" s="552">
        <v>1910.52</v>
      </c>
      <c r="D1877" s="748"/>
    </row>
    <row r="1878" spans="1:4" ht="15">
      <c r="A1878" s="760" t="s">
        <v>1187</v>
      </c>
      <c r="B1878" s="761" t="s">
        <v>1143</v>
      </c>
      <c r="C1878" s="552">
        <v>1910.52</v>
      </c>
      <c r="D1878" s="748"/>
    </row>
    <row r="1879" spans="1:4" ht="15">
      <c r="A1879" s="760" t="s">
        <v>1515</v>
      </c>
      <c r="B1879" s="761" t="s">
        <v>1143</v>
      </c>
      <c r="C1879" s="552">
        <v>1910.52</v>
      </c>
      <c r="D1879" s="748"/>
    </row>
    <row r="1880" spans="1:4" ht="15">
      <c r="A1880" s="760" t="s">
        <v>1142</v>
      </c>
      <c r="B1880" s="761" t="s">
        <v>1143</v>
      </c>
      <c r="C1880" s="552">
        <v>1910.52</v>
      </c>
      <c r="D1880" s="748"/>
    </row>
    <row r="1881" spans="1:4" ht="15">
      <c r="A1881" s="760" t="s">
        <v>1362</v>
      </c>
      <c r="B1881" s="761" t="s">
        <v>1143</v>
      </c>
      <c r="C1881" s="552">
        <v>1910.52</v>
      </c>
      <c r="D1881" s="748"/>
    </row>
    <row r="1882" spans="1:4" ht="15">
      <c r="A1882" s="760" t="s">
        <v>1174</v>
      </c>
      <c r="B1882" s="761" t="s">
        <v>1161</v>
      </c>
      <c r="C1882" s="552">
        <v>1641.4</v>
      </c>
      <c r="D1882" s="748"/>
    </row>
    <row r="1883" spans="1:4" ht="15">
      <c r="A1883" s="760" t="s">
        <v>1517</v>
      </c>
      <c r="B1883" s="761" t="s">
        <v>1161</v>
      </c>
      <c r="C1883" s="552">
        <v>1641.4</v>
      </c>
      <c r="D1883" s="748"/>
    </row>
    <row r="1884" spans="1:4" ht="15">
      <c r="A1884" s="760" t="s">
        <v>1304</v>
      </c>
      <c r="B1884" s="761" t="s">
        <v>1161</v>
      </c>
      <c r="C1884" s="552">
        <v>1641.4</v>
      </c>
      <c r="D1884" s="748"/>
    </row>
    <row r="1885" spans="1:4" ht="15">
      <c r="A1885" s="760" t="s">
        <v>1213</v>
      </c>
      <c r="B1885" s="761" t="s">
        <v>1161</v>
      </c>
      <c r="C1885" s="552">
        <v>1641.4</v>
      </c>
      <c r="D1885" s="748"/>
    </row>
    <row r="1886" spans="1:4" ht="15">
      <c r="A1886" s="760" t="s">
        <v>1288</v>
      </c>
      <c r="B1886" s="761" t="s">
        <v>1161</v>
      </c>
      <c r="C1886" s="552">
        <v>1641.4</v>
      </c>
      <c r="D1886" s="748"/>
    </row>
    <row r="1887" spans="1:4" ht="15">
      <c r="A1887" s="760" t="s">
        <v>1372</v>
      </c>
      <c r="B1887" s="761" t="s">
        <v>1161</v>
      </c>
      <c r="C1887" s="552">
        <v>1641.4</v>
      </c>
      <c r="D1887" s="748"/>
    </row>
    <row r="1888" spans="1:4" ht="15">
      <c r="A1888" s="760" t="s">
        <v>1264</v>
      </c>
      <c r="B1888" s="761" t="s">
        <v>1161</v>
      </c>
      <c r="C1888" s="552">
        <v>1641.4</v>
      </c>
      <c r="D1888" s="748"/>
    </row>
    <row r="1889" spans="1:4" ht="15">
      <c r="A1889" s="760" t="s">
        <v>1289</v>
      </c>
      <c r="B1889" s="761" t="s">
        <v>1161</v>
      </c>
      <c r="C1889" s="552">
        <v>1641.4</v>
      </c>
      <c r="D1889" s="748"/>
    </row>
    <row r="1890" spans="1:4" ht="15">
      <c r="A1890" s="760" t="s">
        <v>1402</v>
      </c>
      <c r="B1890" s="761" t="s">
        <v>1161</v>
      </c>
      <c r="C1890" s="552">
        <v>1641.4</v>
      </c>
      <c r="D1890" s="748"/>
    </row>
    <row r="1891" spans="1:4" ht="15">
      <c r="A1891" s="760" t="s">
        <v>1357</v>
      </c>
      <c r="B1891" s="761" t="s">
        <v>1161</v>
      </c>
      <c r="C1891" s="552">
        <v>1641.4</v>
      </c>
      <c r="D1891" s="748"/>
    </row>
    <row r="1892" spans="1:4" ht="15">
      <c r="A1892" s="760" t="s">
        <v>1160</v>
      </c>
      <c r="B1892" s="761" t="s">
        <v>1161</v>
      </c>
      <c r="C1892" s="552">
        <v>1641.4</v>
      </c>
      <c r="D1892" s="748"/>
    </row>
    <row r="1893" spans="1:4" ht="15">
      <c r="A1893" s="760" t="s">
        <v>1433</v>
      </c>
      <c r="B1893" s="761" t="s">
        <v>1161</v>
      </c>
      <c r="C1893" s="552">
        <v>1641.4</v>
      </c>
      <c r="D1893" s="748"/>
    </row>
    <row r="1894" spans="1:4" ht="15">
      <c r="A1894" s="760" t="s">
        <v>1210</v>
      </c>
      <c r="B1894" s="761" t="s">
        <v>1161</v>
      </c>
      <c r="C1894" s="552">
        <v>1641.4</v>
      </c>
      <c r="D1894" s="748"/>
    </row>
    <row r="1895" spans="1:4" ht="15">
      <c r="A1895" s="760" t="s">
        <v>1385</v>
      </c>
      <c r="B1895" s="761" t="s">
        <v>1161</v>
      </c>
      <c r="C1895" s="552">
        <v>1641.4</v>
      </c>
      <c r="D1895" s="748"/>
    </row>
    <row r="1896" spans="1:4" ht="15">
      <c r="A1896" s="760" t="s">
        <v>1211</v>
      </c>
      <c r="B1896" s="761" t="s">
        <v>1161</v>
      </c>
      <c r="C1896" s="552">
        <v>1641.4</v>
      </c>
      <c r="D1896" s="748"/>
    </row>
    <row r="1897" spans="1:4" ht="15">
      <c r="A1897" s="760" t="s">
        <v>1388</v>
      </c>
      <c r="B1897" s="761" t="s">
        <v>1161</v>
      </c>
      <c r="C1897" s="552">
        <v>1641.4</v>
      </c>
      <c r="D1897" s="748"/>
    </row>
    <row r="1898" spans="1:4" ht="15">
      <c r="A1898" s="760" t="s">
        <v>1435</v>
      </c>
      <c r="B1898" s="761" t="s">
        <v>1161</v>
      </c>
      <c r="C1898" s="552">
        <v>1641.4</v>
      </c>
      <c r="D1898" s="748"/>
    </row>
    <row r="1899" spans="1:4" ht="15">
      <c r="A1899" s="760" t="s">
        <v>1317</v>
      </c>
      <c r="B1899" s="761" t="s">
        <v>1161</v>
      </c>
      <c r="C1899" s="552">
        <v>1641.4</v>
      </c>
      <c r="D1899" s="748"/>
    </row>
    <row r="1900" spans="1:4" ht="15">
      <c r="A1900" s="760" t="s">
        <v>1500</v>
      </c>
      <c r="B1900" s="761" t="s">
        <v>1161</v>
      </c>
      <c r="C1900" s="552">
        <v>1641.4</v>
      </c>
      <c r="D1900" s="748"/>
    </row>
    <row r="1901" spans="1:4" ht="15">
      <c r="A1901" s="760" t="s">
        <v>1337</v>
      </c>
      <c r="B1901" s="761" t="s">
        <v>1161</v>
      </c>
      <c r="C1901" s="552">
        <v>1641.4</v>
      </c>
      <c r="D1901" s="748"/>
    </row>
    <row r="1902" spans="1:4" ht="15">
      <c r="A1902" s="760" t="s">
        <v>1245</v>
      </c>
      <c r="B1902" s="761" t="s">
        <v>1165</v>
      </c>
      <c r="C1902" s="552">
        <v>719.2</v>
      </c>
      <c r="D1902" s="748"/>
    </row>
    <row r="1903" spans="1:4" ht="15">
      <c r="A1903" s="760" t="s">
        <v>1528</v>
      </c>
      <c r="B1903" s="761" t="s">
        <v>1165</v>
      </c>
      <c r="C1903" s="552">
        <v>719.2</v>
      </c>
      <c r="D1903" s="748"/>
    </row>
    <row r="1904" spans="1:4" ht="15">
      <c r="A1904" s="760" t="s">
        <v>1419</v>
      </c>
      <c r="B1904" s="761" t="s">
        <v>1165</v>
      </c>
      <c r="C1904" s="552">
        <v>719.2</v>
      </c>
      <c r="D1904" s="748"/>
    </row>
    <row r="1905" spans="1:4" ht="15">
      <c r="A1905" s="760" t="s">
        <v>1263</v>
      </c>
      <c r="B1905" s="761" t="s">
        <v>1165</v>
      </c>
      <c r="C1905" s="552">
        <v>719.2</v>
      </c>
      <c r="D1905" s="748"/>
    </row>
    <row r="1906" spans="1:4" ht="15">
      <c r="A1906" s="760" t="s">
        <v>1363</v>
      </c>
      <c r="B1906" s="761" t="s">
        <v>1165</v>
      </c>
      <c r="C1906" s="552">
        <v>719.2</v>
      </c>
      <c r="D1906" s="748"/>
    </row>
    <row r="1907" spans="1:4" ht="15">
      <c r="A1907" s="760" t="s">
        <v>1499</v>
      </c>
      <c r="B1907" s="761" t="s">
        <v>1165</v>
      </c>
      <c r="C1907" s="552">
        <v>719.2</v>
      </c>
      <c r="D1907" s="748"/>
    </row>
    <row r="1908" spans="1:4" ht="15">
      <c r="A1908" s="760" t="s">
        <v>1183</v>
      </c>
      <c r="B1908" s="761" t="s">
        <v>1165</v>
      </c>
      <c r="C1908" s="552">
        <v>719.2</v>
      </c>
      <c r="D1908" s="748"/>
    </row>
    <row r="1909" spans="1:4" ht="15">
      <c r="A1909" s="760" t="s">
        <v>1477</v>
      </c>
      <c r="B1909" s="761" t="s">
        <v>1165</v>
      </c>
      <c r="C1909" s="552">
        <v>719.2</v>
      </c>
      <c r="D1909" s="748"/>
    </row>
    <row r="1910" spans="1:4" ht="15">
      <c r="A1910" s="760" t="s">
        <v>1389</v>
      </c>
      <c r="B1910" s="761" t="s">
        <v>1165</v>
      </c>
      <c r="C1910" s="552">
        <v>719.2</v>
      </c>
      <c r="D1910" s="748"/>
    </row>
    <row r="1911" spans="1:4" ht="15">
      <c r="A1911" s="760" t="s">
        <v>1305</v>
      </c>
      <c r="B1911" s="761" t="s">
        <v>1165</v>
      </c>
      <c r="C1911" s="552">
        <v>719.2</v>
      </c>
      <c r="D1911" s="748"/>
    </row>
    <row r="1912" spans="1:4" ht="15">
      <c r="A1912" s="760" t="s">
        <v>1338</v>
      </c>
      <c r="B1912" s="761" t="s">
        <v>1165</v>
      </c>
      <c r="C1912" s="552">
        <v>719.2</v>
      </c>
      <c r="D1912" s="748"/>
    </row>
    <row r="1913" spans="1:4" ht="15">
      <c r="A1913" s="760" t="s">
        <v>1457</v>
      </c>
      <c r="B1913" s="761" t="s">
        <v>1165</v>
      </c>
      <c r="C1913" s="552">
        <v>719.2</v>
      </c>
      <c r="D1913" s="748"/>
    </row>
    <row r="1914" spans="1:4" ht="15">
      <c r="A1914" s="760" t="s">
        <v>1378</v>
      </c>
      <c r="B1914" s="761" t="s">
        <v>1165</v>
      </c>
      <c r="C1914" s="552">
        <v>719.2</v>
      </c>
      <c r="D1914" s="748"/>
    </row>
    <row r="1915" spans="1:4" ht="15">
      <c r="A1915" s="760" t="s">
        <v>1259</v>
      </c>
      <c r="B1915" s="761" t="s">
        <v>1165</v>
      </c>
      <c r="C1915" s="552">
        <v>719.2</v>
      </c>
      <c r="D1915" s="748"/>
    </row>
    <row r="1916" spans="1:4" ht="15">
      <c r="A1916" s="760" t="s">
        <v>1516</v>
      </c>
      <c r="B1916" s="761" t="s">
        <v>1165</v>
      </c>
      <c r="C1916" s="552">
        <v>719.2</v>
      </c>
      <c r="D1916" s="748"/>
    </row>
    <row r="1917" spans="1:4" ht="15">
      <c r="A1917" s="760" t="s">
        <v>1472</v>
      </c>
      <c r="B1917" s="761" t="s">
        <v>1165</v>
      </c>
      <c r="C1917" s="552">
        <v>719.2</v>
      </c>
      <c r="D1917" s="748"/>
    </row>
    <row r="1918" spans="1:4" ht="15">
      <c r="A1918" s="760" t="s">
        <v>1449</v>
      </c>
      <c r="B1918" s="761" t="s">
        <v>1165</v>
      </c>
      <c r="C1918" s="552">
        <v>719.2</v>
      </c>
      <c r="D1918" s="748"/>
    </row>
    <row r="1919" spans="1:4" ht="15">
      <c r="A1919" s="760" t="s">
        <v>1354</v>
      </c>
      <c r="B1919" s="761" t="s">
        <v>1165</v>
      </c>
      <c r="C1919" s="552">
        <v>719.2</v>
      </c>
      <c r="D1919" s="748"/>
    </row>
    <row r="1920" spans="1:4" ht="15">
      <c r="A1920" s="760" t="s">
        <v>1420</v>
      </c>
      <c r="B1920" s="761" t="s">
        <v>1165</v>
      </c>
      <c r="C1920" s="552">
        <v>719.2</v>
      </c>
      <c r="D1920" s="748"/>
    </row>
    <row r="1921" spans="1:4" ht="15">
      <c r="A1921" s="760" t="s">
        <v>1244</v>
      </c>
      <c r="B1921" s="761" t="s">
        <v>1165</v>
      </c>
      <c r="C1921" s="552">
        <v>719.2</v>
      </c>
      <c r="D1921" s="748"/>
    </row>
    <row r="1922" spans="1:4" ht="15">
      <c r="A1922" s="760" t="s">
        <v>1437</v>
      </c>
      <c r="B1922" s="761" t="s">
        <v>1165</v>
      </c>
      <c r="C1922" s="552">
        <v>719.2</v>
      </c>
      <c r="D1922" s="748"/>
    </row>
    <row r="1923" spans="1:4" ht="15">
      <c r="A1923" s="760" t="s">
        <v>1330</v>
      </c>
      <c r="B1923" s="761" t="s">
        <v>1165</v>
      </c>
      <c r="C1923" s="552">
        <v>719.2</v>
      </c>
      <c r="D1923" s="748"/>
    </row>
    <row r="1924" spans="1:4" ht="15">
      <c r="A1924" s="760" t="s">
        <v>1503</v>
      </c>
      <c r="B1924" s="761" t="s">
        <v>1165</v>
      </c>
      <c r="C1924" s="552">
        <v>719.2</v>
      </c>
      <c r="D1924" s="748"/>
    </row>
    <row r="1925" spans="1:4" ht="15">
      <c r="A1925" s="760" t="s">
        <v>1479</v>
      </c>
      <c r="B1925" s="761" t="s">
        <v>1165</v>
      </c>
      <c r="C1925" s="552">
        <v>719.2</v>
      </c>
      <c r="D1925" s="748"/>
    </row>
    <row r="1926" spans="1:4" ht="15">
      <c r="A1926" s="760" t="s">
        <v>1371</v>
      </c>
      <c r="B1926" s="761" t="s">
        <v>1165</v>
      </c>
      <c r="C1926" s="552">
        <v>719.2</v>
      </c>
      <c r="D1926" s="748"/>
    </row>
    <row r="1927" spans="1:4" ht="15">
      <c r="A1927" s="760" t="s">
        <v>1483</v>
      </c>
      <c r="B1927" s="761" t="s">
        <v>1165</v>
      </c>
      <c r="C1927" s="552">
        <v>719.2</v>
      </c>
      <c r="D1927" s="748"/>
    </row>
    <row r="1928" spans="1:4" ht="15">
      <c r="A1928" s="760" t="s">
        <v>1451</v>
      </c>
      <c r="B1928" s="761" t="s">
        <v>1165</v>
      </c>
      <c r="C1928" s="552">
        <v>719.2</v>
      </c>
      <c r="D1928" s="748"/>
    </row>
    <row r="1929" spans="1:4" ht="15">
      <c r="A1929" s="760" t="s">
        <v>1473</v>
      </c>
      <c r="B1929" s="761" t="s">
        <v>1165</v>
      </c>
      <c r="C1929" s="552">
        <v>719.2</v>
      </c>
      <c r="D1929" s="748"/>
    </row>
    <row r="1930" spans="1:4" ht="15">
      <c r="A1930" s="760" t="s">
        <v>1212</v>
      </c>
      <c r="B1930" s="761" t="s">
        <v>1165</v>
      </c>
      <c r="C1930" s="552">
        <v>719.2</v>
      </c>
      <c r="D1930" s="748"/>
    </row>
    <row r="1931" spans="1:4" ht="15">
      <c r="A1931" s="760" t="s">
        <v>1386</v>
      </c>
      <c r="B1931" s="761" t="s">
        <v>1165</v>
      </c>
      <c r="C1931" s="552">
        <v>719.2</v>
      </c>
      <c r="D1931" s="748"/>
    </row>
    <row r="1932" spans="1:4" ht="15">
      <c r="A1932" s="760" t="s">
        <v>1364</v>
      </c>
      <c r="B1932" s="761" t="s">
        <v>1165</v>
      </c>
      <c r="C1932" s="552">
        <v>719.2</v>
      </c>
      <c r="D1932" s="748"/>
    </row>
    <row r="1933" spans="1:4" ht="15">
      <c r="A1933" s="760" t="s">
        <v>1320</v>
      </c>
      <c r="B1933" s="761" t="s">
        <v>1165</v>
      </c>
      <c r="C1933" s="552">
        <v>719.2</v>
      </c>
      <c r="D1933" s="748"/>
    </row>
    <row r="1934" spans="1:4" ht="15">
      <c r="A1934" s="760" t="s">
        <v>1222</v>
      </c>
      <c r="B1934" s="761" t="s">
        <v>1165</v>
      </c>
      <c r="C1934" s="552">
        <v>719.2</v>
      </c>
      <c r="D1934" s="748"/>
    </row>
    <row r="1935" spans="1:4" ht="15">
      <c r="A1935" s="760" t="s">
        <v>1306</v>
      </c>
      <c r="B1935" s="761" t="s">
        <v>1165</v>
      </c>
      <c r="C1935" s="552">
        <v>719.2</v>
      </c>
      <c r="D1935" s="748"/>
    </row>
    <row r="1936" spans="1:4" ht="15">
      <c r="A1936" s="760" t="s">
        <v>1456</v>
      </c>
      <c r="B1936" s="761" t="s">
        <v>1165</v>
      </c>
      <c r="C1936" s="552">
        <v>719.2</v>
      </c>
      <c r="D1936" s="748"/>
    </row>
    <row r="1937" spans="1:4" ht="15">
      <c r="A1937" s="760" t="s">
        <v>1421</v>
      </c>
      <c r="B1937" s="761" t="s">
        <v>1165</v>
      </c>
      <c r="C1937" s="552">
        <v>719.2</v>
      </c>
      <c r="D1937" s="748"/>
    </row>
    <row r="1938" spans="1:4" ht="15">
      <c r="A1938" s="760" t="s">
        <v>1164</v>
      </c>
      <c r="B1938" s="761" t="s">
        <v>1165</v>
      </c>
      <c r="C1938" s="552">
        <v>719.2</v>
      </c>
      <c r="D1938" s="748"/>
    </row>
    <row r="1939" spans="1:4" ht="15">
      <c r="A1939" s="760" t="s">
        <v>1314</v>
      </c>
      <c r="B1939" s="761" t="s">
        <v>1165</v>
      </c>
      <c r="C1939" s="552">
        <v>719.2</v>
      </c>
      <c r="D1939" s="748"/>
    </row>
    <row r="1940" spans="1:4" ht="15">
      <c r="A1940" s="760" t="s">
        <v>1355</v>
      </c>
      <c r="B1940" s="761" t="s">
        <v>1165</v>
      </c>
      <c r="C1940" s="552">
        <v>719.2</v>
      </c>
      <c r="D1940" s="748"/>
    </row>
    <row r="1941" spans="1:4" ht="15">
      <c r="A1941" s="760" t="s">
        <v>1258</v>
      </c>
      <c r="B1941" s="761" t="s">
        <v>1165</v>
      </c>
      <c r="C1941" s="552">
        <v>719.2</v>
      </c>
      <c r="D1941" s="748"/>
    </row>
    <row r="1942" spans="1:4" ht="15">
      <c r="A1942" s="760" t="s">
        <v>1202</v>
      </c>
      <c r="B1942" s="761" t="s">
        <v>1189</v>
      </c>
      <c r="C1942" s="552">
        <v>2035</v>
      </c>
      <c r="D1942" s="748"/>
    </row>
    <row r="1943" spans="1:4" ht="15">
      <c r="A1943" s="760" t="s">
        <v>1417</v>
      </c>
      <c r="B1943" s="761" t="s">
        <v>1189</v>
      </c>
      <c r="C1943" s="552">
        <v>2035</v>
      </c>
      <c r="D1943" s="748"/>
    </row>
    <row r="1944" spans="1:4" ht="15">
      <c r="A1944" s="760" t="s">
        <v>1228</v>
      </c>
      <c r="B1944" s="761" t="s">
        <v>1189</v>
      </c>
      <c r="C1944" s="552">
        <v>2035</v>
      </c>
      <c r="D1944" s="748"/>
    </row>
    <row r="1945" spans="1:4" ht="15">
      <c r="A1945" s="760" t="s">
        <v>1356</v>
      </c>
      <c r="B1945" s="761" t="s">
        <v>1189</v>
      </c>
      <c r="C1945" s="552">
        <v>2035</v>
      </c>
      <c r="D1945" s="748"/>
    </row>
    <row r="1946" spans="1:4" ht="15">
      <c r="A1946" s="760" t="s">
        <v>1278</v>
      </c>
      <c r="B1946" s="761" t="s">
        <v>1189</v>
      </c>
      <c r="C1946" s="552">
        <v>2035</v>
      </c>
      <c r="D1946" s="748"/>
    </row>
    <row r="1947" spans="1:4" ht="15">
      <c r="A1947" s="760" t="s">
        <v>1436</v>
      </c>
      <c r="B1947" s="761" t="s">
        <v>1189</v>
      </c>
      <c r="C1947" s="552">
        <v>2035</v>
      </c>
      <c r="D1947" s="748"/>
    </row>
    <row r="1948" spans="1:4" ht="15">
      <c r="A1948" s="760" t="s">
        <v>1408</v>
      </c>
      <c r="B1948" s="761" t="s">
        <v>1189</v>
      </c>
      <c r="C1948" s="552">
        <v>2035</v>
      </c>
      <c r="D1948" s="748"/>
    </row>
    <row r="1949" spans="1:4" ht="15">
      <c r="A1949" s="760" t="s">
        <v>1188</v>
      </c>
      <c r="B1949" s="761" t="s">
        <v>1189</v>
      </c>
      <c r="C1949" s="603">
        <v>2035</v>
      </c>
      <c r="D1949" s="748"/>
    </row>
    <row r="1950" spans="1:4" ht="15">
      <c r="A1950" s="760" t="s">
        <v>1218</v>
      </c>
      <c r="B1950" s="761" t="s">
        <v>1154</v>
      </c>
      <c r="C1950" s="603">
        <v>365.4</v>
      </c>
      <c r="D1950" s="748"/>
    </row>
    <row r="1951" spans="1:4" ht="15">
      <c r="A1951" s="760" t="s">
        <v>1153</v>
      </c>
      <c r="B1951" s="761" t="s">
        <v>1154</v>
      </c>
      <c r="C1951" s="603">
        <v>365.4</v>
      </c>
      <c r="D1951" s="748"/>
    </row>
    <row r="1952" spans="1:4" ht="15">
      <c r="A1952" s="760" t="s">
        <v>1527</v>
      </c>
      <c r="B1952" s="761" t="s">
        <v>1154</v>
      </c>
      <c r="C1952" s="603">
        <v>365.4</v>
      </c>
      <c r="D1952" s="748"/>
    </row>
    <row r="1953" spans="1:4" ht="15">
      <c r="A1953" s="760" t="s">
        <v>1197</v>
      </c>
      <c r="B1953" s="761" t="s">
        <v>1154</v>
      </c>
      <c r="C1953" s="603">
        <v>365.4</v>
      </c>
      <c r="D1953" s="748"/>
    </row>
    <row r="1954" spans="1:4" ht="15">
      <c r="A1954" s="760" t="s">
        <v>1319</v>
      </c>
      <c r="B1954" s="761" t="s">
        <v>1154</v>
      </c>
      <c r="C1954" s="603">
        <v>365.4</v>
      </c>
      <c r="D1954" s="748"/>
    </row>
    <row r="1955" spans="1:4" ht="15">
      <c r="A1955" s="760" t="s">
        <v>1286</v>
      </c>
      <c r="B1955" s="761" t="s">
        <v>1154</v>
      </c>
      <c r="C1955" s="603">
        <v>365.4</v>
      </c>
      <c r="D1955" s="748"/>
    </row>
    <row r="1956" spans="1:4" ht="15">
      <c r="A1956" s="760" t="s">
        <v>1261</v>
      </c>
      <c r="B1956" s="761" t="s">
        <v>1154</v>
      </c>
      <c r="C1956" s="603">
        <v>365.4</v>
      </c>
      <c r="D1956" s="748"/>
    </row>
    <row r="1957" spans="1:4" ht="15">
      <c r="A1957" s="760" t="s">
        <v>1461</v>
      </c>
      <c r="B1957" s="761" t="s">
        <v>1154</v>
      </c>
      <c r="C1957" s="603">
        <v>365.4</v>
      </c>
      <c r="D1957" s="748"/>
    </row>
    <row r="1958" spans="1:4" ht="15">
      <c r="A1958" s="760" t="s">
        <v>1484</v>
      </c>
      <c r="B1958" s="761" t="s">
        <v>1154</v>
      </c>
      <c r="C1958" s="603">
        <v>365.4</v>
      </c>
      <c r="D1958" s="748"/>
    </row>
    <row r="1959" spans="1:4" ht="15">
      <c r="A1959" s="760" t="s">
        <v>1442</v>
      </c>
      <c r="B1959" s="761" t="s">
        <v>1154</v>
      </c>
      <c r="C1959" s="603">
        <v>365.4</v>
      </c>
      <c r="D1959" s="748"/>
    </row>
    <row r="1960" spans="1:4" ht="15">
      <c r="A1960" s="760" t="s">
        <v>1316</v>
      </c>
      <c r="B1960" s="761" t="s">
        <v>1154</v>
      </c>
      <c r="C1960" s="603">
        <v>365.4</v>
      </c>
      <c r="D1960" s="748"/>
    </row>
    <row r="1961" spans="1:4" ht="15">
      <c r="A1961" s="760" t="s">
        <v>1219</v>
      </c>
      <c r="B1961" s="761" t="s">
        <v>1154</v>
      </c>
      <c r="C1961" s="603">
        <v>365.4</v>
      </c>
      <c r="D1961" s="748"/>
    </row>
    <row r="1962" spans="1:4" ht="15">
      <c r="A1962" s="760" t="s">
        <v>1487</v>
      </c>
      <c r="B1962" s="761" t="s">
        <v>1154</v>
      </c>
      <c r="C1962" s="603">
        <v>365.4</v>
      </c>
      <c r="D1962" s="748"/>
    </row>
    <row r="1963" spans="1:4" ht="15">
      <c r="A1963" s="760" t="s">
        <v>1367</v>
      </c>
      <c r="B1963" s="761" t="s">
        <v>1154</v>
      </c>
      <c r="C1963" s="603">
        <v>365.4</v>
      </c>
      <c r="D1963" s="748"/>
    </row>
    <row r="1964" spans="1:4" ht="15">
      <c r="A1964" s="760" t="s">
        <v>1166</v>
      </c>
      <c r="B1964" s="761" t="s">
        <v>1154</v>
      </c>
      <c r="C1964" s="603">
        <v>365.4</v>
      </c>
      <c r="D1964" s="748"/>
    </row>
    <row r="1965" spans="1:4" ht="15">
      <c r="A1965" s="760" t="s">
        <v>1252</v>
      </c>
      <c r="B1965" s="761" t="s">
        <v>1154</v>
      </c>
      <c r="C1965" s="603">
        <v>365.4</v>
      </c>
      <c r="D1965" s="748"/>
    </row>
    <row r="1966" spans="1:4" ht="15">
      <c r="A1966" s="760" t="s">
        <v>1287</v>
      </c>
      <c r="B1966" s="761" t="s">
        <v>1154</v>
      </c>
      <c r="C1966" s="603">
        <v>365.4</v>
      </c>
      <c r="D1966" s="748"/>
    </row>
    <row r="1967" spans="1:4" ht="15">
      <c r="A1967" s="760" t="s">
        <v>1342</v>
      </c>
      <c r="B1967" s="761" t="s">
        <v>1154</v>
      </c>
      <c r="C1967" s="603">
        <v>365.4</v>
      </c>
      <c r="D1967" s="748"/>
    </row>
    <row r="1968" spans="1:4" ht="15">
      <c r="A1968" s="760" t="s">
        <v>1369</v>
      </c>
      <c r="B1968" s="761" t="s">
        <v>1154</v>
      </c>
      <c r="C1968" s="603">
        <v>365.4</v>
      </c>
      <c r="D1968" s="748"/>
    </row>
    <row r="1969" spans="1:4" ht="15">
      <c r="A1969" s="760" t="s">
        <v>1293</v>
      </c>
      <c r="B1969" s="761" t="s">
        <v>1154</v>
      </c>
      <c r="C1969" s="603">
        <v>365.4</v>
      </c>
      <c r="D1969" s="748"/>
    </row>
    <row r="1970" spans="1:4" ht="15">
      <c r="A1970" s="760" t="s">
        <v>1383</v>
      </c>
      <c r="B1970" s="761" t="s">
        <v>1154</v>
      </c>
      <c r="C1970" s="603">
        <v>365.4</v>
      </c>
      <c r="D1970" s="748"/>
    </row>
    <row r="1971" spans="1:4" ht="15">
      <c r="A1971" s="760" t="s">
        <v>1411</v>
      </c>
      <c r="B1971" s="761" t="s">
        <v>1154</v>
      </c>
      <c r="C1971" s="603">
        <v>365.4</v>
      </c>
      <c r="D1971" s="748"/>
    </row>
    <row r="1972" spans="1:4" ht="15">
      <c r="A1972" s="760" t="s">
        <v>1221</v>
      </c>
      <c r="B1972" s="761" t="s">
        <v>1154</v>
      </c>
      <c r="C1972" s="603">
        <v>365.4</v>
      </c>
      <c r="D1972" s="748"/>
    </row>
    <row r="1973" spans="1:4" ht="15">
      <c r="A1973" s="760" t="s">
        <v>1159</v>
      </c>
      <c r="B1973" s="761" t="s">
        <v>1154</v>
      </c>
      <c r="C1973" s="603">
        <v>365.4</v>
      </c>
      <c r="D1973" s="748"/>
    </row>
    <row r="1974" spans="1:4" ht="15">
      <c r="A1974" s="760" t="s">
        <v>1214</v>
      </c>
      <c r="B1974" s="761" t="s">
        <v>1154</v>
      </c>
      <c r="C1974" s="603">
        <v>365.4</v>
      </c>
      <c r="D1974" s="748"/>
    </row>
    <row r="1975" spans="1:4" ht="15">
      <c r="A1975" s="760" t="s">
        <v>1387</v>
      </c>
      <c r="B1975" s="761" t="s">
        <v>1154</v>
      </c>
      <c r="C1975" s="603">
        <v>365.4</v>
      </c>
      <c r="D1975" s="748"/>
    </row>
    <row r="1976" spans="1:4" ht="15">
      <c r="A1976" s="760" t="s">
        <v>1277</v>
      </c>
      <c r="B1976" s="761" t="s">
        <v>1154</v>
      </c>
      <c r="C1976" s="603">
        <v>365.4</v>
      </c>
      <c r="D1976" s="748"/>
    </row>
    <row r="1977" spans="1:4" ht="15">
      <c r="A1977" s="760" t="s">
        <v>1397</v>
      </c>
      <c r="B1977" s="761" t="s">
        <v>1154</v>
      </c>
      <c r="C1977" s="603">
        <v>365.4</v>
      </c>
      <c r="D1977" s="748"/>
    </row>
    <row r="1978" spans="1:4" ht="15">
      <c r="A1978" s="760" t="s">
        <v>1366</v>
      </c>
      <c r="B1978" s="761" t="s">
        <v>1154</v>
      </c>
      <c r="C1978" s="603">
        <v>365.4</v>
      </c>
      <c r="D1978" s="748"/>
    </row>
    <row r="1979" spans="1:4" ht="15">
      <c r="A1979" s="760" t="s">
        <v>1485</v>
      </c>
      <c r="B1979" s="761" t="s">
        <v>1154</v>
      </c>
      <c r="C1979" s="603">
        <v>365.4</v>
      </c>
      <c r="D1979" s="748"/>
    </row>
    <row r="1980" spans="1:4" ht="15">
      <c r="A1980" s="760" t="s">
        <v>1513</v>
      </c>
      <c r="B1980" s="761" t="s">
        <v>1154</v>
      </c>
      <c r="C1980" s="603">
        <v>365.4</v>
      </c>
      <c r="D1980" s="748"/>
    </row>
    <row r="1981" spans="1:4" ht="15">
      <c r="A1981" s="760" t="s">
        <v>1380</v>
      </c>
      <c r="B1981" s="761" t="s">
        <v>1154</v>
      </c>
      <c r="C1981" s="603">
        <v>365.4</v>
      </c>
      <c r="D1981" s="748"/>
    </row>
    <row r="1982" spans="1:4" ht="15">
      <c r="A1982" s="760" t="s">
        <v>1251</v>
      </c>
      <c r="B1982" s="761" t="s">
        <v>1154</v>
      </c>
      <c r="C1982" s="603">
        <v>365.4</v>
      </c>
      <c r="D1982" s="748"/>
    </row>
    <row r="1983" spans="1:4" ht="15">
      <c r="A1983" s="760" t="s">
        <v>1423</v>
      </c>
      <c r="B1983" s="761" t="s">
        <v>1154</v>
      </c>
      <c r="C1983" s="603">
        <v>365.4</v>
      </c>
      <c r="D1983" s="748"/>
    </row>
    <row r="1984" spans="1:4" ht="15">
      <c r="A1984" s="760" t="s">
        <v>1422</v>
      </c>
      <c r="B1984" s="761" t="s">
        <v>1154</v>
      </c>
      <c r="C1984" s="603">
        <v>365.4</v>
      </c>
      <c r="D1984" s="748"/>
    </row>
    <row r="1985" spans="1:4" ht="15">
      <c r="A1985" s="760" t="s">
        <v>1262</v>
      </c>
      <c r="B1985" s="761" t="s">
        <v>1154</v>
      </c>
      <c r="C1985" s="603">
        <v>365.4</v>
      </c>
      <c r="D1985" s="748"/>
    </row>
    <row r="1986" spans="1:4" ht="15">
      <c r="A1986" s="760" t="s">
        <v>1413</v>
      </c>
      <c r="B1986" s="761" t="s">
        <v>1154</v>
      </c>
      <c r="C1986" s="603">
        <v>365.4</v>
      </c>
      <c r="D1986" s="748"/>
    </row>
    <row r="1987" spans="1:4" ht="15">
      <c r="A1987" s="760" t="s">
        <v>1452</v>
      </c>
      <c r="B1987" s="761" t="s">
        <v>1154</v>
      </c>
      <c r="C1987" s="552">
        <v>365.4</v>
      </c>
      <c r="D1987" s="748"/>
    </row>
    <row r="1988" spans="1:4" ht="15">
      <c r="A1988" s="760" t="s">
        <v>1260</v>
      </c>
      <c r="B1988" s="761" t="s">
        <v>1154</v>
      </c>
      <c r="C1988" s="552">
        <v>365.4</v>
      </c>
      <c r="D1988" s="748"/>
    </row>
    <row r="1989" spans="1:4" ht="15">
      <c r="A1989" s="760" t="s">
        <v>1331</v>
      </c>
      <c r="B1989" s="761" t="s">
        <v>1154</v>
      </c>
      <c r="C1989" s="552">
        <v>365.4</v>
      </c>
      <c r="D1989" s="748"/>
    </row>
    <row r="1990" spans="1:4" ht="15">
      <c r="A1990" s="760" t="s">
        <v>1215</v>
      </c>
      <c r="B1990" s="761" t="s">
        <v>1156</v>
      </c>
      <c r="C1990" s="552">
        <v>3566.34</v>
      </c>
      <c r="D1990" s="748"/>
    </row>
    <row r="1991" spans="1:4" ht="15">
      <c r="A1991" s="760" t="s">
        <v>1512</v>
      </c>
      <c r="B1991" s="761" t="s">
        <v>1156</v>
      </c>
      <c r="C1991" s="552">
        <v>3566.34</v>
      </c>
      <c r="D1991" s="748"/>
    </row>
    <row r="1992" spans="1:4" ht="15">
      <c r="A1992" s="760" t="s">
        <v>1501</v>
      </c>
      <c r="B1992" s="761" t="s">
        <v>1156</v>
      </c>
      <c r="C1992" s="552">
        <v>3566.34</v>
      </c>
      <c r="D1992" s="748"/>
    </row>
    <row r="1993" spans="1:4" ht="15">
      <c r="A1993" s="760" t="s">
        <v>1155</v>
      </c>
      <c r="B1993" s="761" t="s">
        <v>1156</v>
      </c>
      <c r="C1993" s="552">
        <v>3566.34</v>
      </c>
      <c r="D1993" s="748"/>
    </row>
    <row r="1994" spans="1:4" ht="15">
      <c r="A1994" s="760" t="s">
        <v>1416</v>
      </c>
      <c r="B1994" s="761" t="s">
        <v>1156</v>
      </c>
      <c r="C1994" s="552">
        <v>3566.34</v>
      </c>
      <c r="D1994" s="748"/>
    </row>
    <row r="1995" spans="1:4" ht="15">
      <c r="A1995" s="760" t="s">
        <v>1398</v>
      </c>
      <c r="B1995" s="761" t="s">
        <v>1156</v>
      </c>
      <c r="C1995" s="552">
        <v>3566.34</v>
      </c>
      <c r="D1995" s="748"/>
    </row>
    <row r="1996" spans="1:4" ht="15">
      <c r="A1996" s="760" t="s">
        <v>1458</v>
      </c>
      <c r="B1996" s="761" t="s">
        <v>1156</v>
      </c>
      <c r="C1996" s="552">
        <v>3566.34</v>
      </c>
      <c r="D1996" s="748"/>
    </row>
    <row r="1997" spans="1:4" ht="15">
      <c r="A1997" s="760" t="s">
        <v>1379</v>
      </c>
      <c r="B1997" s="761" t="s">
        <v>1156</v>
      </c>
      <c r="C1997" s="552">
        <v>3566.34</v>
      </c>
      <c r="D1997" s="748"/>
    </row>
    <row r="1998" spans="1:4" ht="15">
      <c r="A1998" s="760" t="s">
        <v>1332</v>
      </c>
      <c r="B1998" s="761" t="s">
        <v>1156</v>
      </c>
      <c r="C1998" s="552">
        <v>3566.34</v>
      </c>
      <c r="D1998" s="748"/>
    </row>
    <row r="1999" spans="1:4" ht="15">
      <c r="A1999" s="760" t="s">
        <v>1341</v>
      </c>
      <c r="B1999" s="761" t="s">
        <v>1156</v>
      </c>
      <c r="C1999" s="552">
        <v>3566.34</v>
      </c>
      <c r="D1999" s="748"/>
    </row>
    <row r="2000" spans="1:4" ht="15">
      <c r="A2000" s="760" t="s">
        <v>1474</v>
      </c>
      <c r="B2000" s="761" t="s">
        <v>1217</v>
      </c>
      <c r="C2000" s="552">
        <v>1508</v>
      </c>
      <c r="D2000" s="748"/>
    </row>
    <row r="2001" spans="1:4" ht="15">
      <c r="A2001" s="760" t="s">
        <v>1216</v>
      </c>
      <c r="B2001" s="761" t="s">
        <v>1217</v>
      </c>
      <c r="C2001" s="552">
        <v>1508</v>
      </c>
      <c r="D2001" s="748"/>
    </row>
    <row r="2002" spans="1:4" ht="15">
      <c r="A2002" s="760" t="s">
        <v>1494</v>
      </c>
      <c r="B2002" s="761" t="s">
        <v>1145</v>
      </c>
      <c r="C2002" s="552">
        <v>760.1</v>
      </c>
      <c r="D2002" s="748"/>
    </row>
    <row r="2003" spans="1:4" ht="15">
      <c r="A2003" s="760" t="s">
        <v>1339</v>
      </c>
      <c r="B2003" s="761" t="s">
        <v>1145</v>
      </c>
      <c r="C2003" s="552">
        <v>760.1</v>
      </c>
      <c r="D2003" s="748"/>
    </row>
    <row r="2004" spans="1:4" ht="15">
      <c r="A2004" s="760" t="s">
        <v>1290</v>
      </c>
      <c r="B2004" s="761" t="s">
        <v>1145</v>
      </c>
      <c r="C2004" s="552">
        <v>760.1</v>
      </c>
      <c r="D2004" s="748"/>
    </row>
    <row r="2005" spans="1:4" ht="15">
      <c r="A2005" s="760" t="s">
        <v>1418</v>
      </c>
      <c r="B2005" s="761" t="s">
        <v>1145</v>
      </c>
      <c r="C2005" s="552">
        <v>760.1</v>
      </c>
      <c r="D2005" s="748"/>
    </row>
    <row r="2006" spans="1:4" ht="15">
      <c r="A2006" s="760" t="s">
        <v>1196</v>
      </c>
      <c r="B2006" s="761" t="s">
        <v>1145</v>
      </c>
      <c r="C2006" s="552">
        <v>760.1</v>
      </c>
      <c r="D2006" s="748"/>
    </row>
    <row r="2007" spans="1:4" ht="15">
      <c r="A2007" s="760" t="s">
        <v>1295</v>
      </c>
      <c r="B2007" s="761" t="s">
        <v>1145</v>
      </c>
      <c r="C2007" s="552">
        <v>760.1</v>
      </c>
      <c r="D2007" s="748"/>
    </row>
    <row r="2008" spans="1:4" ht="15">
      <c r="A2008" s="760" t="s">
        <v>1248</v>
      </c>
      <c r="B2008" s="761" t="s">
        <v>1145</v>
      </c>
      <c r="C2008" s="552">
        <v>760.1</v>
      </c>
      <c r="D2008" s="748"/>
    </row>
    <row r="2009" spans="1:4" ht="15">
      <c r="A2009" s="760" t="s">
        <v>1365</v>
      </c>
      <c r="B2009" s="761" t="s">
        <v>1145</v>
      </c>
      <c r="C2009" s="552">
        <v>760.1</v>
      </c>
      <c r="D2009" s="748"/>
    </row>
    <row r="2010" spans="1:4" ht="15">
      <c r="A2010" s="760" t="s">
        <v>1256</v>
      </c>
      <c r="B2010" s="761" t="s">
        <v>1145</v>
      </c>
      <c r="C2010" s="552">
        <v>760.1</v>
      </c>
      <c r="D2010" s="748"/>
    </row>
    <row r="2011" spans="1:4" ht="15">
      <c r="A2011" s="760" t="s">
        <v>1249</v>
      </c>
      <c r="B2011" s="761" t="s">
        <v>1145</v>
      </c>
      <c r="C2011" s="552">
        <v>760.1</v>
      </c>
      <c r="D2011" s="748"/>
    </row>
    <row r="2012" spans="1:4" ht="15">
      <c r="A2012" s="760" t="s">
        <v>1250</v>
      </c>
      <c r="B2012" s="761" t="s">
        <v>1145</v>
      </c>
      <c r="C2012" s="552">
        <v>760.1</v>
      </c>
      <c r="D2012" s="748"/>
    </row>
    <row r="2013" spans="1:4" ht="15">
      <c r="A2013" s="760" t="s">
        <v>1425</v>
      </c>
      <c r="B2013" s="761" t="s">
        <v>1145</v>
      </c>
      <c r="C2013" s="552">
        <v>760.1</v>
      </c>
      <c r="D2013" s="748"/>
    </row>
    <row r="2014" spans="1:4" ht="15">
      <c r="A2014" s="760" t="s">
        <v>1504</v>
      </c>
      <c r="B2014" s="761" t="s">
        <v>1145</v>
      </c>
      <c r="C2014" s="552">
        <v>760.1</v>
      </c>
      <c r="D2014" s="748"/>
    </row>
    <row r="2015" spans="1:4" ht="15">
      <c r="A2015" s="760" t="s">
        <v>1144</v>
      </c>
      <c r="B2015" s="761" t="s">
        <v>1145</v>
      </c>
      <c r="C2015" s="552">
        <v>760.1</v>
      </c>
      <c r="D2015" s="748"/>
    </row>
    <row r="2016" spans="1:4" ht="15">
      <c r="A2016" s="760" t="s">
        <v>1190</v>
      </c>
      <c r="B2016" s="761" t="s">
        <v>1145</v>
      </c>
      <c r="C2016" s="552">
        <v>760.1</v>
      </c>
      <c r="D2016" s="748"/>
    </row>
    <row r="2017" spans="1:4" ht="15">
      <c r="A2017" s="760" t="s">
        <v>1414</v>
      </c>
      <c r="B2017" s="761" t="s">
        <v>1145</v>
      </c>
      <c r="C2017" s="552">
        <v>760.1</v>
      </c>
      <c r="D2017" s="748"/>
    </row>
    <row r="2018" spans="1:4" ht="15">
      <c r="A2018" s="760" t="s">
        <v>1460</v>
      </c>
      <c r="B2018" s="761" t="s">
        <v>1145</v>
      </c>
      <c r="C2018" s="552">
        <v>760.1</v>
      </c>
      <c r="D2018" s="748"/>
    </row>
    <row r="2019" spans="1:4" ht="15">
      <c r="A2019" s="760" t="s">
        <v>1399</v>
      </c>
      <c r="B2019" s="761" t="s">
        <v>1145</v>
      </c>
      <c r="C2019" s="552">
        <v>760.1</v>
      </c>
      <c r="D2019" s="748"/>
    </row>
    <row r="2020" spans="1:4" ht="15">
      <c r="A2020" s="760" t="s">
        <v>1220</v>
      </c>
      <c r="B2020" s="761" t="s">
        <v>1145</v>
      </c>
      <c r="C2020" s="552">
        <v>760.1</v>
      </c>
      <c r="D2020" s="748"/>
    </row>
    <row r="2021" spans="1:4" ht="15">
      <c r="A2021" s="760" t="s">
        <v>1292</v>
      </c>
      <c r="B2021" s="761" t="s">
        <v>1145</v>
      </c>
      <c r="C2021" s="552">
        <v>760.1</v>
      </c>
      <c r="D2021" s="748"/>
    </row>
    <row r="2022" spans="1:4" ht="15">
      <c r="A2022" s="760" t="s">
        <v>1291</v>
      </c>
      <c r="B2022" s="761" t="s">
        <v>1145</v>
      </c>
      <c r="C2022" s="552">
        <v>760.1</v>
      </c>
      <c r="D2022" s="748"/>
    </row>
    <row r="2023" spans="1:4" ht="15">
      <c r="A2023" s="760" t="s">
        <v>1195</v>
      </c>
      <c r="B2023" s="761" t="s">
        <v>1145</v>
      </c>
      <c r="C2023" s="552">
        <v>760.1</v>
      </c>
      <c r="D2023" s="748"/>
    </row>
    <row r="2024" spans="1:4" ht="15">
      <c r="A2024" s="760" t="s">
        <v>1184</v>
      </c>
      <c r="B2024" s="761" t="s">
        <v>1145</v>
      </c>
      <c r="C2024" s="552">
        <v>760.1</v>
      </c>
      <c r="D2024" s="748"/>
    </row>
    <row r="2025" spans="1:4" ht="15">
      <c r="A2025" s="760" t="s">
        <v>1454</v>
      </c>
      <c r="B2025" s="761" t="s">
        <v>1145</v>
      </c>
      <c r="C2025" s="552">
        <v>760.1</v>
      </c>
      <c r="D2025" s="748"/>
    </row>
    <row r="2026" spans="1:4" ht="15">
      <c r="A2026" s="760" t="s">
        <v>1489</v>
      </c>
      <c r="B2026" s="761" t="s">
        <v>1145</v>
      </c>
      <c r="C2026" s="552">
        <v>760.1</v>
      </c>
      <c r="D2026" s="748"/>
    </row>
    <row r="2027" spans="1:4" ht="15">
      <c r="A2027" s="760" t="s">
        <v>1308</v>
      </c>
      <c r="B2027" s="761" t="s">
        <v>1145</v>
      </c>
      <c r="C2027" s="552">
        <v>760.1</v>
      </c>
      <c r="D2027" s="748"/>
    </row>
    <row r="2028" spans="1:4" ht="15">
      <c r="A2028" s="760" t="s">
        <v>1370</v>
      </c>
      <c r="B2028" s="761" t="s">
        <v>1145</v>
      </c>
      <c r="C2028" s="552">
        <v>760.1</v>
      </c>
      <c r="D2028" s="748"/>
    </row>
    <row r="2029" spans="1:4" ht="15">
      <c r="A2029" s="760" t="s">
        <v>1430</v>
      </c>
      <c r="B2029" s="761" t="s">
        <v>1145</v>
      </c>
      <c r="C2029" s="552">
        <v>760.1</v>
      </c>
      <c r="D2029" s="748"/>
    </row>
    <row r="2030" spans="1:4" ht="15">
      <c r="A2030" s="760" t="s">
        <v>1157</v>
      </c>
      <c r="B2030" s="761" t="s">
        <v>1158</v>
      </c>
      <c r="C2030" s="552">
        <v>8159.44</v>
      </c>
      <c r="D2030" s="748"/>
    </row>
    <row r="2031" spans="1:4" ht="15">
      <c r="A2031" s="760" t="s">
        <v>1400</v>
      </c>
      <c r="B2031" s="761" t="s">
        <v>1401</v>
      </c>
      <c r="C2031" s="552">
        <v>8275.44</v>
      </c>
      <c r="D2031" s="748"/>
    </row>
    <row r="2032" spans="1:4" ht="15">
      <c r="A2032" s="760" t="s">
        <v>1223</v>
      </c>
      <c r="B2032" s="761" t="s">
        <v>1224</v>
      </c>
      <c r="C2032" s="552">
        <v>11163.31</v>
      </c>
      <c r="D2032" s="748"/>
    </row>
    <row r="2033" spans="1:4" ht="15">
      <c r="A2033" s="760" t="s">
        <v>1530</v>
      </c>
      <c r="B2033" s="761" t="s">
        <v>1531</v>
      </c>
      <c r="C2033" s="552">
        <v>2190</v>
      </c>
      <c r="D2033" s="748"/>
    </row>
    <row r="2034" spans="1:4" ht="15">
      <c r="A2034" s="760" t="s">
        <v>1532</v>
      </c>
      <c r="B2034" s="761" t="s">
        <v>1531</v>
      </c>
      <c r="C2034" s="552">
        <v>2190</v>
      </c>
      <c r="D2034" s="748"/>
    </row>
    <row r="2035" spans="1:4" ht="15">
      <c r="A2035" s="760" t="s">
        <v>1619</v>
      </c>
      <c r="B2035" s="761" t="s">
        <v>1620</v>
      </c>
      <c r="C2035" s="552">
        <v>20316.46</v>
      </c>
      <c r="D2035" s="748"/>
    </row>
    <row r="2036" spans="1:4" ht="15">
      <c r="A2036" s="760" t="s">
        <v>1680</v>
      </c>
      <c r="B2036" s="761" t="s">
        <v>1681</v>
      </c>
      <c r="C2036" s="552">
        <v>2381.48</v>
      </c>
      <c r="D2036" s="748"/>
    </row>
    <row r="2037" spans="1:4" ht="15">
      <c r="A2037" s="760" t="s">
        <v>1855</v>
      </c>
      <c r="B2037" s="761" t="s">
        <v>1856</v>
      </c>
      <c r="C2037" s="552">
        <v>5000</v>
      </c>
      <c r="D2037" s="748"/>
    </row>
    <row r="2038" spans="1:4" ht="15">
      <c r="A2038" s="760" t="s">
        <v>1573</v>
      </c>
      <c r="B2038" s="761" t="s">
        <v>1540</v>
      </c>
      <c r="C2038" s="552">
        <v>6255.64</v>
      </c>
      <c r="D2038" s="748"/>
    </row>
    <row r="2039" spans="1:4" ht="15">
      <c r="A2039" s="760" t="s">
        <v>1714</v>
      </c>
      <c r="B2039" s="761" t="s">
        <v>1540</v>
      </c>
      <c r="C2039" s="552">
        <v>6255.64</v>
      </c>
      <c r="D2039" s="748"/>
    </row>
    <row r="2040" spans="1:4" ht="15">
      <c r="A2040" s="760" t="s">
        <v>1832</v>
      </c>
      <c r="B2040" s="761" t="s">
        <v>1816</v>
      </c>
      <c r="C2040" s="552">
        <v>4170.4399999999996</v>
      </c>
      <c r="D2040" s="748"/>
    </row>
    <row r="2041" spans="1:4" ht="15">
      <c r="A2041" s="760" t="s">
        <v>1815</v>
      </c>
      <c r="B2041" s="761" t="s">
        <v>1816</v>
      </c>
      <c r="C2041" s="552">
        <v>4170.4399999999996</v>
      </c>
      <c r="D2041" s="748"/>
    </row>
    <row r="2042" spans="1:4" ht="15">
      <c r="A2042" s="760" t="s">
        <v>1713</v>
      </c>
      <c r="B2042" s="761" t="s">
        <v>1545</v>
      </c>
      <c r="C2042" s="552">
        <v>12630.08</v>
      </c>
      <c r="D2042" s="748"/>
    </row>
    <row r="2043" spans="1:4" ht="15">
      <c r="A2043" s="760" t="s">
        <v>1596</v>
      </c>
      <c r="B2043" s="761" t="s">
        <v>1597</v>
      </c>
      <c r="C2043" s="552">
        <v>10608.2</v>
      </c>
      <c r="D2043" s="748"/>
    </row>
    <row r="2044" spans="1:4" ht="15">
      <c r="A2044" s="760" t="s">
        <v>1768</v>
      </c>
      <c r="B2044" s="761" t="s">
        <v>1620</v>
      </c>
      <c r="C2044" s="552">
        <v>24700</v>
      </c>
      <c r="D2044" s="748"/>
    </row>
    <row r="2045" spans="1:4" ht="15">
      <c r="A2045" s="760" t="s">
        <v>1773</v>
      </c>
      <c r="B2045" s="761" t="s">
        <v>1575</v>
      </c>
      <c r="C2045" s="552">
        <v>21181.599999999999</v>
      </c>
      <c r="D2045" s="748"/>
    </row>
    <row r="2046" spans="1:4" ht="15">
      <c r="A2046" s="760" t="s">
        <v>1598</v>
      </c>
      <c r="B2046" s="761" t="s">
        <v>1545</v>
      </c>
      <c r="C2046" s="552">
        <v>11556</v>
      </c>
      <c r="D2046" s="748"/>
    </row>
    <row r="2047" spans="1:4" ht="15">
      <c r="A2047" s="760" t="s">
        <v>1748</v>
      </c>
      <c r="B2047" s="761" t="s">
        <v>1545</v>
      </c>
      <c r="C2047" s="552">
        <v>11556</v>
      </c>
      <c r="D2047" s="748"/>
    </row>
    <row r="2048" spans="1:4" ht="15">
      <c r="A2048" s="760" t="s">
        <v>1876</v>
      </c>
      <c r="B2048" s="761" t="s">
        <v>1545</v>
      </c>
      <c r="C2048" s="552">
        <v>11556</v>
      </c>
      <c r="D2048" s="748"/>
    </row>
    <row r="2049" spans="1:4" ht="15">
      <c r="A2049" s="760" t="s">
        <v>1689</v>
      </c>
      <c r="B2049" s="761" t="s">
        <v>1545</v>
      </c>
      <c r="C2049" s="552">
        <v>11556</v>
      </c>
      <c r="D2049" s="748"/>
    </row>
    <row r="2050" spans="1:4" ht="15">
      <c r="A2050" s="760" t="s">
        <v>1618</v>
      </c>
      <c r="B2050" s="761" t="s">
        <v>1545</v>
      </c>
      <c r="C2050" s="552">
        <v>11556</v>
      </c>
      <c r="D2050" s="748"/>
    </row>
    <row r="2051" spans="1:4" ht="15">
      <c r="A2051" s="760" t="s">
        <v>1843</v>
      </c>
      <c r="B2051" s="761" t="s">
        <v>1545</v>
      </c>
      <c r="C2051" s="552">
        <v>11556</v>
      </c>
      <c r="D2051" s="748"/>
    </row>
    <row r="2052" spans="1:4" ht="15">
      <c r="A2052" s="760" t="s">
        <v>1671</v>
      </c>
      <c r="B2052" s="761" t="s">
        <v>1579</v>
      </c>
      <c r="C2052" s="552">
        <v>3000</v>
      </c>
      <c r="D2052" s="748"/>
    </row>
    <row r="2053" spans="1:4" ht="15">
      <c r="A2053" s="760" t="s">
        <v>1578</v>
      </c>
      <c r="B2053" s="761" t="s">
        <v>1579</v>
      </c>
      <c r="C2053" s="552">
        <v>3000</v>
      </c>
      <c r="D2053" s="748"/>
    </row>
    <row r="2054" spans="1:4" ht="15">
      <c r="A2054" s="760" t="s">
        <v>1777</v>
      </c>
      <c r="B2054" s="761" t="s">
        <v>1534</v>
      </c>
      <c r="C2054" s="552">
        <v>4965.78</v>
      </c>
      <c r="D2054" s="748"/>
    </row>
    <row r="2055" spans="1:4" ht="15">
      <c r="A2055" s="760" t="s">
        <v>1656</v>
      </c>
      <c r="B2055" s="761" t="s">
        <v>1534</v>
      </c>
      <c r="C2055" s="552">
        <v>4965.78</v>
      </c>
      <c r="D2055" s="748"/>
    </row>
    <row r="2056" spans="1:4" ht="15">
      <c r="A2056" s="760" t="s">
        <v>1726</v>
      </c>
      <c r="B2056" s="761" t="s">
        <v>1716</v>
      </c>
      <c r="C2056" s="552">
        <v>50000</v>
      </c>
      <c r="D2056" s="748"/>
    </row>
    <row r="2057" spans="1:4" ht="15">
      <c r="A2057" s="760" t="s">
        <v>1649</v>
      </c>
      <c r="B2057" s="761" t="s">
        <v>1592</v>
      </c>
      <c r="C2057" s="552">
        <v>6594.08</v>
      </c>
      <c r="D2057" s="748"/>
    </row>
    <row r="2058" spans="1:4" ht="15">
      <c r="A2058" s="760" t="s">
        <v>1753</v>
      </c>
      <c r="B2058" s="761" t="s">
        <v>1540</v>
      </c>
      <c r="C2058" s="552">
        <v>7000</v>
      </c>
      <c r="D2058" s="748"/>
    </row>
    <row r="2059" spans="1:4" ht="15">
      <c r="A2059" s="760" t="s">
        <v>1702</v>
      </c>
      <c r="B2059" s="761" t="s">
        <v>1592</v>
      </c>
      <c r="C2059" s="552">
        <v>2300</v>
      </c>
      <c r="D2059" s="748"/>
    </row>
    <row r="2060" spans="1:4" ht="15">
      <c r="A2060" s="760" t="s">
        <v>1640</v>
      </c>
      <c r="B2060" s="761" t="s">
        <v>1540</v>
      </c>
      <c r="C2060" s="552">
        <v>7000</v>
      </c>
      <c r="D2060" s="748"/>
    </row>
    <row r="2061" spans="1:4" ht="15">
      <c r="A2061" s="760" t="s">
        <v>1591</v>
      </c>
      <c r="B2061" s="761" t="s">
        <v>1592</v>
      </c>
      <c r="C2061" s="552">
        <v>2300</v>
      </c>
      <c r="D2061" s="748"/>
    </row>
    <row r="2062" spans="1:4" ht="15">
      <c r="A2062" s="760" t="s">
        <v>1814</v>
      </c>
      <c r="B2062" s="761" t="s">
        <v>1540</v>
      </c>
      <c r="C2062" s="552">
        <v>7000</v>
      </c>
      <c r="D2062" s="748"/>
    </row>
    <row r="2063" spans="1:4" ht="15">
      <c r="A2063" s="760" t="s">
        <v>1683</v>
      </c>
      <c r="B2063" s="761" t="s">
        <v>1592</v>
      </c>
      <c r="C2063" s="552">
        <v>2300</v>
      </c>
      <c r="D2063" s="748"/>
    </row>
    <row r="2064" spans="1:4" ht="15">
      <c r="A2064" s="760" t="s">
        <v>1717</v>
      </c>
      <c r="B2064" s="761" t="s">
        <v>1540</v>
      </c>
      <c r="C2064" s="552">
        <v>7000</v>
      </c>
      <c r="D2064" s="748"/>
    </row>
    <row r="2065" spans="1:4" ht="15">
      <c r="A2065" s="760" t="s">
        <v>1654</v>
      </c>
      <c r="B2065" s="761" t="s">
        <v>1592</v>
      </c>
      <c r="C2065" s="552">
        <v>2300</v>
      </c>
      <c r="D2065" s="748"/>
    </row>
    <row r="2066" spans="1:4" ht="15">
      <c r="A2066" s="760" t="s">
        <v>1745</v>
      </c>
      <c r="B2066" s="761" t="s">
        <v>1534</v>
      </c>
      <c r="C2066" s="552">
        <v>7297.56</v>
      </c>
      <c r="D2066" s="748"/>
    </row>
    <row r="2067" spans="1:4" ht="15">
      <c r="A2067" s="760" t="s">
        <v>1563</v>
      </c>
      <c r="B2067" s="761" t="s">
        <v>1564</v>
      </c>
      <c r="C2067" s="552">
        <v>3243.36</v>
      </c>
      <c r="D2067" s="748"/>
    </row>
    <row r="2068" spans="1:4" ht="15">
      <c r="A2068" s="760" t="s">
        <v>1872</v>
      </c>
      <c r="B2068" s="761" t="s">
        <v>1648</v>
      </c>
      <c r="C2068" s="552">
        <v>3243.36</v>
      </c>
      <c r="D2068" s="748"/>
    </row>
    <row r="2069" spans="1:4" ht="15">
      <c r="A2069" s="760" t="s">
        <v>1728</v>
      </c>
      <c r="B2069" s="761" t="s">
        <v>1729</v>
      </c>
      <c r="C2069" s="552">
        <v>2432.52</v>
      </c>
      <c r="D2069" s="748"/>
    </row>
    <row r="2070" spans="1:4" ht="15">
      <c r="A2070" s="760" t="s">
        <v>1721</v>
      </c>
      <c r="B2070" s="761" t="s">
        <v>1722</v>
      </c>
      <c r="C2070" s="552">
        <v>5150.3999999999996</v>
      </c>
      <c r="D2070" s="748"/>
    </row>
    <row r="2071" spans="1:4" ht="15">
      <c r="A2071" s="760" t="s">
        <v>1653</v>
      </c>
      <c r="B2071" s="761" t="s">
        <v>1648</v>
      </c>
      <c r="C2071" s="552">
        <v>1201.3900000000001</v>
      </c>
      <c r="D2071" s="748"/>
    </row>
    <row r="2072" spans="1:4" ht="15">
      <c r="A2072" s="760" t="s">
        <v>1867</v>
      </c>
      <c r="B2072" s="761" t="s">
        <v>1868</v>
      </c>
      <c r="C2072" s="552">
        <v>6000</v>
      </c>
      <c r="D2072" s="748"/>
    </row>
    <row r="2073" spans="1:4" ht="15">
      <c r="A2073" s="760" t="s">
        <v>1875</v>
      </c>
      <c r="B2073" s="761" t="s">
        <v>1564</v>
      </c>
      <c r="C2073" s="552">
        <v>4836.24</v>
      </c>
      <c r="D2073" s="748"/>
    </row>
    <row r="2074" spans="1:4" ht="15">
      <c r="A2074" s="760" t="s">
        <v>1723</v>
      </c>
      <c r="B2074" s="761" t="s">
        <v>1534</v>
      </c>
      <c r="C2074" s="552">
        <v>7254.34</v>
      </c>
      <c r="D2074" s="748"/>
    </row>
    <row r="2075" spans="1:4" ht="15">
      <c r="A2075" s="760" t="s">
        <v>1788</v>
      </c>
      <c r="B2075" s="761" t="s">
        <v>1545</v>
      </c>
      <c r="C2075" s="552">
        <v>13290</v>
      </c>
      <c r="D2075" s="748"/>
    </row>
    <row r="2076" spans="1:4" ht="15">
      <c r="A2076" s="760" t="s">
        <v>1682</v>
      </c>
      <c r="B2076" s="761" t="s">
        <v>1659</v>
      </c>
      <c r="C2076" s="552">
        <v>1560</v>
      </c>
      <c r="D2076" s="748"/>
    </row>
    <row r="2077" spans="1:4" ht="15">
      <c r="A2077" s="760" t="s">
        <v>1658</v>
      </c>
      <c r="B2077" s="761" t="s">
        <v>1659</v>
      </c>
      <c r="C2077" s="552">
        <v>1560</v>
      </c>
      <c r="D2077" s="748"/>
    </row>
    <row r="2078" spans="1:4" ht="15">
      <c r="A2078" s="760" t="s">
        <v>1914</v>
      </c>
      <c r="B2078" s="761" t="s">
        <v>1659</v>
      </c>
      <c r="C2078" s="552">
        <v>1560</v>
      </c>
      <c r="D2078" s="748"/>
    </row>
    <row r="2079" spans="1:4" ht="15">
      <c r="A2079" s="760" t="s">
        <v>1586</v>
      </c>
      <c r="B2079" s="761" t="s">
        <v>1584</v>
      </c>
      <c r="C2079" s="552">
        <v>4110.22</v>
      </c>
      <c r="D2079" s="748"/>
    </row>
    <row r="2080" spans="1:4" ht="15">
      <c r="A2080" s="760" t="s">
        <v>1813</v>
      </c>
      <c r="B2080" s="761" t="s">
        <v>1584</v>
      </c>
      <c r="C2080" s="552">
        <v>4110.22</v>
      </c>
      <c r="D2080" s="748"/>
    </row>
    <row r="2081" spans="1:4" ht="15">
      <c r="A2081" s="760" t="s">
        <v>1909</v>
      </c>
      <c r="B2081" s="761" t="s">
        <v>1584</v>
      </c>
      <c r="C2081" s="552">
        <v>4110.22</v>
      </c>
      <c r="D2081" s="748"/>
    </row>
    <row r="2082" spans="1:4" ht="15">
      <c r="A2082" s="760" t="s">
        <v>1738</v>
      </c>
      <c r="B2082" s="761" t="s">
        <v>1584</v>
      </c>
      <c r="C2082" s="552">
        <v>4110.22</v>
      </c>
      <c r="D2082" s="748"/>
    </row>
    <row r="2083" spans="1:4" ht="15">
      <c r="A2083" s="760" t="s">
        <v>1676</v>
      </c>
      <c r="B2083" s="761" t="s">
        <v>1584</v>
      </c>
      <c r="C2083" s="552">
        <v>4110.22</v>
      </c>
      <c r="D2083" s="748"/>
    </row>
    <row r="2084" spans="1:4" ht="15">
      <c r="A2084" s="760" t="s">
        <v>1583</v>
      </c>
      <c r="B2084" s="761" t="s">
        <v>1584</v>
      </c>
      <c r="C2084" s="552">
        <v>4110.22</v>
      </c>
      <c r="D2084" s="748"/>
    </row>
    <row r="2085" spans="1:4" ht="15">
      <c r="A2085" s="760" t="s">
        <v>1851</v>
      </c>
      <c r="B2085" s="761" t="s">
        <v>1584</v>
      </c>
      <c r="C2085" s="552">
        <v>4110.22</v>
      </c>
      <c r="D2085" s="748"/>
    </row>
    <row r="2086" spans="1:4" ht="15">
      <c r="A2086" s="760" t="s">
        <v>1739</v>
      </c>
      <c r="B2086" s="761" t="s">
        <v>1584</v>
      </c>
      <c r="C2086" s="552">
        <v>4110.22</v>
      </c>
      <c r="D2086" s="748"/>
    </row>
    <row r="2087" spans="1:4" ht="15">
      <c r="A2087" s="760" t="s">
        <v>1600</v>
      </c>
      <c r="B2087" s="761" t="s">
        <v>1584</v>
      </c>
      <c r="C2087" s="552">
        <v>4110.22</v>
      </c>
      <c r="D2087" s="748"/>
    </row>
    <row r="2088" spans="1:4" ht="15">
      <c r="A2088" s="760" t="s">
        <v>1842</v>
      </c>
      <c r="B2088" s="761" t="s">
        <v>1584</v>
      </c>
      <c r="C2088" s="552">
        <v>4110.22</v>
      </c>
      <c r="D2088" s="748"/>
    </row>
    <row r="2089" spans="1:4" ht="15">
      <c r="A2089" s="760" t="s">
        <v>1812</v>
      </c>
      <c r="B2089" s="761" t="s">
        <v>1534</v>
      </c>
      <c r="C2089" s="552">
        <v>6165.33</v>
      </c>
      <c r="D2089" s="748"/>
    </row>
    <row r="2090" spans="1:4" ht="15">
      <c r="A2090" s="760" t="s">
        <v>1684</v>
      </c>
      <c r="B2090" s="761" t="s">
        <v>1534</v>
      </c>
      <c r="C2090" s="552">
        <v>6165.33</v>
      </c>
      <c r="D2090" s="748"/>
    </row>
    <row r="2091" spans="1:4" ht="15">
      <c r="A2091" s="760" t="s">
        <v>1905</v>
      </c>
      <c r="B2091" s="761" t="s">
        <v>1534</v>
      </c>
      <c r="C2091" s="552">
        <v>6165.33</v>
      </c>
      <c r="D2091" s="748"/>
    </row>
    <row r="2092" spans="1:4" ht="15">
      <c r="A2092" s="760" t="s">
        <v>1900</v>
      </c>
      <c r="B2092" s="761" t="s">
        <v>1534</v>
      </c>
      <c r="C2092" s="552">
        <v>6165.33</v>
      </c>
      <c r="D2092" s="748"/>
    </row>
    <row r="2093" spans="1:4" ht="15">
      <c r="A2093" s="760" t="s">
        <v>1711</v>
      </c>
      <c r="B2093" s="761" t="s">
        <v>1534</v>
      </c>
      <c r="C2093" s="552">
        <v>6165.33</v>
      </c>
      <c r="D2093" s="748"/>
    </row>
    <row r="2094" spans="1:4" ht="15">
      <c r="A2094" s="760" t="s">
        <v>1758</v>
      </c>
      <c r="B2094" s="761" t="s">
        <v>1534</v>
      </c>
      <c r="C2094" s="552">
        <v>6165.33</v>
      </c>
      <c r="D2094" s="748"/>
    </row>
    <row r="2095" spans="1:4" ht="15">
      <c r="A2095" s="760" t="s">
        <v>1675</v>
      </c>
      <c r="B2095" s="761" t="s">
        <v>1534</v>
      </c>
      <c r="C2095" s="552">
        <v>6165.33</v>
      </c>
      <c r="D2095" s="748"/>
    </row>
    <row r="2096" spans="1:4" ht="15">
      <c r="A2096" s="760" t="s">
        <v>1685</v>
      </c>
      <c r="B2096" s="761" t="s">
        <v>1534</v>
      </c>
      <c r="C2096" s="552">
        <v>6165.33</v>
      </c>
      <c r="D2096" s="748"/>
    </row>
    <row r="2097" spans="1:4" ht="15">
      <c r="A2097" s="760" t="s">
        <v>1811</v>
      </c>
      <c r="B2097" s="761" t="s">
        <v>1534</v>
      </c>
      <c r="C2097" s="552">
        <v>6165.41</v>
      </c>
      <c r="D2097" s="748"/>
    </row>
    <row r="2098" spans="1:4" ht="15">
      <c r="A2098" s="760" t="s">
        <v>1715</v>
      </c>
      <c r="B2098" s="761" t="s">
        <v>1716</v>
      </c>
      <c r="C2098" s="552">
        <v>72000</v>
      </c>
      <c r="D2098" s="748"/>
    </row>
    <row r="2099" spans="1:4" ht="15">
      <c r="A2099" s="760" t="s">
        <v>1651</v>
      </c>
      <c r="B2099" s="761" t="s">
        <v>1652</v>
      </c>
      <c r="C2099" s="552">
        <v>7988.72</v>
      </c>
      <c r="D2099" s="748"/>
    </row>
    <row r="2100" spans="1:4" ht="15">
      <c r="A2100" s="760" t="s">
        <v>1852</v>
      </c>
      <c r="B2100" s="761" t="s">
        <v>1720</v>
      </c>
      <c r="C2100" s="552">
        <v>6654.92</v>
      </c>
      <c r="D2100" s="748"/>
    </row>
    <row r="2101" spans="1:4" ht="15">
      <c r="A2101" s="760" t="s">
        <v>1835</v>
      </c>
      <c r="B2101" s="761" t="s">
        <v>1540</v>
      </c>
      <c r="C2101" s="552">
        <v>9465.6</v>
      </c>
      <c r="D2101" s="748"/>
    </row>
    <row r="2102" spans="1:4" ht="15">
      <c r="A2102" s="760" t="s">
        <v>1588</v>
      </c>
      <c r="B2102" s="761" t="s">
        <v>1540</v>
      </c>
      <c r="C2102" s="552">
        <v>9465.6</v>
      </c>
      <c r="D2102" s="748"/>
    </row>
    <row r="2103" spans="1:4" ht="15">
      <c r="A2103" s="760" t="s">
        <v>1764</v>
      </c>
      <c r="B2103" s="761" t="s">
        <v>1540</v>
      </c>
      <c r="C2103" s="552">
        <v>9465.6</v>
      </c>
      <c r="D2103" s="748"/>
    </row>
    <row r="2104" spans="1:4" ht="15">
      <c r="A2104" s="760" t="s">
        <v>1565</v>
      </c>
      <c r="B2104" s="761" t="s">
        <v>1540</v>
      </c>
      <c r="C2104" s="552">
        <v>9975</v>
      </c>
      <c r="D2104" s="748"/>
    </row>
    <row r="2105" spans="1:4" ht="15">
      <c r="A2105" s="760" t="s">
        <v>1539</v>
      </c>
      <c r="B2105" s="761" t="s">
        <v>1540</v>
      </c>
      <c r="C2105" s="552">
        <v>9975</v>
      </c>
      <c r="D2105" s="748"/>
    </row>
    <row r="2106" spans="1:4" ht="15">
      <c r="A2106" s="760" t="s">
        <v>1706</v>
      </c>
      <c r="B2106" s="761" t="s">
        <v>1540</v>
      </c>
      <c r="C2106" s="552">
        <v>9975</v>
      </c>
      <c r="D2106" s="748"/>
    </row>
    <row r="2107" spans="1:4" ht="15">
      <c r="A2107" s="760" t="s">
        <v>1643</v>
      </c>
      <c r="B2107" s="761" t="s">
        <v>1540</v>
      </c>
      <c r="C2107" s="552">
        <v>9975</v>
      </c>
      <c r="D2107" s="748"/>
    </row>
    <row r="2108" spans="1:4" ht="15">
      <c r="A2108" s="760" t="s">
        <v>1801</v>
      </c>
      <c r="B2108" s="761" t="s">
        <v>1540</v>
      </c>
      <c r="C2108" s="552">
        <v>9975</v>
      </c>
      <c r="D2108" s="748"/>
    </row>
    <row r="2109" spans="1:4" ht="15">
      <c r="A2109" s="760" t="s">
        <v>1823</v>
      </c>
      <c r="B2109" s="761" t="s">
        <v>1540</v>
      </c>
      <c r="C2109" s="552">
        <v>9975</v>
      </c>
      <c r="D2109" s="748"/>
    </row>
    <row r="2110" spans="1:4" ht="15">
      <c r="A2110" s="760" t="s">
        <v>1785</v>
      </c>
      <c r="B2110" s="761" t="s">
        <v>1540</v>
      </c>
      <c r="C2110" s="552">
        <v>9975</v>
      </c>
      <c r="D2110" s="748"/>
    </row>
    <row r="2111" spans="1:4" ht="15">
      <c r="A2111" s="760" t="s">
        <v>1603</v>
      </c>
      <c r="B2111" s="761" t="s">
        <v>1540</v>
      </c>
      <c r="C2111" s="552">
        <v>9975</v>
      </c>
      <c r="D2111" s="748"/>
    </row>
    <row r="2112" spans="1:4" ht="15">
      <c r="A2112" s="760" t="s">
        <v>1601</v>
      </c>
      <c r="B2112" s="761" t="s">
        <v>1540</v>
      </c>
      <c r="C2112" s="552">
        <v>9975</v>
      </c>
      <c r="D2112" s="748"/>
    </row>
    <row r="2113" spans="1:4" ht="15">
      <c r="A2113" s="760" t="s">
        <v>1546</v>
      </c>
      <c r="B2113" s="761" t="s">
        <v>1540</v>
      </c>
      <c r="C2113" s="552">
        <v>9975</v>
      </c>
      <c r="D2113" s="748"/>
    </row>
    <row r="2114" spans="1:4" ht="15">
      <c r="A2114" s="760" t="s">
        <v>1605</v>
      </c>
      <c r="B2114" s="761" t="s">
        <v>1540</v>
      </c>
      <c r="C2114" s="552">
        <v>9975</v>
      </c>
      <c r="D2114" s="748"/>
    </row>
    <row r="2115" spans="1:4" ht="15">
      <c r="A2115" s="760" t="s">
        <v>1737</v>
      </c>
      <c r="B2115" s="761" t="s">
        <v>1540</v>
      </c>
      <c r="C2115" s="552">
        <v>9975</v>
      </c>
      <c r="D2115" s="748"/>
    </row>
    <row r="2116" spans="1:4" ht="15">
      <c r="A2116" s="760" t="s">
        <v>1853</v>
      </c>
      <c r="B2116" s="761" t="s">
        <v>1545</v>
      </c>
      <c r="C2116" s="552">
        <v>15701.74</v>
      </c>
      <c r="D2116" s="748"/>
    </row>
    <row r="2117" spans="1:4" ht="15">
      <c r="A2117" s="760" t="s">
        <v>1883</v>
      </c>
      <c r="B2117" s="761" t="s">
        <v>1545</v>
      </c>
      <c r="C2117" s="552">
        <v>15701.74</v>
      </c>
      <c r="D2117" s="748"/>
    </row>
    <row r="2118" spans="1:4" ht="15">
      <c r="A2118" s="760" t="s">
        <v>1686</v>
      </c>
      <c r="B2118" s="761" t="s">
        <v>1545</v>
      </c>
      <c r="C2118" s="552">
        <v>15701.74</v>
      </c>
      <c r="D2118" s="748"/>
    </row>
    <row r="2119" spans="1:4" ht="15">
      <c r="A2119" s="760" t="s">
        <v>1907</v>
      </c>
      <c r="B2119" s="761" t="s">
        <v>1545</v>
      </c>
      <c r="C2119" s="552">
        <v>15701.74</v>
      </c>
      <c r="D2119" s="748"/>
    </row>
    <row r="2120" spans="1:4" ht="15">
      <c r="A2120" s="760" t="s">
        <v>1757</v>
      </c>
      <c r="B2120" s="761" t="s">
        <v>1545</v>
      </c>
      <c r="C2120" s="552">
        <v>10445.299999999999</v>
      </c>
      <c r="D2120" s="748"/>
    </row>
    <row r="2121" spans="1:4" ht="15">
      <c r="A2121" s="760" t="s">
        <v>1915</v>
      </c>
      <c r="B2121" s="761" t="s">
        <v>1720</v>
      </c>
      <c r="C2121" s="552">
        <v>3458.39</v>
      </c>
      <c r="D2121" s="748"/>
    </row>
    <row r="2122" spans="1:4" ht="15">
      <c r="A2122" s="760" t="s">
        <v>1719</v>
      </c>
      <c r="B2122" s="761" t="s">
        <v>1720</v>
      </c>
      <c r="C2122" s="552">
        <v>3458.39</v>
      </c>
      <c r="D2122" s="748"/>
    </row>
    <row r="2123" spans="1:4" ht="15">
      <c r="A2123" s="760" t="s">
        <v>1693</v>
      </c>
      <c r="B2123" s="761" t="s">
        <v>1694</v>
      </c>
      <c r="C2123" s="552">
        <v>34212</v>
      </c>
      <c r="D2123" s="748"/>
    </row>
    <row r="2124" spans="1:4" ht="15">
      <c r="A2124" s="760" t="s">
        <v>1615</v>
      </c>
      <c r="B2124" s="761" t="s">
        <v>1616</v>
      </c>
      <c r="C2124" s="552">
        <v>12599</v>
      </c>
      <c r="D2124" s="748"/>
    </row>
    <row r="2125" spans="1:4" ht="15">
      <c r="A2125" s="760" t="s">
        <v>1890</v>
      </c>
      <c r="B2125" s="761" t="s">
        <v>1648</v>
      </c>
      <c r="C2125" s="552">
        <v>7942.15</v>
      </c>
      <c r="D2125" s="748"/>
    </row>
    <row r="2126" spans="1:4" ht="15">
      <c r="A2126" s="760" t="s">
        <v>1822</v>
      </c>
      <c r="B2126" s="761" t="s">
        <v>1538</v>
      </c>
      <c r="C2126" s="552">
        <v>5913.68</v>
      </c>
      <c r="D2126" s="748"/>
    </row>
    <row r="2127" spans="1:4" ht="15">
      <c r="A2127" s="760" t="s">
        <v>1858</v>
      </c>
      <c r="B2127" s="761" t="s">
        <v>1538</v>
      </c>
      <c r="C2127" s="552">
        <v>5913.68</v>
      </c>
      <c r="D2127" s="748"/>
    </row>
    <row r="2128" spans="1:4" ht="15">
      <c r="A2128" s="760" t="s">
        <v>1638</v>
      </c>
      <c r="B2128" s="761" t="s">
        <v>1538</v>
      </c>
      <c r="C2128" s="552">
        <v>5913.68</v>
      </c>
      <c r="D2128" s="748"/>
    </row>
    <row r="2129" spans="1:4" ht="15">
      <c r="A2129" s="760" t="s">
        <v>1802</v>
      </c>
      <c r="B2129" s="761" t="s">
        <v>1803</v>
      </c>
      <c r="C2129" s="552">
        <v>3485.8</v>
      </c>
      <c r="D2129" s="748"/>
    </row>
    <row r="2130" spans="1:4" ht="15">
      <c r="A2130" s="760" t="s">
        <v>1623</v>
      </c>
      <c r="B2130" s="761" t="s">
        <v>1624</v>
      </c>
      <c r="C2130" s="552">
        <v>70125.48</v>
      </c>
      <c r="D2130" s="748"/>
    </row>
    <row r="2131" spans="1:4" ht="15">
      <c r="A2131" s="760" t="s">
        <v>1854</v>
      </c>
      <c r="B2131" s="761" t="s">
        <v>1646</v>
      </c>
      <c r="C2131" s="552">
        <v>10700</v>
      </c>
      <c r="D2131" s="748"/>
    </row>
    <row r="2132" spans="1:4" ht="15">
      <c r="A2132" s="760" t="s">
        <v>1705</v>
      </c>
      <c r="B2132" s="761" t="s">
        <v>1545</v>
      </c>
      <c r="C2132" s="552">
        <v>8200</v>
      </c>
      <c r="D2132" s="748"/>
    </row>
    <row r="2133" spans="1:4" ht="15">
      <c r="A2133" s="760" t="s">
        <v>1709</v>
      </c>
      <c r="B2133" s="761" t="s">
        <v>1545</v>
      </c>
      <c r="C2133" s="552">
        <v>8200</v>
      </c>
      <c r="D2133" s="748"/>
    </row>
    <row r="2134" spans="1:4" ht="15">
      <c r="A2134" s="760" t="s">
        <v>1667</v>
      </c>
      <c r="B2134" s="761" t="s">
        <v>1569</v>
      </c>
      <c r="C2134" s="552">
        <v>8350</v>
      </c>
      <c r="D2134" s="748"/>
    </row>
    <row r="2135" spans="1:4" ht="15">
      <c r="A2135" s="760" t="s">
        <v>1774</v>
      </c>
      <c r="B2135" s="761" t="s">
        <v>1569</v>
      </c>
      <c r="C2135" s="552">
        <v>8350</v>
      </c>
      <c r="D2135" s="748"/>
    </row>
    <row r="2136" spans="1:4" ht="15">
      <c r="A2136" s="760" t="s">
        <v>1826</v>
      </c>
      <c r="B2136" s="761" t="s">
        <v>1569</v>
      </c>
      <c r="C2136" s="552">
        <v>8350</v>
      </c>
      <c r="D2136" s="748"/>
    </row>
    <row r="2137" spans="1:4" ht="15">
      <c r="A2137" s="760" t="s">
        <v>1912</v>
      </c>
      <c r="B2137" s="761" t="s">
        <v>1569</v>
      </c>
      <c r="C2137" s="552">
        <v>8350</v>
      </c>
      <c r="D2137" s="748"/>
    </row>
    <row r="2138" spans="1:4" ht="15">
      <c r="A2138" s="760" t="s">
        <v>1756</v>
      </c>
      <c r="B2138" s="761" t="s">
        <v>1569</v>
      </c>
      <c r="C2138" s="552">
        <v>8350</v>
      </c>
      <c r="D2138" s="748"/>
    </row>
    <row r="2139" spans="1:4" ht="15">
      <c r="A2139" s="760" t="s">
        <v>1568</v>
      </c>
      <c r="B2139" s="761" t="s">
        <v>1569</v>
      </c>
      <c r="C2139" s="552">
        <v>8350</v>
      </c>
      <c r="D2139" s="748"/>
    </row>
    <row r="2140" spans="1:4" ht="15">
      <c r="A2140" s="760" t="s">
        <v>1821</v>
      </c>
      <c r="B2140" s="761" t="s">
        <v>1569</v>
      </c>
      <c r="C2140" s="552">
        <v>8350</v>
      </c>
      <c r="D2140" s="748"/>
    </row>
    <row r="2141" spans="1:4" ht="15">
      <c r="A2141" s="760" t="s">
        <v>1908</v>
      </c>
      <c r="B2141" s="761" t="s">
        <v>1569</v>
      </c>
      <c r="C2141" s="552">
        <v>8350</v>
      </c>
      <c r="D2141" s="748"/>
    </row>
    <row r="2142" spans="1:4" ht="15">
      <c r="A2142" s="760" t="s">
        <v>1670</v>
      </c>
      <c r="B2142" s="761" t="s">
        <v>1569</v>
      </c>
      <c r="C2142" s="603">
        <v>8350</v>
      </c>
      <c r="D2142" s="748"/>
    </row>
    <row r="2143" spans="1:4" ht="15">
      <c r="A2143" s="760" t="s">
        <v>1668</v>
      </c>
      <c r="B2143" s="761" t="s">
        <v>1569</v>
      </c>
      <c r="C2143" s="603">
        <v>8350</v>
      </c>
      <c r="D2143" s="748"/>
    </row>
    <row r="2144" spans="1:4" ht="15">
      <c r="A2144" s="760" t="s">
        <v>1771</v>
      </c>
      <c r="B2144" s="761" t="s">
        <v>1569</v>
      </c>
      <c r="C2144" s="603">
        <v>8350</v>
      </c>
      <c r="D2144" s="748"/>
    </row>
    <row r="2145" spans="1:4" ht="15">
      <c r="A2145" s="760" t="s">
        <v>1841</v>
      </c>
      <c r="B2145" s="761" t="s">
        <v>1569</v>
      </c>
      <c r="C2145" s="603">
        <v>8350</v>
      </c>
      <c r="D2145" s="748"/>
    </row>
    <row r="2146" spans="1:4" ht="15">
      <c r="A2146" s="760" t="s">
        <v>1817</v>
      </c>
      <c r="B2146" s="761" t="s">
        <v>1569</v>
      </c>
      <c r="C2146" s="603">
        <v>8350</v>
      </c>
      <c r="D2146" s="748"/>
    </row>
    <row r="2147" spans="1:4" ht="15">
      <c r="A2147" s="760" t="s">
        <v>1718</v>
      </c>
      <c r="B2147" s="761" t="s">
        <v>1569</v>
      </c>
      <c r="C2147" s="603">
        <v>8350</v>
      </c>
      <c r="D2147" s="748"/>
    </row>
    <row r="2148" spans="1:4" ht="15">
      <c r="A2148" s="760" t="s">
        <v>1820</v>
      </c>
      <c r="B2148" s="761" t="s">
        <v>1569</v>
      </c>
      <c r="C2148" s="603">
        <v>8350</v>
      </c>
      <c r="D2148" s="748"/>
    </row>
    <row r="2149" spans="1:4" ht="15">
      <c r="A2149" s="760" t="s">
        <v>1604</v>
      </c>
      <c r="B2149" s="761" t="s">
        <v>1569</v>
      </c>
      <c r="C2149" s="603">
        <v>8350</v>
      </c>
      <c r="D2149" s="748"/>
    </row>
    <row r="2150" spans="1:4" ht="15">
      <c r="A2150" s="760" t="s">
        <v>1710</v>
      </c>
      <c r="B2150" s="761" t="s">
        <v>1569</v>
      </c>
      <c r="C2150" s="603">
        <v>8350</v>
      </c>
      <c r="D2150" s="748"/>
    </row>
    <row r="2151" spans="1:4" ht="15">
      <c r="A2151" s="760" t="s">
        <v>1877</v>
      </c>
      <c r="B2151" s="761" t="s">
        <v>1569</v>
      </c>
      <c r="C2151" s="603">
        <v>8350</v>
      </c>
      <c r="D2151" s="748"/>
    </row>
    <row r="2152" spans="1:4" ht="15">
      <c r="A2152" s="760" t="s">
        <v>1903</v>
      </c>
      <c r="B2152" s="761" t="s">
        <v>1569</v>
      </c>
      <c r="C2152" s="603">
        <v>8350</v>
      </c>
      <c r="D2152" s="748"/>
    </row>
    <row r="2153" spans="1:4" ht="15">
      <c r="A2153" s="760" t="s">
        <v>1612</v>
      </c>
      <c r="B2153" s="761" t="s">
        <v>1569</v>
      </c>
      <c r="C2153" s="603">
        <v>8350</v>
      </c>
      <c r="D2153" s="748"/>
    </row>
    <row r="2154" spans="1:4" ht="15">
      <c r="A2154" s="760" t="s">
        <v>1779</v>
      </c>
      <c r="B2154" s="761" t="s">
        <v>1569</v>
      </c>
      <c r="C2154" s="603">
        <v>8350</v>
      </c>
      <c r="D2154" s="748"/>
    </row>
    <row r="2155" spans="1:4" ht="15">
      <c r="A2155" s="760" t="s">
        <v>1847</v>
      </c>
      <c r="B2155" s="761" t="s">
        <v>1569</v>
      </c>
      <c r="C2155" s="603">
        <v>8350</v>
      </c>
      <c r="D2155" s="748"/>
    </row>
    <row r="2156" spans="1:4" ht="15">
      <c r="A2156" s="760" t="s">
        <v>1800</v>
      </c>
      <c r="B2156" s="761" t="s">
        <v>1569</v>
      </c>
      <c r="C2156" s="603">
        <v>8350</v>
      </c>
      <c r="D2156" s="748"/>
    </row>
    <row r="2157" spans="1:4" ht="15">
      <c r="A2157" s="760" t="s">
        <v>1897</v>
      </c>
      <c r="B2157" s="761" t="s">
        <v>1569</v>
      </c>
      <c r="C2157" s="603">
        <v>8350</v>
      </c>
      <c r="D2157" s="748"/>
    </row>
    <row r="2158" spans="1:4" ht="15">
      <c r="A2158" s="760" t="s">
        <v>1775</v>
      </c>
      <c r="B2158" s="761" t="s">
        <v>1569</v>
      </c>
      <c r="C2158" s="603">
        <v>8350</v>
      </c>
      <c r="D2158" s="748"/>
    </row>
    <row r="2159" spans="1:4" ht="15">
      <c r="A2159" s="760" t="s">
        <v>1744</v>
      </c>
      <c r="B2159" s="761" t="s">
        <v>1569</v>
      </c>
      <c r="C2159" s="603">
        <v>8350</v>
      </c>
      <c r="D2159" s="748"/>
    </row>
    <row r="2160" spans="1:4" ht="15">
      <c r="A2160" s="760" t="s">
        <v>1896</v>
      </c>
      <c r="B2160" s="761" t="s">
        <v>1569</v>
      </c>
      <c r="C2160" s="603">
        <v>8350</v>
      </c>
      <c r="D2160" s="748"/>
    </row>
    <row r="2161" spans="1:4" ht="15">
      <c r="A2161" s="760" t="s">
        <v>1740</v>
      </c>
      <c r="B2161" s="761" t="s">
        <v>1569</v>
      </c>
      <c r="C2161" s="552">
        <v>8350</v>
      </c>
      <c r="D2161" s="748"/>
    </row>
    <row r="2162" spans="1:4" ht="15">
      <c r="A2162" s="760" t="s">
        <v>1582</v>
      </c>
      <c r="B2162" s="761" t="s">
        <v>1569</v>
      </c>
      <c r="C2162" s="552">
        <v>8350</v>
      </c>
      <c r="D2162" s="748"/>
    </row>
    <row r="2163" spans="1:4" ht="15">
      <c r="A2163" s="760" t="s">
        <v>1570</v>
      </c>
      <c r="B2163" s="761" t="s">
        <v>1569</v>
      </c>
      <c r="C2163" s="552">
        <v>8350</v>
      </c>
      <c r="D2163" s="748"/>
    </row>
    <row r="2164" spans="1:4" ht="15">
      <c r="A2164" s="760" t="s">
        <v>1850</v>
      </c>
      <c r="B2164" s="761" t="s">
        <v>1569</v>
      </c>
      <c r="C2164" s="552">
        <v>8350</v>
      </c>
      <c r="D2164" s="748"/>
    </row>
    <row r="2165" spans="1:4" ht="15">
      <c r="A2165" s="760" t="s">
        <v>1878</v>
      </c>
      <c r="B2165" s="761" t="s">
        <v>1569</v>
      </c>
      <c r="C2165" s="552">
        <v>8350</v>
      </c>
      <c r="D2165" s="748"/>
    </row>
    <row r="2166" spans="1:4" ht="15">
      <c r="A2166" s="760" t="s">
        <v>1810</v>
      </c>
      <c r="B2166" s="761" t="s">
        <v>1569</v>
      </c>
      <c r="C2166" s="552">
        <v>8350</v>
      </c>
      <c r="D2166" s="748"/>
    </row>
    <row r="2167" spans="1:4" ht="15">
      <c r="A2167" s="760" t="s">
        <v>1595</v>
      </c>
      <c r="B2167" s="761" t="s">
        <v>1569</v>
      </c>
      <c r="C2167" s="552">
        <v>8350</v>
      </c>
      <c r="D2167" s="748"/>
    </row>
    <row r="2168" spans="1:4" ht="15">
      <c r="A2168" s="760" t="s">
        <v>1819</v>
      </c>
      <c r="B2168" s="761" t="s">
        <v>1569</v>
      </c>
      <c r="C2168" s="552">
        <v>8350</v>
      </c>
      <c r="D2168" s="748"/>
    </row>
    <row r="2169" spans="1:4" ht="15">
      <c r="A2169" s="760" t="s">
        <v>1746</v>
      </c>
      <c r="B2169" s="761" t="s">
        <v>1569</v>
      </c>
      <c r="C2169" s="552">
        <v>8350</v>
      </c>
      <c r="D2169" s="748"/>
    </row>
    <row r="2170" spans="1:4" ht="15">
      <c r="A2170" s="760" t="s">
        <v>1857</v>
      </c>
      <c r="B2170" s="761" t="s">
        <v>1569</v>
      </c>
      <c r="C2170" s="552">
        <v>8350</v>
      </c>
      <c r="D2170" s="748"/>
    </row>
    <row r="2171" spans="1:4" ht="15">
      <c r="A2171" s="760" t="s">
        <v>1674</v>
      </c>
      <c r="B2171" s="761" t="s">
        <v>1569</v>
      </c>
      <c r="C2171" s="552">
        <v>8350</v>
      </c>
      <c r="D2171" s="748"/>
    </row>
    <row r="2172" spans="1:4" ht="15">
      <c r="A2172" s="760" t="s">
        <v>1673</v>
      </c>
      <c r="B2172" s="761" t="s">
        <v>1569</v>
      </c>
      <c r="C2172" s="552">
        <v>8350</v>
      </c>
      <c r="D2172" s="748"/>
    </row>
    <row r="2173" spans="1:4" ht="15">
      <c r="A2173" s="760" t="s">
        <v>1904</v>
      </c>
      <c r="B2173" s="761" t="s">
        <v>1646</v>
      </c>
      <c r="C2173" s="552">
        <v>8566.7199999999993</v>
      </c>
      <c r="D2173" s="748"/>
    </row>
    <row r="2174" spans="1:4" ht="15">
      <c r="A2174" s="760" t="s">
        <v>1807</v>
      </c>
      <c r="B2174" s="761" t="s">
        <v>1646</v>
      </c>
      <c r="C2174" s="552">
        <v>8566.7199999999993</v>
      </c>
      <c r="D2174" s="748"/>
    </row>
    <row r="2175" spans="1:4" ht="15">
      <c r="A2175" s="760" t="s">
        <v>1864</v>
      </c>
      <c r="B2175" s="761" t="s">
        <v>1646</v>
      </c>
      <c r="C2175" s="552">
        <v>8566.7199999999993</v>
      </c>
      <c r="D2175" s="748"/>
    </row>
    <row r="2176" spans="1:4" ht="15">
      <c r="A2176" s="760" t="s">
        <v>1787</v>
      </c>
      <c r="B2176" s="761" t="s">
        <v>1646</v>
      </c>
      <c r="C2176" s="552">
        <v>8566.7199999999993</v>
      </c>
      <c r="D2176" s="748"/>
    </row>
    <row r="2177" spans="1:4" ht="15">
      <c r="A2177" s="760" t="s">
        <v>1645</v>
      </c>
      <c r="B2177" s="761" t="s">
        <v>1646</v>
      </c>
      <c r="C2177" s="552">
        <v>8566.7199999999993</v>
      </c>
      <c r="D2177" s="748"/>
    </row>
    <row r="2178" spans="1:4" ht="15">
      <c r="A2178" s="760" t="s">
        <v>1665</v>
      </c>
      <c r="B2178" s="761" t="s">
        <v>1646</v>
      </c>
      <c r="C2178" s="552">
        <v>8566.7199999999993</v>
      </c>
      <c r="D2178" s="748"/>
    </row>
    <row r="2179" spans="1:4" ht="15">
      <c r="A2179" s="760" t="s">
        <v>1865</v>
      </c>
      <c r="B2179" s="761" t="s">
        <v>1646</v>
      </c>
      <c r="C2179" s="552">
        <v>8566.7199999999993</v>
      </c>
      <c r="D2179" s="748"/>
    </row>
    <row r="2180" spans="1:4" ht="15">
      <c r="A2180" s="760" t="s">
        <v>1789</v>
      </c>
      <c r="B2180" s="761" t="s">
        <v>1545</v>
      </c>
      <c r="C2180" s="552">
        <v>19010.080000000002</v>
      </c>
      <c r="D2180" s="748"/>
    </row>
    <row r="2181" spans="1:4" ht="15">
      <c r="A2181" s="760" t="s">
        <v>1778</v>
      </c>
      <c r="B2181" s="761" t="s">
        <v>1540</v>
      </c>
      <c r="C2181" s="552">
        <v>8479.6</v>
      </c>
      <c r="D2181" s="748"/>
    </row>
    <row r="2182" spans="1:4" ht="15">
      <c r="A2182" s="760" t="s">
        <v>1606</v>
      </c>
      <c r="B2182" s="761" t="s">
        <v>1540</v>
      </c>
      <c r="C2182" s="552">
        <v>8479.6</v>
      </c>
      <c r="D2182" s="748"/>
    </row>
    <row r="2183" spans="1:4" ht="15">
      <c r="A2183" s="760" t="s">
        <v>1754</v>
      </c>
      <c r="B2183" s="761" t="s">
        <v>1540</v>
      </c>
      <c r="C2183" s="552">
        <v>8479.6</v>
      </c>
      <c r="D2183" s="748"/>
    </row>
    <row r="2184" spans="1:4" ht="15">
      <c r="A2184" s="760" t="s">
        <v>1703</v>
      </c>
      <c r="B2184" s="761" t="s">
        <v>1540</v>
      </c>
      <c r="C2184" s="552">
        <v>8479.6</v>
      </c>
      <c r="D2184" s="748"/>
    </row>
    <row r="2185" spans="1:4" ht="15">
      <c r="A2185" s="760" t="s">
        <v>1566</v>
      </c>
      <c r="B2185" s="761" t="s">
        <v>1540</v>
      </c>
      <c r="C2185" s="552">
        <v>8479.6</v>
      </c>
      <c r="D2185" s="748"/>
    </row>
    <row r="2186" spans="1:4" ht="15">
      <c r="A2186" s="760" t="s">
        <v>1792</v>
      </c>
      <c r="B2186" s="761" t="s">
        <v>1540</v>
      </c>
      <c r="C2186" s="552">
        <v>8479.6</v>
      </c>
      <c r="D2186" s="748"/>
    </row>
    <row r="2187" spans="1:4" ht="15">
      <c r="A2187" s="760" t="s">
        <v>1727</v>
      </c>
      <c r="B2187" s="761" t="s">
        <v>1540</v>
      </c>
      <c r="C2187" s="552">
        <v>8479.6</v>
      </c>
      <c r="D2187" s="748"/>
    </row>
    <row r="2188" spans="1:4" ht="15">
      <c r="A2188" s="760" t="s">
        <v>1818</v>
      </c>
      <c r="B2188" s="761" t="s">
        <v>1540</v>
      </c>
      <c r="C2188" s="552">
        <v>8479.6</v>
      </c>
      <c r="D2188" s="748"/>
    </row>
    <row r="2189" spans="1:4" ht="15">
      <c r="A2189" s="760" t="s">
        <v>1657</v>
      </c>
      <c r="B2189" s="761" t="s">
        <v>1540</v>
      </c>
      <c r="C2189" s="552">
        <v>8479.6</v>
      </c>
      <c r="D2189" s="748"/>
    </row>
    <row r="2190" spans="1:4" ht="15">
      <c r="A2190" s="760" t="s">
        <v>1704</v>
      </c>
      <c r="B2190" s="761" t="s">
        <v>1540</v>
      </c>
      <c r="C2190" s="552">
        <v>8479.6</v>
      </c>
      <c r="D2190" s="748"/>
    </row>
    <row r="2191" spans="1:4" ht="15">
      <c r="A2191" s="760" t="s">
        <v>1543</v>
      </c>
      <c r="B2191" s="761" t="s">
        <v>1540</v>
      </c>
      <c r="C2191" s="552">
        <v>8479.6</v>
      </c>
      <c r="D2191" s="748"/>
    </row>
    <row r="2192" spans="1:4" ht="15">
      <c r="A2192" s="760" t="s">
        <v>1895</v>
      </c>
      <c r="B2192" s="761" t="s">
        <v>1540</v>
      </c>
      <c r="C2192" s="552">
        <v>8479.6</v>
      </c>
      <c r="D2192" s="748"/>
    </row>
    <row r="2193" spans="1:4" ht="15">
      <c r="A2193" s="760" t="s">
        <v>1577</v>
      </c>
      <c r="B2193" s="761" t="s">
        <v>1545</v>
      </c>
      <c r="C2193" s="552">
        <v>9708.11</v>
      </c>
      <c r="D2193" s="748"/>
    </row>
    <row r="2194" spans="1:4" ht="15">
      <c r="A2194" s="760" t="s">
        <v>1834</v>
      </c>
      <c r="B2194" s="761" t="s">
        <v>1540</v>
      </c>
      <c r="C2194" s="552">
        <v>9187.24</v>
      </c>
      <c r="D2194" s="748"/>
    </row>
    <row r="2195" spans="1:4" ht="15">
      <c r="A2195" s="760" t="s">
        <v>1599</v>
      </c>
      <c r="B2195" s="761" t="s">
        <v>1540</v>
      </c>
      <c r="C2195" s="552">
        <v>9187.24</v>
      </c>
      <c r="D2195" s="748"/>
    </row>
    <row r="2196" spans="1:4" ht="15">
      <c r="A2196" s="760" t="s">
        <v>1732</v>
      </c>
      <c r="B2196" s="761" t="s">
        <v>1540</v>
      </c>
      <c r="C2196" s="552">
        <v>9187.24</v>
      </c>
      <c r="D2196" s="748"/>
    </row>
    <row r="2197" spans="1:4" ht="15">
      <c r="A2197" s="760" t="s">
        <v>1906</v>
      </c>
      <c r="B2197" s="761" t="s">
        <v>1540</v>
      </c>
      <c r="C2197" s="552">
        <v>9187.24</v>
      </c>
      <c r="D2197" s="748"/>
    </row>
    <row r="2198" spans="1:4" ht="15">
      <c r="A2198" s="760" t="s">
        <v>1611</v>
      </c>
      <c r="B2198" s="761" t="s">
        <v>1545</v>
      </c>
      <c r="C2198" s="552">
        <v>9708.11</v>
      </c>
      <c r="D2198" s="748"/>
    </row>
    <row r="2199" spans="1:4" ht="15">
      <c r="A2199" s="760" t="s">
        <v>1806</v>
      </c>
      <c r="B2199" s="761" t="s">
        <v>1545</v>
      </c>
      <c r="C2199" s="552">
        <v>9708.11</v>
      </c>
      <c r="D2199" s="748"/>
    </row>
    <row r="2200" spans="1:4" ht="15">
      <c r="A2200" s="760" t="s">
        <v>1610</v>
      </c>
      <c r="B2200" s="761" t="s">
        <v>1545</v>
      </c>
      <c r="C2200" s="552">
        <v>9708.11</v>
      </c>
      <c r="D2200" s="748"/>
    </row>
    <row r="2201" spans="1:4" ht="15">
      <c r="A2201" s="760" t="s">
        <v>1679</v>
      </c>
      <c r="B2201" s="761" t="s">
        <v>1545</v>
      </c>
      <c r="C2201" s="552">
        <v>9708.11</v>
      </c>
      <c r="D2201" s="748"/>
    </row>
    <row r="2202" spans="1:4" ht="15">
      <c r="A2202" s="760" t="s">
        <v>1626</v>
      </c>
      <c r="B2202" s="761" t="s">
        <v>1545</v>
      </c>
      <c r="C2202" s="552">
        <v>9708.11</v>
      </c>
      <c r="D2202" s="748"/>
    </row>
    <row r="2203" spans="1:4" ht="15">
      <c r="A2203" s="760" t="s">
        <v>1544</v>
      </c>
      <c r="B2203" s="761" t="s">
        <v>1545</v>
      </c>
      <c r="C2203" s="552">
        <v>9708.11</v>
      </c>
      <c r="D2203" s="748"/>
    </row>
    <row r="2204" spans="1:4" ht="15">
      <c r="A2204" s="760" t="s">
        <v>1859</v>
      </c>
      <c r="B2204" s="761" t="s">
        <v>1545</v>
      </c>
      <c r="C2204" s="552">
        <v>9708.11</v>
      </c>
      <c r="D2204" s="748"/>
    </row>
    <row r="2205" spans="1:4" ht="15">
      <c r="A2205" s="760" t="s">
        <v>1708</v>
      </c>
      <c r="B2205" s="761" t="s">
        <v>1545</v>
      </c>
      <c r="C2205" s="552">
        <v>9708.11</v>
      </c>
      <c r="D2205" s="748"/>
    </row>
    <row r="2206" spans="1:4" ht="15">
      <c r="A2206" s="760" t="s">
        <v>1707</v>
      </c>
      <c r="B2206" s="761" t="s">
        <v>1545</v>
      </c>
      <c r="C2206" s="552">
        <v>9708.11</v>
      </c>
      <c r="D2206" s="748"/>
    </row>
    <row r="2207" spans="1:4" ht="15">
      <c r="A2207" s="760" t="s">
        <v>1910</v>
      </c>
      <c r="B2207" s="761" t="s">
        <v>1545</v>
      </c>
      <c r="C2207" s="552">
        <v>9708.11</v>
      </c>
      <c r="D2207" s="748"/>
    </row>
    <row r="2208" spans="1:4" ht="15">
      <c r="A2208" s="760" t="s">
        <v>1790</v>
      </c>
      <c r="B2208" s="761" t="s">
        <v>1545</v>
      </c>
      <c r="C2208" s="552">
        <v>9708.11</v>
      </c>
      <c r="D2208" s="748"/>
    </row>
    <row r="2209" spans="1:4" ht="15">
      <c r="A2209" s="760" t="s">
        <v>1637</v>
      </c>
      <c r="B2209" s="761" t="s">
        <v>1545</v>
      </c>
      <c r="C2209" s="552">
        <v>9708.11</v>
      </c>
      <c r="D2209" s="748"/>
    </row>
    <row r="2210" spans="1:4" ht="15">
      <c r="A2210" s="760" t="s">
        <v>1602</v>
      </c>
      <c r="B2210" s="761" t="s">
        <v>1545</v>
      </c>
      <c r="C2210" s="552">
        <v>9708.11</v>
      </c>
      <c r="D2210" s="748"/>
    </row>
    <row r="2211" spans="1:4" ht="15">
      <c r="A2211" s="760" t="s">
        <v>1791</v>
      </c>
      <c r="B2211" s="761" t="s">
        <v>1545</v>
      </c>
      <c r="C2211" s="552">
        <v>9708.11</v>
      </c>
      <c r="D2211" s="748"/>
    </row>
    <row r="2212" spans="1:4" ht="15">
      <c r="A2212" s="760" t="s">
        <v>1639</v>
      </c>
      <c r="B2212" s="761" t="s">
        <v>1545</v>
      </c>
      <c r="C2212" s="552">
        <v>9708.11</v>
      </c>
      <c r="D2212" s="748"/>
    </row>
    <row r="2213" spans="1:4" ht="15">
      <c r="A2213" s="760" t="s">
        <v>1783</v>
      </c>
      <c r="B2213" s="761" t="s">
        <v>1545</v>
      </c>
      <c r="C2213" s="552">
        <v>9708.11</v>
      </c>
      <c r="D2213" s="748"/>
    </row>
    <row r="2214" spans="1:4" ht="15">
      <c r="A2214" s="760" t="s">
        <v>1786</v>
      </c>
      <c r="B2214" s="761" t="s">
        <v>1545</v>
      </c>
      <c r="C2214" s="552">
        <v>9708.11</v>
      </c>
      <c r="D2214" s="748"/>
    </row>
    <row r="2215" spans="1:4" ht="15">
      <c r="A2215" s="760" t="s">
        <v>1695</v>
      </c>
      <c r="B2215" s="761" t="s">
        <v>1545</v>
      </c>
      <c r="C2215" s="552">
        <v>9708.11</v>
      </c>
      <c r="D2215" s="748"/>
    </row>
    <row r="2216" spans="1:4" ht="15">
      <c r="A2216" s="760" t="s">
        <v>1672</v>
      </c>
      <c r="B2216" s="761" t="s">
        <v>1545</v>
      </c>
      <c r="C2216" s="552">
        <v>9708.11</v>
      </c>
      <c r="D2216" s="748"/>
    </row>
    <row r="2217" spans="1:4" ht="15">
      <c r="A2217" s="760" t="s">
        <v>1755</v>
      </c>
      <c r="B2217" s="761" t="s">
        <v>1545</v>
      </c>
      <c r="C2217" s="552">
        <v>9708.11</v>
      </c>
      <c r="D2217" s="748"/>
    </row>
    <row r="2218" spans="1:4" ht="15">
      <c r="A2218" s="760" t="s">
        <v>1678</v>
      </c>
      <c r="B2218" s="761" t="s">
        <v>1545</v>
      </c>
      <c r="C2218" s="552">
        <v>9708.11</v>
      </c>
      <c r="D2218" s="748"/>
    </row>
    <row r="2219" spans="1:4" ht="15">
      <c r="A2219" s="760" t="s">
        <v>1886</v>
      </c>
      <c r="B2219" s="761" t="s">
        <v>1536</v>
      </c>
      <c r="C2219" s="552">
        <v>2720.2</v>
      </c>
      <c r="D2219" s="748"/>
    </row>
    <row r="2220" spans="1:4" ht="15">
      <c r="A2220" s="760" t="s">
        <v>1862</v>
      </c>
      <c r="B2220" s="761" t="s">
        <v>1536</v>
      </c>
      <c r="C2220" s="552">
        <v>2720.2</v>
      </c>
      <c r="D2220" s="748"/>
    </row>
    <row r="2221" spans="1:4" ht="15">
      <c r="A2221" s="760" t="s">
        <v>1761</v>
      </c>
      <c r="B2221" s="761" t="s">
        <v>1542</v>
      </c>
      <c r="C2221" s="552">
        <v>9280</v>
      </c>
      <c r="D2221" s="748"/>
    </row>
    <row r="2222" spans="1:4" ht="15">
      <c r="A2222" s="760" t="s">
        <v>1866</v>
      </c>
      <c r="B2222" s="761" t="s">
        <v>1542</v>
      </c>
      <c r="C2222" s="552">
        <v>9280</v>
      </c>
      <c r="D2222" s="748"/>
    </row>
    <row r="2223" spans="1:4" ht="15">
      <c r="A2223" s="760" t="s">
        <v>1743</v>
      </c>
      <c r="B2223" s="761" t="s">
        <v>1542</v>
      </c>
      <c r="C2223" s="552">
        <v>9280</v>
      </c>
      <c r="D2223" s="748"/>
    </row>
    <row r="2224" spans="1:4" ht="15">
      <c r="A2224" s="760" t="s">
        <v>1840</v>
      </c>
      <c r="B2224" s="761" t="s">
        <v>1542</v>
      </c>
      <c r="C2224" s="552">
        <v>9280</v>
      </c>
      <c r="D2224" s="748"/>
    </row>
    <row r="2225" spans="1:4" ht="15">
      <c r="A2225" s="760" t="s">
        <v>1541</v>
      </c>
      <c r="B2225" s="761" t="s">
        <v>1542</v>
      </c>
      <c r="C2225" s="552">
        <v>9280</v>
      </c>
      <c r="D2225" s="748"/>
    </row>
    <row r="2226" spans="1:4" ht="15">
      <c r="A2226" s="760" t="s">
        <v>1697</v>
      </c>
      <c r="B2226" s="761" t="s">
        <v>1664</v>
      </c>
      <c r="C2226" s="552">
        <v>3329.2</v>
      </c>
      <c r="D2226" s="748"/>
    </row>
    <row r="2227" spans="1:4" ht="15">
      <c r="A2227" s="760" t="s">
        <v>1697</v>
      </c>
      <c r="B2227" s="761" t="s">
        <v>1534</v>
      </c>
      <c r="C2227" s="552">
        <v>4993.8</v>
      </c>
      <c r="D2227" s="748"/>
    </row>
    <row r="2228" spans="1:4" ht="15">
      <c r="A2228" s="760" t="s">
        <v>1560</v>
      </c>
      <c r="B2228" s="761" t="s">
        <v>1534</v>
      </c>
      <c r="C2228" s="552">
        <v>4993.8</v>
      </c>
      <c r="D2228" s="748"/>
    </row>
    <row r="2229" spans="1:4" ht="15">
      <c r="A2229" s="760" t="s">
        <v>1560</v>
      </c>
      <c r="B2229" s="761" t="s">
        <v>1664</v>
      </c>
      <c r="C2229" s="552">
        <v>3329.2</v>
      </c>
      <c r="D2229" s="748"/>
    </row>
    <row r="2230" spans="1:4" ht="15">
      <c r="A2230" s="760" t="s">
        <v>1663</v>
      </c>
      <c r="B2230" s="761" t="s">
        <v>1534</v>
      </c>
      <c r="C2230" s="552">
        <v>4993.8</v>
      </c>
      <c r="D2230" s="748"/>
    </row>
    <row r="2231" spans="1:4" ht="15">
      <c r="A2231" s="760" t="s">
        <v>1663</v>
      </c>
      <c r="B2231" s="761" t="s">
        <v>1664</v>
      </c>
      <c r="C2231" s="552">
        <v>3329.2</v>
      </c>
      <c r="D2231" s="748"/>
    </row>
    <row r="2232" spans="1:4" ht="15">
      <c r="A2232" s="760" t="s">
        <v>1662</v>
      </c>
      <c r="B2232" s="761" t="s">
        <v>1534</v>
      </c>
      <c r="C2232" s="552">
        <v>4993.8</v>
      </c>
      <c r="D2232" s="748"/>
    </row>
    <row r="2233" spans="1:4" ht="15">
      <c r="A2233" s="760" t="s">
        <v>1742</v>
      </c>
      <c r="B2233" s="761" t="s">
        <v>1664</v>
      </c>
      <c r="C2233" s="552">
        <v>3329.2</v>
      </c>
      <c r="D2233" s="748"/>
    </row>
    <row r="2234" spans="1:4" ht="15">
      <c r="A2234" s="760" t="s">
        <v>1742</v>
      </c>
      <c r="B2234" s="761" t="s">
        <v>1534</v>
      </c>
      <c r="C2234" s="552">
        <v>4993.8</v>
      </c>
      <c r="D2234" s="748"/>
    </row>
    <row r="2235" spans="1:4" ht="15">
      <c r="A2235" s="760" t="s">
        <v>1839</v>
      </c>
      <c r="B2235" s="761" t="s">
        <v>1575</v>
      </c>
      <c r="C2235" s="552">
        <v>4524</v>
      </c>
      <c r="D2235" s="748"/>
    </row>
    <row r="2236" spans="1:4" ht="15">
      <c r="A2236" s="760" t="s">
        <v>1804</v>
      </c>
      <c r="B2236" s="761" t="s">
        <v>1545</v>
      </c>
      <c r="C2236" s="552">
        <v>9448.52</v>
      </c>
      <c r="D2236" s="748"/>
    </row>
    <row r="2237" spans="1:4" ht="15">
      <c r="A2237" s="760" t="s">
        <v>1669</v>
      </c>
      <c r="B2237" s="761" t="s">
        <v>1545</v>
      </c>
      <c r="C2237" s="552">
        <v>9448.52</v>
      </c>
      <c r="D2237" s="748"/>
    </row>
    <row r="2238" spans="1:4" ht="15">
      <c r="A2238" s="760" t="s">
        <v>1559</v>
      </c>
      <c r="B2238" s="761" t="s">
        <v>1545</v>
      </c>
      <c r="C2238" s="552">
        <v>9448.52</v>
      </c>
      <c r="D2238" s="748"/>
    </row>
    <row r="2239" spans="1:4" ht="15">
      <c r="A2239" s="760" t="s">
        <v>1762</v>
      </c>
      <c r="B2239" s="761" t="s">
        <v>1545</v>
      </c>
      <c r="C2239" s="552">
        <v>9448.52</v>
      </c>
      <c r="D2239" s="748"/>
    </row>
    <row r="2240" spans="1:4" ht="15">
      <c r="A2240" s="760" t="s">
        <v>1793</v>
      </c>
      <c r="B2240" s="761" t="s">
        <v>1545</v>
      </c>
      <c r="C2240" s="552">
        <v>9448.52</v>
      </c>
      <c r="D2240" s="748"/>
    </row>
    <row r="2241" spans="1:4" ht="15">
      <c r="A2241" s="760" t="s">
        <v>1688</v>
      </c>
      <c r="B2241" s="761" t="s">
        <v>1562</v>
      </c>
      <c r="C2241" s="552">
        <v>2937.82</v>
      </c>
      <c r="D2241" s="748"/>
    </row>
    <row r="2242" spans="1:4" ht="15">
      <c r="A2242" s="760" t="s">
        <v>1561</v>
      </c>
      <c r="B2242" s="761" t="s">
        <v>1562</v>
      </c>
      <c r="C2242" s="552">
        <v>2937.82</v>
      </c>
      <c r="D2242" s="748"/>
    </row>
    <row r="2243" spans="1:4" ht="15">
      <c r="A2243" s="760" t="s">
        <v>1576</v>
      </c>
      <c r="B2243" s="761" t="s">
        <v>1538</v>
      </c>
      <c r="C2243" s="552">
        <v>5243.2</v>
      </c>
      <c r="D2243" s="748"/>
    </row>
    <row r="2244" spans="1:4" ht="15">
      <c r="A2244" s="760" t="s">
        <v>1889</v>
      </c>
      <c r="B2244" s="761" t="s">
        <v>1538</v>
      </c>
      <c r="C2244" s="552">
        <v>5243.2</v>
      </c>
      <c r="D2244" s="748"/>
    </row>
    <row r="2245" spans="1:4" ht="15">
      <c r="A2245" s="760" t="s">
        <v>1888</v>
      </c>
      <c r="B2245" s="761" t="s">
        <v>1538</v>
      </c>
      <c r="C2245" s="552">
        <v>5243.2</v>
      </c>
      <c r="D2245" s="748"/>
    </row>
    <row r="2246" spans="1:4" ht="15">
      <c r="A2246" s="760" t="s">
        <v>1733</v>
      </c>
      <c r="B2246" s="761" t="s">
        <v>1538</v>
      </c>
      <c r="C2246" s="552">
        <v>5243.2</v>
      </c>
      <c r="D2246" s="748"/>
    </row>
    <row r="2247" spans="1:4" ht="15">
      <c r="A2247" s="760" t="s">
        <v>1884</v>
      </c>
      <c r="B2247" s="761" t="s">
        <v>1538</v>
      </c>
      <c r="C2247" s="552">
        <v>5243.2</v>
      </c>
      <c r="D2247" s="748"/>
    </row>
    <row r="2248" spans="1:4" ht="15">
      <c r="A2248" s="760" t="s">
        <v>1621</v>
      </c>
      <c r="B2248" s="761" t="s">
        <v>1538</v>
      </c>
      <c r="C2248" s="552">
        <v>5243.2</v>
      </c>
      <c r="D2248" s="748"/>
    </row>
    <row r="2249" spans="1:4" ht="15">
      <c r="A2249" s="760" t="s">
        <v>1701</v>
      </c>
      <c r="B2249" s="761" t="s">
        <v>1538</v>
      </c>
      <c r="C2249" s="552">
        <v>5243.2</v>
      </c>
      <c r="D2249" s="748"/>
    </row>
    <row r="2250" spans="1:4" ht="15">
      <c r="A2250" s="760" t="s">
        <v>1829</v>
      </c>
      <c r="B2250" s="761" t="s">
        <v>1538</v>
      </c>
      <c r="C2250" s="552">
        <v>5243.2</v>
      </c>
      <c r="D2250" s="748"/>
    </row>
    <row r="2251" spans="1:4" ht="15">
      <c r="A2251" s="760" t="s">
        <v>1763</v>
      </c>
      <c r="B2251" s="761" t="s">
        <v>1538</v>
      </c>
      <c r="C2251" s="552">
        <v>5243.2</v>
      </c>
      <c r="D2251" s="748"/>
    </row>
    <row r="2252" spans="1:4" ht="15">
      <c r="A2252" s="760" t="s">
        <v>1607</v>
      </c>
      <c r="B2252" s="761" t="s">
        <v>1538</v>
      </c>
      <c r="C2252" s="552">
        <v>5243.2</v>
      </c>
      <c r="D2252" s="748"/>
    </row>
    <row r="2253" spans="1:4" ht="15">
      <c r="A2253" s="760" t="s">
        <v>1798</v>
      </c>
      <c r="B2253" s="761" t="s">
        <v>1581</v>
      </c>
      <c r="C2253" s="552">
        <v>7586.4</v>
      </c>
      <c r="D2253" s="748"/>
    </row>
    <row r="2254" spans="1:4" ht="15">
      <c r="A2254" s="760" t="s">
        <v>1580</v>
      </c>
      <c r="B2254" s="761" t="s">
        <v>1581</v>
      </c>
      <c r="C2254" s="552">
        <v>7586.4</v>
      </c>
      <c r="D2254" s="748"/>
    </row>
    <row r="2255" spans="1:4" ht="15">
      <c r="A2255" s="760" t="s">
        <v>1613</v>
      </c>
      <c r="B2255" s="761" t="s">
        <v>1581</v>
      </c>
      <c r="C2255" s="552">
        <v>7586.4</v>
      </c>
      <c r="D2255" s="748"/>
    </row>
    <row r="2256" spans="1:4" ht="15">
      <c r="A2256" s="760" t="s">
        <v>1891</v>
      </c>
      <c r="B2256" s="761" t="s">
        <v>1581</v>
      </c>
      <c r="C2256" s="552">
        <v>7586.4</v>
      </c>
      <c r="D2256" s="748"/>
    </row>
    <row r="2257" spans="1:4" ht="15">
      <c r="A2257" s="760" t="s">
        <v>1892</v>
      </c>
      <c r="B2257" s="761" t="s">
        <v>1581</v>
      </c>
      <c r="C2257" s="603">
        <v>7586.4</v>
      </c>
      <c r="D2257" s="748"/>
    </row>
    <row r="2258" spans="1:4" ht="15">
      <c r="A2258" s="760" t="s">
        <v>1627</v>
      </c>
      <c r="B2258" s="761" t="s">
        <v>1534</v>
      </c>
      <c r="C2258" s="603">
        <v>7737.2</v>
      </c>
      <c r="D2258" s="748"/>
    </row>
    <row r="2259" spans="1:4" ht="15">
      <c r="A2259" s="760" t="s">
        <v>1608</v>
      </c>
      <c r="B2259" s="761" t="s">
        <v>1534</v>
      </c>
      <c r="C2259" s="603">
        <v>7737.2</v>
      </c>
      <c r="D2259" s="748"/>
    </row>
    <row r="2260" spans="1:4" ht="15">
      <c r="A2260" s="760" t="s">
        <v>1893</v>
      </c>
      <c r="B2260" s="761" t="s">
        <v>1534</v>
      </c>
      <c r="C2260" s="603">
        <v>7737.2</v>
      </c>
      <c r="D2260" s="748"/>
    </row>
    <row r="2261" spans="1:4" ht="15">
      <c r="A2261" s="760" t="s">
        <v>1824</v>
      </c>
      <c r="B2261" s="761" t="s">
        <v>1534</v>
      </c>
      <c r="C2261" s="603">
        <v>7737.2</v>
      </c>
      <c r="D2261" s="748"/>
    </row>
    <row r="2262" spans="1:4" ht="15">
      <c r="A2262" s="760" t="s">
        <v>1558</v>
      </c>
      <c r="B2262" s="761" t="s">
        <v>1534</v>
      </c>
      <c r="C2262" s="603">
        <v>7737.2</v>
      </c>
      <c r="D2262" s="748"/>
    </row>
    <row r="2263" spans="1:4" ht="15">
      <c r="A2263" s="760" t="s">
        <v>1647</v>
      </c>
      <c r="B2263" s="761" t="s">
        <v>1648</v>
      </c>
      <c r="C2263" s="603">
        <v>8307.61</v>
      </c>
      <c r="D2263" s="748"/>
    </row>
    <row r="2264" spans="1:4" ht="15">
      <c r="A2264" s="760" t="s">
        <v>1712</v>
      </c>
      <c r="B2264" s="761" t="s">
        <v>1620</v>
      </c>
      <c r="C2264" s="603">
        <v>19263.64</v>
      </c>
      <c r="D2264" s="748"/>
    </row>
    <row r="2265" spans="1:4" ht="15">
      <c r="A2265" s="760" t="s">
        <v>1805</v>
      </c>
      <c r="B2265" s="761" t="s">
        <v>1536</v>
      </c>
      <c r="C2265" s="603">
        <v>4220.49</v>
      </c>
      <c r="D2265" s="748"/>
    </row>
    <row r="2266" spans="1:4" ht="15">
      <c r="A2266" s="760" t="s">
        <v>1863</v>
      </c>
      <c r="B2266" s="761" t="s">
        <v>1536</v>
      </c>
      <c r="C2266" s="603">
        <v>4220.49</v>
      </c>
      <c r="D2266" s="748"/>
    </row>
    <row r="2267" spans="1:4" ht="15">
      <c r="A2267" s="760" t="s">
        <v>1882</v>
      </c>
      <c r="B2267" s="761" t="s">
        <v>1536</v>
      </c>
      <c r="C2267" s="603">
        <v>4220.49</v>
      </c>
      <c r="D2267" s="748"/>
    </row>
    <row r="2268" spans="1:4" ht="15">
      <c r="A2268" s="760" t="s">
        <v>1837</v>
      </c>
      <c r="B2268" s="761" t="s">
        <v>1536</v>
      </c>
      <c r="C2268" s="603">
        <v>4220.49</v>
      </c>
      <c r="D2268" s="748"/>
    </row>
    <row r="2269" spans="1:4" ht="15">
      <c r="A2269" s="760" t="s">
        <v>1901</v>
      </c>
      <c r="B2269" s="761" t="s">
        <v>1536</v>
      </c>
      <c r="C2269" s="603">
        <v>4220.49</v>
      </c>
      <c r="D2269" s="748"/>
    </row>
    <row r="2270" spans="1:4" ht="15">
      <c r="A2270" s="760" t="s">
        <v>1628</v>
      </c>
      <c r="B2270" s="761" t="s">
        <v>1536</v>
      </c>
      <c r="C2270" s="603">
        <v>4220.49</v>
      </c>
      <c r="D2270" s="748"/>
    </row>
    <row r="2271" spans="1:4" ht="15">
      <c r="A2271" s="760" t="s">
        <v>1919</v>
      </c>
      <c r="B2271" s="761" t="s">
        <v>1536</v>
      </c>
      <c r="C2271" s="603">
        <v>4220.49</v>
      </c>
      <c r="D2271" s="748"/>
    </row>
    <row r="2272" spans="1:4" ht="15">
      <c r="A2272" s="760" t="s">
        <v>1918</v>
      </c>
      <c r="B2272" s="761" t="s">
        <v>1536</v>
      </c>
      <c r="C2272" s="603">
        <v>4220.49</v>
      </c>
      <c r="D2272" s="748"/>
    </row>
    <row r="2273" spans="1:4" ht="15">
      <c r="A2273" s="760" t="s">
        <v>1769</v>
      </c>
      <c r="B2273" s="761" t="s">
        <v>1536</v>
      </c>
      <c r="C2273" s="603">
        <v>4220.49</v>
      </c>
      <c r="D2273" s="748"/>
    </row>
    <row r="2274" spans="1:4" ht="15">
      <c r="A2274" s="760" t="s">
        <v>1630</v>
      </c>
      <c r="B2274" s="761" t="s">
        <v>1536</v>
      </c>
      <c r="C2274" s="603">
        <v>4220.49</v>
      </c>
      <c r="D2274" s="748"/>
    </row>
    <row r="2275" spans="1:4" ht="15">
      <c r="A2275" s="760" t="s">
        <v>1535</v>
      </c>
      <c r="B2275" s="761" t="s">
        <v>1536</v>
      </c>
      <c r="C2275" s="603">
        <v>4220.5</v>
      </c>
      <c r="D2275" s="748"/>
    </row>
    <row r="2276" spans="1:4" ht="15">
      <c r="A2276" s="760" t="s">
        <v>1644</v>
      </c>
      <c r="B2276" s="761" t="s">
        <v>1536</v>
      </c>
      <c r="C2276" s="603">
        <v>4220.5</v>
      </c>
      <c r="D2276" s="748"/>
    </row>
    <row r="2277" spans="1:4" ht="15">
      <c r="A2277" s="760" t="s">
        <v>1625</v>
      </c>
      <c r="B2277" s="761" t="s">
        <v>1536</v>
      </c>
      <c r="C2277" s="603">
        <v>4220.5</v>
      </c>
      <c r="D2277" s="748"/>
    </row>
    <row r="2278" spans="1:4" ht="15">
      <c r="A2278" s="760" t="s">
        <v>1784</v>
      </c>
      <c r="B2278" s="761" t="s">
        <v>1536</v>
      </c>
      <c r="C2278" s="603">
        <v>4220.5</v>
      </c>
      <c r="D2278" s="748"/>
    </row>
    <row r="2279" spans="1:4" ht="15">
      <c r="A2279" s="760" t="s">
        <v>1920</v>
      </c>
      <c r="B2279" s="761" t="s">
        <v>1536</v>
      </c>
      <c r="C2279" s="603">
        <v>4220.5</v>
      </c>
      <c r="D2279" s="748"/>
    </row>
    <row r="2280" spans="1:4" ht="15">
      <c r="A2280" s="760" t="s">
        <v>1849</v>
      </c>
      <c r="B2280" s="761" t="s">
        <v>1536</v>
      </c>
      <c r="C2280" s="603">
        <v>4220.5</v>
      </c>
      <c r="D2280" s="748"/>
    </row>
    <row r="2281" spans="1:4" ht="15">
      <c r="A2281" s="760" t="s">
        <v>1781</v>
      </c>
      <c r="B2281" s="761" t="s">
        <v>1536</v>
      </c>
      <c r="C2281" s="603">
        <v>4220.5</v>
      </c>
      <c r="D2281" s="748"/>
    </row>
    <row r="2282" spans="1:4" ht="15">
      <c r="A2282" s="760" t="s">
        <v>1825</v>
      </c>
      <c r="B2282" s="761" t="s">
        <v>1536</v>
      </c>
      <c r="C2282" s="603">
        <v>4220.5</v>
      </c>
      <c r="D2282" s="748"/>
    </row>
    <row r="2283" spans="1:4" ht="15">
      <c r="A2283" s="760" t="s">
        <v>1635</v>
      </c>
      <c r="B2283" s="761" t="s">
        <v>1536</v>
      </c>
      <c r="C2283" s="603">
        <v>4220.5</v>
      </c>
      <c r="D2283" s="748"/>
    </row>
    <row r="2284" spans="1:4" ht="15">
      <c r="A2284" s="760" t="s">
        <v>1631</v>
      </c>
      <c r="B2284" s="761" t="s">
        <v>1536</v>
      </c>
      <c r="C2284" s="603">
        <v>4220.5</v>
      </c>
      <c r="D2284" s="748"/>
    </row>
    <row r="2285" spans="1:4" ht="15">
      <c r="A2285" s="760" t="s">
        <v>1741</v>
      </c>
      <c r="B2285" s="761" t="s">
        <v>1536</v>
      </c>
      <c r="C2285" s="603">
        <v>4220.5</v>
      </c>
      <c r="D2285" s="748"/>
    </row>
    <row r="2286" spans="1:4" ht="15">
      <c r="A2286" s="760" t="s">
        <v>1838</v>
      </c>
      <c r="B2286" s="761" t="s">
        <v>1536</v>
      </c>
      <c r="C2286" s="603">
        <v>4220.5</v>
      </c>
      <c r="D2286" s="748"/>
    </row>
    <row r="2287" spans="1:4" ht="15">
      <c r="A2287" s="760" t="s">
        <v>1594</v>
      </c>
      <c r="B2287" s="761" t="s">
        <v>1536</v>
      </c>
      <c r="C2287" s="603">
        <v>4220.5</v>
      </c>
      <c r="D2287" s="748"/>
    </row>
    <row r="2288" spans="1:4" ht="15">
      <c r="A2288" s="760" t="s">
        <v>1766</v>
      </c>
      <c r="B2288" s="761" t="s">
        <v>1536</v>
      </c>
      <c r="C2288" s="603">
        <v>4220.5</v>
      </c>
      <c r="D2288" s="748"/>
    </row>
    <row r="2289" spans="1:4" ht="15">
      <c r="A2289" s="760" t="s">
        <v>1633</v>
      </c>
      <c r="B2289" s="761" t="s">
        <v>1536</v>
      </c>
      <c r="C2289" s="603">
        <v>4220.5</v>
      </c>
      <c r="D2289" s="748"/>
    </row>
    <row r="2290" spans="1:4" ht="15">
      <c r="A2290" s="760" t="s">
        <v>1827</v>
      </c>
      <c r="B2290" s="761" t="s">
        <v>1536</v>
      </c>
      <c r="C2290" s="603">
        <v>4220.5</v>
      </c>
      <c r="D2290" s="748"/>
    </row>
    <row r="2291" spans="1:4" ht="15">
      <c r="A2291" s="760" t="s">
        <v>1913</v>
      </c>
      <c r="B2291" s="761" t="s">
        <v>1536</v>
      </c>
      <c r="C2291" s="603">
        <v>4220.5</v>
      </c>
      <c r="D2291" s="748"/>
    </row>
    <row r="2292" spans="1:4" ht="15">
      <c r="A2292" s="760" t="s">
        <v>1661</v>
      </c>
      <c r="B2292" s="761" t="s">
        <v>1536</v>
      </c>
      <c r="C2292" s="603">
        <v>4220.5</v>
      </c>
      <c r="D2292" s="748"/>
    </row>
    <row r="2293" spans="1:4" ht="15">
      <c r="A2293" s="760" t="s">
        <v>1634</v>
      </c>
      <c r="B2293" s="761" t="s">
        <v>1536</v>
      </c>
      <c r="C2293" s="603">
        <v>4220.5</v>
      </c>
      <c r="D2293" s="748"/>
    </row>
    <row r="2294" spans="1:4" ht="15">
      <c r="A2294" s="760" t="s">
        <v>1808</v>
      </c>
      <c r="B2294" s="761" t="s">
        <v>1536</v>
      </c>
      <c r="C2294" s="603">
        <v>4220.5</v>
      </c>
      <c r="D2294" s="748"/>
    </row>
    <row r="2295" spans="1:4" ht="15">
      <c r="A2295" s="760" t="s">
        <v>1557</v>
      </c>
      <c r="B2295" s="761" t="s">
        <v>1536</v>
      </c>
      <c r="C2295" s="603">
        <v>4220.5</v>
      </c>
      <c r="D2295" s="748"/>
    </row>
    <row r="2296" spans="1:4" ht="15">
      <c r="A2296" s="760" t="s">
        <v>1879</v>
      </c>
      <c r="B2296" s="761" t="s">
        <v>1536</v>
      </c>
      <c r="C2296" s="603">
        <v>4220.5</v>
      </c>
      <c r="D2296" s="748"/>
    </row>
    <row r="2297" spans="1:4" ht="15">
      <c r="A2297" s="760" t="s">
        <v>1870</v>
      </c>
      <c r="B2297" s="761" t="s">
        <v>1536</v>
      </c>
      <c r="C2297" s="552">
        <v>4220.5</v>
      </c>
      <c r="D2297" s="748"/>
    </row>
    <row r="2298" spans="1:4" ht="15">
      <c r="A2298" s="760" t="s">
        <v>1846</v>
      </c>
      <c r="B2298" s="761" t="s">
        <v>1536</v>
      </c>
      <c r="C2298" s="552">
        <v>4220.5</v>
      </c>
      <c r="D2298" s="748"/>
    </row>
    <row r="2299" spans="1:4" ht="15">
      <c r="A2299" s="760" t="s">
        <v>1869</v>
      </c>
      <c r="B2299" s="761" t="s">
        <v>1536</v>
      </c>
      <c r="C2299" s="552">
        <v>4220.5</v>
      </c>
      <c r="D2299" s="748"/>
    </row>
    <row r="2300" spans="1:4" ht="15">
      <c r="A2300" s="760" t="s">
        <v>1567</v>
      </c>
      <c r="B2300" s="761" t="s">
        <v>1536</v>
      </c>
      <c r="C2300" s="552">
        <v>4220.5</v>
      </c>
      <c r="D2300" s="748"/>
    </row>
    <row r="2301" spans="1:4" ht="15">
      <c r="A2301" s="760" t="s">
        <v>1629</v>
      </c>
      <c r="B2301" s="761" t="s">
        <v>1536</v>
      </c>
      <c r="C2301" s="552">
        <v>4220.5</v>
      </c>
      <c r="D2301" s="748"/>
    </row>
    <row r="2302" spans="1:4" ht="15">
      <c r="A2302" s="760" t="s">
        <v>1894</v>
      </c>
      <c r="B2302" s="761" t="s">
        <v>1536</v>
      </c>
      <c r="C2302" s="552">
        <v>4220.5</v>
      </c>
      <c r="D2302" s="748"/>
    </row>
    <row r="2303" spans="1:4" ht="15">
      <c r="A2303" s="760" t="s">
        <v>1632</v>
      </c>
      <c r="B2303" s="761" t="s">
        <v>1536</v>
      </c>
      <c r="C2303" s="552">
        <v>4220.5</v>
      </c>
      <c r="D2303" s="748"/>
    </row>
    <row r="2304" spans="1:4" ht="15">
      <c r="A2304" s="760" t="s">
        <v>1861</v>
      </c>
      <c r="B2304" s="761" t="s">
        <v>1536</v>
      </c>
      <c r="C2304" s="552">
        <v>4220.5</v>
      </c>
      <c r="D2304" s="748"/>
    </row>
    <row r="2305" spans="1:4" ht="15">
      <c r="A2305" s="760" t="s">
        <v>1556</v>
      </c>
      <c r="B2305" s="761" t="s">
        <v>1536</v>
      </c>
      <c r="C2305" s="552">
        <v>4220.49</v>
      </c>
      <c r="D2305" s="748"/>
    </row>
    <row r="2306" spans="1:4" ht="15">
      <c r="A2306" s="760" t="s">
        <v>1692</v>
      </c>
      <c r="B2306" s="761" t="s">
        <v>1536</v>
      </c>
      <c r="C2306" s="552">
        <v>4220.5</v>
      </c>
      <c r="D2306" s="748"/>
    </row>
    <row r="2307" spans="1:4" ht="15">
      <c r="A2307" s="760" t="s">
        <v>1873</v>
      </c>
      <c r="B2307" s="761" t="s">
        <v>1536</v>
      </c>
      <c r="C2307" s="552">
        <v>4220.5</v>
      </c>
      <c r="D2307" s="748"/>
    </row>
    <row r="2308" spans="1:4" ht="15">
      <c r="A2308" s="760" t="s">
        <v>1555</v>
      </c>
      <c r="B2308" s="761" t="s">
        <v>1536</v>
      </c>
      <c r="C2308" s="552">
        <v>4220.5</v>
      </c>
      <c r="D2308" s="748"/>
    </row>
    <row r="2309" spans="1:4" ht="15">
      <c r="A2309" s="760" t="s">
        <v>1593</v>
      </c>
      <c r="B2309" s="761" t="s">
        <v>1536</v>
      </c>
      <c r="C2309" s="552">
        <v>4220.5</v>
      </c>
      <c r="D2309" s="748"/>
    </row>
    <row r="2310" spans="1:4" ht="15">
      <c r="A2310" s="760" t="s">
        <v>1734</v>
      </c>
      <c r="B2310" s="761" t="s">
        <v>1536</v>
      </c>
      <c r="C2310" s="552">
        <v>4220.5</v>
      </c>
      <c r="D2310" s="748"/>
    </row>
    <row r="2311" spans="1:4" ht="15">
      <c r="A2311" s="760" t="s">
        <v>1553</v>
      </c>
      <c r="B2311" s="761" t="s">
        <v>1554</v>
      </c>
      <c r="C2311" s="552">
        <v>2494</v>
      </c>
      <c r="D2311" s="748"/>
    </row>
    <row r="2312" spans="1:4" ht="15">
      <c r="A2312" s="760" t="s">
        <v>1836</v>
      </c>
      <c r="B2312" s="761" t="s">
        <v>1554</v>
      </c>
      <c r="C2312" s="552">
        <v>2494</v>
      </c>
      <c r="D2312" s="748"/>
    </row>
    <row r="2313" spans="1:4" ht="15">
      <c r="A2313" s="760" t="s">
        <v>1799</v>
      </c>
      <c r="B2313" s="761" t="s">
        <v>1538</v>
      </c>
      <c r="C2313" s="552">
        <v>9258.66</v>
      </c>
      <c r="D2313" s="748"/>
    </row>
    <row r="2314" spans="1:4" ht="15">
      <c r="A2314" s="760" t="s">
        <v>1751</v>
      </c>
      <c r="B2314" s="761" t="s">
        <v>1538</v>
      </c>
      <c r="C2314" s="552">
        <v>9258.66</v>
      </c>
      <c r="D2314" s="748"/>
    </row>
    <row r="2315" spans="1:4" ht="15">
      <c r="A2315" s="760" t="s">
        <v>1885</v>
      </c>
      <c r="B2315" s="761" t="s">
        <v>1538</v>
      </c>
      <c r="C2315" s="552">
        <v>9258.66</v>
      </c>
      <c r="D2315" s="748"/>
    </row>
    <row r="2316" spans="1:4" ht="15">
      <c r="A2316" s="760" t="s">
        <v>1730</v>
      </c>
      <c r="B2316" s="761" t="s">
        <v>1538</v>
      </c>
      <c r="C2316" s="552">
        <v>9258.66</v>
      </c>
      <c r="D2316" s="748"/>
    </row>
    <row r="2317" spans="1:4" ht="15">
      <c r="A2317" s="760" t="s">
        <v>1830</v>
      </c>
      <c r="B2317" s="761" t="s">
        <v>1538</v>
      </c>
      <c r="C2317" s="552">
        <v>9258.66</v>
      </c>
      <c r="D2317" s="748"/>
    </row>
    <row r="2318" spans="1:4" ht="15">
      <c r="A2318" s="760" t="s">
        <v>1537</v>
      </c>
      <c r="B2318" s="761" t="s">
        <v>1538</v>
      </c>
      <c r="C2318" s="552">
        <v>9258.66</v>
      </c>
      <c r="D2318" s="748"/>
    </row>
    <row r="2319" spans="1:4" ht="15">
      <c r="A2319" s="760" t="s">
        <v>1696</v>
      </c>
      <c r="B2319" s="761" t="s">
        <v>1534</v>
      </c>
      <c r="C2319" s="552">
        <v>6956.19</v>
      </c>
      <c r="D2319" s="748"/>
    </row>
    <row r="2320" spans="1:4" ht="15">
      <c r="A2320" s="760" t="s">
        <v>1696</v>
      </c>
      <c r="B2320" s="761" t="s">
        <v>1552</v>
      </c>
      <c r="C2320" s="552">
        <v>2981.23</v>
      </c>
      <c r="D2320" s="748"/>
    </row>
    <row r="2321" spans="1:4" ht="15">
      <c r="A2321" s="760" t="s">
        <v>1752</v>
      </c>
      <c r="B2321" s="761" t="s">
        <v>1552</v>
      </c>
      <c r="C2321" s="552">
        <v>2981.23</v>
      </c>
      <c r="D2321" s="748"/>
    </row>
    <row r="2322" spans="1:4" ht="15">
      <c r="A2322" s="760" t="s">
        <v>1752</v>
      </c>
      <c r="B2322" s="761" t="s">
        <v>1534</v>
      </c>
      <c r="C2322" s="603">
        <v>6956.19</v>
      </c>
      <c r="D2322" s="748"/>
    </row>
    <row r="2323" spans="1:4" ht="15">
      <c r="A2323" s="760" t="s">
        <v>1700</v>
      </c>
      <c r="B2323" s="761" t="s">
        <v>1552</v>
      </c>
      <c r="C2323" s="603">
        <v>2981.23</v>
      </c>
      <c r="D2323" s="748"/>
    </row>
    <row r="2324" spans="1:4" ht="15">
      <c r="A2324" s="760" t="s">
        <v>1700</v>
      </c>
      <c r="B2324" s="761" t="s">
        <v>1534</v>
      </c>
      <c r="C2324" s="603">
        <v>6956.19</v>
      </c>
      <c r="D2324" s="748"/>
    </row>
    <row r="2325" spans="1:4" ht="15">
      <c r="A2325" s="760" t="s">
        <v>1911</v>
      </c>
      <c r="B2325" s="761" t="s">
        <v>1534</v>
      </c>
      <c r="C2325" s="603">
        <v>6956.19</v>
      </c>
      <c r="D2325" s="748"/>
    </row>
    <row r="2326" spans="1:4" ht="15">
      <c r="A2326" s="760" t="s">
        <v>1911</v>
      </c>
      <c r="B2326" s="761" t="s">
        <v>1552</v>
      </c>
      <c r="C2326" s="603">
        <v>2981.23</v>
      </c>
      <c r="D2326" s="748"/>
    </row>
    <row r="2327" spans="1:4" ht="15">
      <c r="A2327" s="760" t="s">
        <v>1848</v>
      </c>
      <c r="B2327" s="761" t="s">
        <v>1552</v>
      </c>
      <c r="C2327" s="603">
        <v>2981.23</v>
      </c>
      <c r="D2327" s="748"/>
    </row>
    <row r="2328" spans="1:4" ht="15">
      <c r="A2328" s="760" t="s">
        <v>1848</v>
      </c>
      <c r="B2328" s="761" t="s">
        <v>1534</v>
      </c>
      <c r="C2328" s="603">
        <v>6956.19</v>
      </c>
      <c r="D2328" s="748"/>
    </row>
    <row r="2329" spans="1:4" ht="15">
      <c r="A2329" s="760" t="s">
        <v>1551</v>
      </c>
      <c r="B2329" s="761" t="s">
        <v>1534</v>
      </c>
      <c r="C2329" s="603">
        <v>6956.19</v>
      </c>
      <c r="D2329" s="748"/>
    </row>
    <row r="2330" spans="1:4" ht="15">
      <c r="A2330" s="760" t="s">
        <v>1551</v>
      </c>
      <c r="B2330" s="761" t="s">
        <v>1552</v>
      </c>
      <c r="C2330" s="603">
        <v>2981.23</v>
      </c>
      <c r="D2330" s="748"/>
    </row>
    <row r="2331" spans="1:4" ht="15">
      <c r="A2331" s="760" t="s">
        <v>1650</v>
      </c>
      <c r="B2331" s="761" t="s">
        <v>1552</v>
      </c>
      <c r="C2331" s="603">
        <v>2981.23</v>
      </c>
      <c r="D2331" s="748"/>
    </row>
    <row r="2332" spans="1:4" ht="15">
      <c r="A2332" s="760" t="s">
        <v>1650</v>
      </c>
      <c r="B2332" s="761" t="s">
        <v>1534</v>
      </c>
      <c r="C2332" s="603">
        <v>6956.19</v>
      </c>
      <c r="D2332" s="748"/>
    </row>
    <row r="2333" spans="1:4" ht="15">
      <c r="A2333" s="760" t="s">
        <v>1691</v>
      </c>
      <c r="B2333" s="761" t="s">
        <v>1552</v>
      </c>
      <c r="C2333" s="603">
        <v>2981.23</v>
      </c>
      <c r="D2333" s="748"/>
    </row>
    <row r="2334" spans="1:4" ht="15">
      <c r="A2334" s="760" t="s">
        <v>1691</v>
      </c>
      <c r="B2334" s="761" t="s">
        <v>1534</v>
      </c>
      <c r="C2334" s="603">
        <v>6956.19</v>
      </c>
      <c r="D2334" s="748"/>
    </row>
    <row r="2335" spans="1:4" ht="15">
      <c r="A2335" s="760" t="s">
        <v>1759</v>
      </c>
      <c r="B2335" s="761" t="s">
        <v>1534</v>
      </c>
      <c r="C2335" s="603">
        <v>6956.19</v>
      </c>
      <c r="D2335" s="748"/>
    </row>
    <row r="2336" spans="1:4" ht="15">
      <c r="A2336" s="760" t="s">
        <v>1759</v>
      </c>
      <c r="B2336" s="761" t="s">
        <v>1552</v>
      </c>
      <c r="C2336" s="603">
        <v>2981.23</v>
      </c>
      <c r="D2336" s="748"/>
    </row>
    <row r="2337" spans="1:4" ht="15">
      <c r="A2337" s="760" t="s">
        <v>1860</v>
      </c>
      <c r="B2337" s="761" t="s">
        <v>1552</v>
      </c>
      <c r="C2337" s="603">
        <v>2981.23</v>
      </c>
      <c r="D2337" s="748"/>
    </row>
    <row r="2338" spans="1:4" ht="15">
      <c r="A2338" s="760" t="s">
        <v>1860</v>
      </c>
      <c r="B2338" s="761" t="s">
        <v>1534</v>
      </c>
      <c r="C2338" s="603">
        <v>6956.19</v>
      </c>
      <c r="D2338" s="748"/>
    </row>
    <row r="2339" spans="1:4" ht="15">
      <c r="A2339" s="760" t="s">
        <v>1749</v>
      </c>
      <c r="B2339" s="761" t="s">
        <v>1552</v>
      </c>
      <c r="C2339" s="603">
        <v>2981.23</v>
      </c>
      <c r="D2339" s="748"/>
    </row>
    <row r="2340" spans="1:4" ht="15">
      <c r="A2340" s="760" t="s">
        <v>1749</v>
      </c>
      <c r="B2340" s="761" t="s">
        <v>1534</v>
      </c>
      <c r="C2340" s="603">
        <v>6956.19</v>
      </c>
      <c r="D2340" s="748"/>
    </row>
    <row r="2341" spans="1:4" ht="15">
      <c r="A2341" s="760" t="s">
        <v>1550</v>
      </c>
      <c r="B2341" s="761" t="s">
        <v>1534</v>
      </c>
      <c r="C2341" s="603">
        <v>6956.19</v>
      </c>
      <c r="D2341" s="748"/>
    </row>
    <row r="2342" spans="1:4" ht="15">
      <c r="A2342" s="760" t="s">
        <v>1550</v>
      </c>
      <c r="B2342" s="761" t="s">
        <v>1552</v>
      </c>
      <c r="C2342" s="603">
        <v>2981.23</v>
      </c>
      <c r="D2342" s="748"/>
    </row>
    <row r="2343" spans="1:4" ht="15">
      <c r="A2343" s="760" t="s">
        <v>1660</v>
      </c>
      <c r="B2343" s="761" t="s">
        <v>1552</v>
      </c>
      <c r="C2343" s="603">
        <v>2981.23</v>
      </c>
      <c r="D2343" s="748"/>
    </row>
    <row r="2344" spans="1:4" ht="15">
      <c r="A2344" s="760" t="s">
        <v>1660</v>
      </c>
      <c r="B2344" s="761" t="s">
        <v>1534</v>
      </c>
      <c r="C2344" s="603">
        <v>6956.19</v>
      </c>
      <c r="D2344" s="748"/>
    </row>
    <row r="2345" spans="1:4" ht="15">
      <c r="A2345" s="760" t="s">
        <v>1760</v>
      </c>
      <c r="B2345" s="761" t="s">
        <v>1552</v>
      </c>
      <c r="C2345" s="603">
        <v>2981.23</v>
      </c>
      <c r="D2345" s="748"/>
    </row>
    <row r="2346" spans="1:4" ht="15">
      <c r="A2346" s="760" t="s">
        <v>1760</v>
      </c>
      <c r="B2346" s="761" t="s">
        <v>1534</v>
      </c>
      <c r="C2346" s="603">
        <v>6956.19</v>
      </c>
      <c r="D2346" s="748"/>
    </row>
    <row r="2347" spans="1:4" ht="15">
      <c r="A2347" s="760" t="s">
        <v>1609</v>
      </c>
      <c r="B2347" s="761" t="s">
        <v>1534</v>
      </c>
      <c r="C2347" s="603">
        <v>6956.19</v>
      </c>
      <c r="D2347" s="748"/>
    </row>
    <row r="2348" spans="1:4" ht="15">
      <c r="A2348" s="760" t="s">
        <v>1609</v>
      </c>
      <c r="B2348" s="761" t="s">
        <v>1552</v>
      </c>
      <c r="C2348" s="603">
        <v>2981.23</v>
      </c>
      <c r="D2348" s="748"/>
    </row>
    <row r="2349" spans="1:4" ht="15">
      <c r="A2349" s="760" t="s">
        <v>1828</v>
      </c>
      <c r="B2349" s="761" t="s">
        <v>1552</v>
      </c>
      <c r="C2349" s="603">
        <v>2981.23</v>
      </c>
      <c r="D2349" s="748"/>
    </row>
    <row r="2350" spans="1:4" ht="15">
      <c r="A2350" s="760" t="s">
        <v>1828</v>
      </c>
      <c r="B2350" s="761" t="s">
        <v>1534</v>
      </c>
      <c r="C2350" s="603">
        <v>6956.19</v>
      </c>
      <c r="D2350" s="748"/>
    </row>
    <row r="2351" spans="1:4" ht="15">
      <c r="A2351" s="760" t="s">
        <v>1747</v>
      </c>
      <c r="B2351" s="761" t="s">
        <v>1534</v>
      </c>
      <c r="C2351" s="603">
        <v>6956.19</v>
      </c>
      <c r="D2351" s="748"/>
    </row>
    <row r="2352" spans="1:4" ht="15">
      <c r="A2352" s="760" t="s">
        <v>1747</v>
      </c>
      <c r="B2352" s="761" t="s">
        <v>1552</v>
      </c>
      <c r="C2352" s="603">
        <v>2981.23</v>
      </c>
      <c r="D2352" s="748"/>
    </row>
    <row r="2353" spans="1:4" ht="15">
      <c r="A2353" s="760" t="s">
        <v>1622</v>
      </c>
      <c r="B2353" s="761" t="s">
        <v>1534</v>
      </c>
      <c r="C2353" s="603">
        <v>6956.19</v>
      </c>
      <c r="D2353" s="748"/>
    </row>
    <row r="2354" spans="1:4" ht="15">
      <c r="A2354" s="760" t="s">
        <v>1622</v>
      </c>
      <c r="B2354" s="761" t="s">
        <v>1552</v>
      </c>
      <c r="C2354" s="603">
        <v>2981.23</v>
      </c>
      <c r="D2354" s="748"/>
    </row>
    <row r="2355" spans="1:4" ht="15">
      <c r="A2355" s="760" t="s">
        <v>1765</v>
      </c>
      <c r="B2355" s="761" t="s">
        <v>1534</v>
      </c>
      <c r="C2355" s="603">
        <v>6956.19</v>
      </c>
      <c r="D2355" s="748"/>
    </row>
    <row r="2356" spans="1:4" ht="15">
      <c r="A2356" s="760" t="s">
        <v>1765</v>
      </c>
      <c r="B2356" s="761" t="s">
        <v>1552</v>
      </c>
      <c r="C2356" s="603">
        <v>2981.23</v>
      </c>
      <c r="D2356" s="748"/>
    </row>
    <row r="2357" spans="1:4" ht="15">
      <c r="A2357" s="760" t="s">
        <v>1572</v>
      </c>
      <c r="B2357" s="761" t="s">
        <v>1534</v>
      </c>
      <c r="C2357" s="603">
        <v>6956.19</v>
      </c>
      <c r="D2357" s="748"/>
    </row>
    <row r="2358" spans="1:4" ht="15">
      <c r="A2358" s="760" t="s">
        <v>1572</v>
      </c>
      <c r="B2358" s="761" t="s">
        <v>1552</v>
      </c>
      <c r="C2358" s="603">
        <v>2981.23</v>
      </c>
      <c r="D2358" s="748"/>
    </row>
    <row r="2359" spans="1:4" ht="15">
      <c r="A2359" s="760" t="s">
        <v>1809</v>
      </c>
      <c r="B2359" s="761" t="s">
        <v>1552</v>
      </c>
      <c r="C2359" s="603">
        <v>2981.23</v>
      </c>
      <c r="D2359" s="748"/>
    </row>
    <row r="2360" spans="1:4" ht="15">
      <c r="A2360" s="760" t="s">
        <v>1809</v>
      </c>
      <c r="B2360" s="761" t="s">
        <v>1534</v>
      </c>
      <c r="C2360" s="603">
        <v>6956.19</v>
      </c>
      <c r="D2360" s="748"/>
    </row>
    <row r="2361" spans="1:4" ht="15">
      <c r="A2361" s="760" t="s">
        <v>1587</v>
      </c>
      <c r="B2361" s="761" t="s">
        <v>1552</v>
      </c>
      <c r="C2361" s="603">
        <v>2981.23</v>
      </c>
      <c r="D2361" s="748"/>
    </row>
    <row r="2362" spans="1:4" ht="15">
      <c r="A2362" s="760" t="s">
        <v>1587</v>
      </c>
      <c r="B2362" s="761" t="s">
        <v>1534</v>
      </c>
      <c r="C2362" s="552">
        <v>6956.19</v>
      </c>
      <c r="D2362" s="748"/>
    </row>
    <row r="2363" spans="1:4" ht="15">
      <c r="A2363" s="760" t="s">
        <v>1655</v>
      </c>
      <c r="B2363" s="761" t="s">
        <v>1552</v>
      </c>
      <c r="C2363" s="552">
        <v>2981.23</v>
      </c>
      <c r="D2363" s="748"/>
    </row>
    <row r="2364" spans="1:4" ht="15">
      <c r="A2364" s="760" t="s">
        <v>1655</v>
      </c>
      <c r="B2364" s="761" t="s">
        <v>1534</v>
      </c>
      <c r="C2364" s="552">
        <v>6956.19</v>
      </c>
      <c r="D2364" s="748"/>
    </row>
    <row r="2365" spans="1:4" ht="15">
      <c r="A2365" s="760" t="s">
        <v>1533</v>
      </c>
      <c r="B2365" s="761" t="s">
        <v>1552</v>
      </c>
      <c r="C2365" s="552">
        <v>2981.23</v>
      </c>
      <c r="D2365" s="748"/>
    </row>
    <row r="2366" spans="1:4" ht="15">
      <c r="A2366" s="760" t="s">
        <v>1533</v>
      </c>
      <c r="B2366" s="761" t="s">
        <v>1534</v>
      </c>
      <c r="C2366" s="552">
        <v>6956.19</v>
      </c>
      <c r="D2366" s="748"/>
    </row>
    <row r="2367" spans="1:4" ht="15">
      <c r="A2367" s="760" t="s">
        <v>1845</v>
      </c>
      <c r="B2367" s="761" t="s">
        <v>1552</v>
      </c>
      <c r="C2367" s="552">
        <v>2981.23</v>
      </c>
      <c r="D2367" s="748"/>
    </row>
    <row r="2368" spans="1:4" ht="15">
      <c r="A2368" s="760" t="s">
        <v>1845</v>
      </c>
      <c r="B2368" s="761" t="s">
        <v>1534</v>
      </c>
      <c r="C2368" s="552">
        <v>6956.19</v>
      </c>
      <c r="D2368" s="748"/>
    </row>
    <row r="2369" spans="1:4" ht="15">
      <c r="A2369" s="760" t="s">
        <v>1617</v>
      </c>
      <c r="B2369" s="761" t="s">
        <v>1534</v>
      </c>
      <c r="C2369" s="552">
        <v>6956.19</v>
      </c>
      <c r="D2369" s="748"/>
    </row>
    <row r="2370" spans="1:4" ht="15">
      <c r="A2370" s="760" t="s">
        <v>1617</v>
      </c>
      <c r="B2370" s="761" t="s">
        <v>1552</v>
      </c>
      <c r="C2370" s="552">
        <v>2981.23</v>
      </c>
      <c r="D2370" s="748"/>
    </row>
    <row r="2371" spans="1:4" ht="15">
      <c r="A2371" s="760" t="s">
        <v>1690</v>
      </c>
      <c r="B2371" s="761" t="s">
        <v>1562</v>
      </c>
      <c r="C2371" s="552">
        <v>7472.28</v>
      </c>
      <c r="D2371" s="748"/>
    </row>
    <row r="2372" spans="1:4" ht="15">
      <c r="A2372" s="760" t="s">
        <v>1585</v>
      </c>
      <c r="B2372" s="761" t="s">
        <v>1562</v>
      </c>
      <c r="C2372" s="552">
        <v>2673.54</v>
      </c>
      <c r="D2372" s="748"/>
    </row>
    <row r="2373" spans="1:4" ht="15">
      <c r="A2373" s="760" t="s">
        <v>1887</v>
      </c>
      <c r="B2373" s="761" t="s">
        <v>1545</v>
      </c>
      <c r="C2373" s="552">
        <v>10284</v>
      </c>
      <c r="D2373" s="748"/>
    </row>
    <row r="2374" spans="1:4" ht="15">
      <c r="A2374" s="760" t="s">
        <v>1735</v>
      </c>
      <c r="B2374" s="761" t="s">
        <v>1545</v>
      </c>
      <c r="C2374" s="552">
        <v>10284</v>
      </c>
      <c r="D2374" s="748"/>
    </row>
    <row r="2375" spans="1:4" ht="15">
      <c r="A2375" s="760" t="s">
        <v>1548</v>
      </c>
      <c r="B2375" s="761" t="s">
        <v>1545</v>
      </c>
      <c r="C2375" s="552">
        <v>10284</v>
      </c>
      <c r="D2375" s="748"/>
    </row>
    <row r="2376" spans="1:4" ht="15">
      <c r="A2376" s="760" t="s">
        <v>1547</v>
      </c>
      <c r="B2376" s="761" t="s">
        <v>1545</v>
      </c>
      <c r="C2376" s="552">
        <v>10284</v>
      </c>
      <c r="D2376" s="748"/>
    </row>
    <row r="2377" spans="1:4" ht="15">
      <c r="A2377" s="760" t="s">
        <v>1636</v>
      </c>
      <c r="B2377" s="761" t="s">
        <v>1545</v>
      </c>
      <c r="C2377" s="552">
        <v>12399</v>
      </c>
      <c r="D2377" s="748"/>
    </row>
    <row r="2378" spans="1:4" ht="15">
      <c r="A2378" s="760" t="s">
        <v>1881</v>
      </c>
      <c r="B2378" s="761" t="s">
        <v>1545</v>
      </c>
      <c r="C2378" s="552">
        <v>12399</v>
      </c>
      <c r="D2378" s="748"/>
    </row>
    <row r="2379" spans="1:4" ht="15">
      <c r="A2379" s="760" t="s">
        <v>1874</v>
      </c>
      <c r="B2379" s="761" t="s">
        <v>1545</v>
      </c>
      <c r="C2379" s="552">
        <v>12399</v>
      </c>
      <c r="D2379" s="748"/>
    </row>
    <row r="2380" spans="1:4" ht="15">
      <c r="A2380" s="760" t="s">
        <v>1844</v>
      </c>
      <c r="B2380" s="761" t="s">
        <v>1545</v>
      </c>
      <c r="C2380" s="552">
        <v>12399</v>
      </c>
      <c r="D2380" s="748"/>
    </row>
    <row r="2381" spans="1:4" ht="15">
      <c r="A2381" s="760" t="s">
        <v>1589</v>
      </c>
      <c r="B2381" s="761" t="s">
        <v>1534</v>
      </c>
      <c r="C2381" s="552">
        <v>10737.67</v>
      </c>
      <c r="D2381" s="748"/>
    </row>
    <row r="2382" spans="1:4" ht="15">
      <c r="A2382" s="760" t="s">
        <v>1750</v>
      </c>
      <c r="B2382" s="761" t="s">
        <v>1538</v>
      </c>
      <c r="C2382" s="552">
        <v>5608.6</v>
      </c>
      <c r="D2382" s="748"/>
    </row>
    <row r="2383" spans="1:4" ht="15">
      <c r="A2383" s="760" t="s">
        <v>1916</v>
      </c>
      <c r="B2383" s="761" t="s">
        <v>1917</v>
      </c>
      <c r="C2383" s="552">
        <v>32335</v>
      </c>
      <c r="D2383" s="748"/>
    </row>
    <row r="2384" spans="1:4" ht="15">
      <c r="A2384" s="760" t="s">
        <v>1590</v>
      </c>
      <c r="B2384" s="761" t="s">
        <v>1534</v>
      </c>
      <c r="C2384" s="552">
        <v>11480.52</v>
      </c>
      <c r="D2384" s="748"/>
    </row>
    <row r="2385" spans="1:4" ht="15">
      <c r="A2385" s="760" t="s">
        <v>1772</v>
      </c>
      <c r="B2385" s="761" t="s">
        <v>1534</v>
      </c>
      <c r="C2385" s="552">
        <v>11480.52</v>
      </c>
      <c r="D2385" s="748"/>
    </row>
    <row r="2386" spans="1:4" ht="15">
      <c r="A2386" s="760" t="s">
        <v>1549</v>
      </c>
      <c r="B2386" s="761" t="s">
        <v>1534</v>
      </c>
      <c r="C2386" s="552">
        <v>11480.52</v>
      </c>
      <c r="D2386" s="748"/>
    </row>
    <row r="2387" spans="1:4" ht="15">
      <c r="A2387" s="760" t="s">
        <v>1831</v>
      </c>
      <c r="B2387" s="761" t="s">
        <v>1534</v>
      </c>
      <c r="C2387" s="552">
        <v>11480.52</v>
      </c>
      <c r="D2387" s="748"/>
    </row>
    <row r="2388" spans="1:4" ht="15">
      <c r="A2388" s="760" t="s">
        <v>1795</v>
      </c>
      <c r="B2388" s="761" t="s">
        <v>1796</v>
      </c>
      <c r="C2388" s="552">
        <v>1038.2</v>
      </c>
      <c r="D2388" s="748"/>
    </row>
    <row r="2389" spans="1:4" ht="15">
      <c r="A2389" s="760" t="s">
        <v>1898</v>
      </c>
      <c r="B2389" s="761" t="s">
        <v>1899</v>
      </c>
      <c r="C2389" s="552">
        <v>22320.720000000001</v>
      </c>
      <c r="D2389" s="748"/>
    </row>
    <row r="2390" spans="1:4" ht="15">
      <c r="A2390" s="760" t="s">
        <v>1698</v>
      </c>
      <c r="B2390" s="761" t="s">
        <v>1699</v>
      </c>
      <c r="C2390" s="552">
        <v>10451.6</v>
      </c>
      <c r="D2390" s="748"/>
    </row>
    <row r="2391" spans="1:4" ht="15">
      <c r="A2391" s="760" t="s">
        <v>1731</v>
      </c>
      <c r="B2391" s="761" t="s">
        <v>1540</v>
      </c>
      <c r="C2391" s="552">
        <v>11500.37</v>
      </c>
      <c r="D2391" s="748"/>
    </row>
    <row r="2392" spans="1:4" ht="15">
      <c r="A2392" s="760" t="s">
        <v>1666</v>
      </c>
      <c r="B2392" s="761" t="s">
        <v>1540</v>
      </c>
      <c r="C2392" s="552">
        <v>11500.37</v>
      </c>
      <c r="D2392" s="748"/>
    </row>
    <row r="2393" spans="1:4" ht="15">
      <c r="A2393" s="760" t="s">
        <v>1871</v>
      </c>
      <c r="B2393" s="761" t="s">
        <v>1540</v>
      </c>
      <c r="C2393" s="603">
        <v>11500.36</v>
      </c>
      <c r="D2393" s="748"/>
    </row>
    <row r="2394" spans="1:4" ht="15">
      <c r="A2394" s="760" t="s">
        <v>1687</v>
      </c>
      <c r="B2394" s="761" t="s">
        <v>1545</v>
      </c>
      <c r="C2394" s="603">
        <v>13862.71</v>
      </c>
      <c r="D2394" s="748"/>
    </row>
    <row r="2395" spans="1:4" ht="15">
      <c r="A2395" s="760" t="s">
        <v>1641</v>
      </c>
      <c r="B2395" s="761" t="s">
        <v>1545</v>
      </c>
      <c r="C2395" s="603">
        <v>13862.71</v>
      </c>
      <c r="D2395" s="748"/>
    </row>
    <row r="2396" spans="1:4" ht="15">
      <c r="A2396" s="760" t="s">
        <v>1782</v>
      </c>
      <c r="B2396" s="761" t="s">
        <v>1545</v>
      </c>
      <c r="C2396" s="603">
        <v>13862.71</v>
      </c>
      <c r="D2396" s="748"/>
    </row>
    <row r="2397" spans="1:4" ht="15">
      <c r="A2397" s="760" t="s">
        <v>1770</v>
      </c>
      <c r="B2397" s="761" t="s">
        <v>1545</v>
      </c>
      <c r="C2397" s="603">
        <v>13862.71</v>
      </c>
      <c r="D2397" s="748"/>
    </row>
    <row r="2398" spans="1:4" ht="15">
      <c r="A2398" s="760" t="s">
        <v>1880</v>
      </c>
      <c r="B2398" s="761" t="s">
        <v>1545</v>
      </c>
      <c r="C2398" s="603">
        <v>13862.71</v>
      </c>
      <c r="D2398" s="748"/>
    </row>
    <row r="2399" spans="1:4" ht="15">
      <c r="A2399" s="760" t="s">
        <v>1776</v>
      </c>
      <c r="B2399" s="761" t="s">
        <v>1545</v>
      </c>
      <c r="C2399" s="603">
        <v>13862.71</v>
      </c>
      <c r="D2399" s="748"/>
    </row>
    <row r="2400" spans="1:4" ht="15">
      <c r="A2400" s="760" t="s">
        <v>1833</v>
      </c>
      <c r="B2400" s="761" t="s">
        <v>1545</v>
      </c>
      <c r="C2400" s="603">
        <v>13862.71</v>
      </c>
      <c r="D2400" s="748"/>
    </row>
    <row r="2401" spans="1:4" ht="15">
      <c r="A2401" s="760" t="s">
        <v>1780</v>
      </c>
      <c r="B2401" s="761" t="s">
        <v>1545</v>
      </c>
      <c r="C2401" s="603">
        <v>13862.71</v>
      </c>
      <c r="D2401" s="748"/>
    </row>
    <row r="2402" spans="1:4" ht="15">
      <c r="A2402" s="760" t="s">
        <v>1614</v>
      </c>
      <c r="B2402" s="761" t="s">
        <v>1545</v>
      </c>
      <c r="C2402" s="603">
        <v>13862.71</v>
      </c>
      <c r="D2402" s="748"/>
    </row>
    <row r="2403" spans="1:4" ht="15">
      <c r="A2403" s="760" t="s">
        <v>1642</v>
      </c>
      <c r="B2403" s="761" t="s">
        <v>1545</v>
      </c>
      <c r="C2403" s="603">
        <v>13862.71</v>
      </c>
      <c r="D2403" s="748"/>
    </row>
    <row r="2404" spans="1:4" ht="15">
      <c r="A2404" s="760" t="s">
        <v>1571</v>
      </c>
      <c r="B2404" s="761" t="s">
        <v>1545</v>
      </c>
      <c r="C2404" s="603">
        <v>13862.71</v>
      </c>
      <c r="D2404" s="748"/>
    </row>
    <row r="2405" spans="1:4" ht="15">
      <c r="A2405" s="760" t="s">
        <v>1736</v>
      </c>
      <c r="B2405" s="761" t="s">
        <v>1545</v>
      </c>
      <c r="C2405" s="603">
        <v>13862.71</v>
      </c>
      <c r="D2405" s="748"/>
    </row>
    <row r="2406" spans="1:4" ht="15">
      <c r="A2406" s="760" t="s">
        <v>1794</v>
      </c>
      <c r="B2406" s="761" t="s">
        <v>1620</v>
      </c>
      <c r="C2406" s="603">
        <v>19720</v>
      </c>
      <c r="D2406" s="748"/>
    </row>
    <row r="2407" spans="1:4" ht="15">
      <c r="A2407" s="760" t="s">
        <v>1677</v>
      </c>
      <c r="B2407" s="761" t="s">
        <v>1545</v>
      </c>
      <c r="C2407" s="603">
        <v>14657.9</v>
      </c>
      <c r="D2407" s="748"/>
    </row>
    <row r="2408" spans="1:4" ht="15">
      <c r="A2408" s="760" t="s">
        <v>1797</v>
      </c>
      <c r="B2408" s="761" t="s">
        <v>1545</v>
      </c>
      <c r="C2408" s="603">
        <v>14657.9</v>
      </c>
      <c r="D2408" s="748"/>
    </row>
    <row r="2409" spans="1:4" ht="15">
      <c r="A2409" s="760" t="s">
        <v>1767</v>
      </c>
      <c r="B2409" s="761" t="s">
        <v>1575</v>
      </c>
      <c r="C2409" s="603">
        <v>14948</v>
      </c>
      <c r="D2409" s="748"/>
    </row>
    <row r="2410" spans="1:4" ht="15">
      <c r="A2410" s="760" t="s">
        <v>1902</v>
      </c>
      <c r="B2410" s="761" t="s">
        <v>1575</v>
      </c>
      <c r="C2410" s="603">
        <v>14948</v>
      </c>
      <c r="D2410" s="748"/>
    </row>
    <row r="2411" spans="1:4" ht="15">
      <c r="A2411" s="760" t="s">
        <v>1724</v>
      </c>
      <c r="B2411" s="761" t="s">
        <v>1575</v>
      </c>
      <c r="C2411" s="603">
        <v>14948</v>
      </c>
      <c r="D2411" s="748"/>
    </row>
    <row r="2412" spans="1:4" ht="15">
      <c r="A2412" s="760" t="s">
        <v>1725</v>
      </c>
      <c r="B2412" s="761" t="s">
        <v>1575</v>
      </c>
      <c r="C2412" s="603">
        <v>14948</v>
      </c>
      <c r="D2412" s="748"/>
    </row>
    <row r="2413" spans="1:4" ht="15">
      <c r="A2413" s="760" t="s">
        <v>1574</v>
      </c>
      <c r="B2413" s="761" t="s">
        <v>1575</v>
      </c>
      <c r="C2413" s="603">
        <v>14948</v>
      </c>
      <c r="D2413" s="748"/>
    </row>
    <row r="2414" spans="1:4" ht="15">
      <c r="A2414" s="760" t="s">
        <v>6212</v>
      </c>
      <c r="B2414" s="761" t="s">
        <v>1716</v>
      </c>
      <c r="C2414" s="603">
        <v>54847.12</v>
      </c>
      <c r="D2414" s="748"/>
    </row>
    <row r="2415" spans="1:4" ht="15">
      <c r="A2415" s="760" t="s">
        <v>6213</v>
      </c>
      <c r="B2415" s="761" t="s">
        <v>1534</v>
      </c>
      <c r="C2415" s="603">
        <v>17824.560000000001</v>
      </c>
      <c r="D2415" s="748"/>
    </row>
    <row r="2416" spans="1:4" ht="15">
      <c r="A2416" s="760" t="s">
        <v>6214</v>
      </c>
      <c r="B2416" s="761" t="s">
        <v>1534</v>
      </c>
      <c r="C2416" s="603">
        <v>17824.560000000001</v>
      </c>
      <c r="D2416" s="748"/>
    </row>
    <row r="2417" spans="1:4" ht="15">
      <c r="A2417" s="760" t="s">
        <v>6215</v>
      </c>
      <c r="B2417" s="761" t="s">
        <v>1534</v>
      </c>
      <c r="C2417" s="603">
        <v>17824.560000000001</v>
      </c>
      <c r="D2417" s="748"/>
    </row>
    <row r="2418" spans="1:4" ht="15">
      <c r="A2418" s="760" t="s">
        <v>6216</v>
      </c>
      <c r="B2418" s="761" t="s">
        <v>1534</v>
      </c>
      <c r="C2418" s="603">
        <v>17824.560000000001</v>
      </c>
      <c r="D2418" s="748"/>
    </row>
    <row r="2419" spans="1:4" ht="15">
      <c r="A2419" s="760" t="s">
        <v>6217</v>
      </c>
      <c r="B2419" s="761" t="s">
        <v>1534</v>
      </c>
      <c r="C2419" s="603">
        <v>17824.560000000001</v>
      </c>
      <c r="D2419" s="748"/>
    </row>
    <row r="2420" spans="1:4" ht="15">
      <c r="A2420" s="760" t="s">
        <v>6218</v>
      </c>
      <c r="B2420" s="761" t="s">
        <v>1534</v>
      </c>
      <c r="C2420" s="603">
        <v>17824.560000000001</v>
      </c>
      <c r="D2420" s="748"/>
    </row>
    <row r="2421" spans="1:4" ht="15">
      <c r="A2421" s="760" t="s">
        <v>6219</v>
      </c>
      <c r="B2421" s="761" t="s">
        <v>1534</v>
      </c>
      <c r="C2421" s="552">
        <v>16302.64</v>
      </c>
      <c r="D2421" s="748"/>
    </row>
    <row r="2422" spans="1:4" ht="15">
      <c r="A2422" s="760" t="s">
        <v>6220</v>
      </c>
      <c r="B2422" s="761" t="s">
        <v>1534</v>
      </c>
      <c r="C2422" s="552">
        <v>16302.64</v>
      </c>
      <c r="D2422" s="748"/>
    </row>
    <row r="2423" spans="1:4" ht="15">
      <c r="A2423" s="760" t="s">
        <v>6221</v>
      </c>
      <c r="B2423" s="761" t="s">
        <v>1534</v>
      </c>
      <c r="C2423" s="552">
        <v>16302.64</v>
      </c>
      <c r="D2423" s="748"/>
    </row>
    <row r="2424" spans="1:4" ht="15">
      <c r="A2424" s="760" t="s">
        <v>1956</v>
      </c>
      <c r="B2424" s="761" t="s">
        <v>1924</v>
      </c>
      <c r="C2424" s="552">
        <v>1020.99</v>
      </c>
      <c r="D2424" s="748"/>
    </row>
    <row r="2425" spans="1:4" ht="15">
      <c r="A2425" s="760" t="s">
        <v>1961</v>
      </c>
      <c r="B2425" s="761" t="s">
        <v>1924</v>
      </c>
      <c r="C2425" s="552">
        <v>1020.99</v>
      </c>
      <c r="D2425" s="748"/>
    </row>
    <row r="2426" spans="1:4" ht="15">
      <c r="A2426" s="760" t="s">
        <v>1958</v>
      </c>
      <c r="B2426" s="761" t="s">
        <v>1924</v>
      </c>
      <c r="C2426" s="552">
        <v>1020.99</v>
      </c>
      <c r="D2426" s="748"/>
    </row>
    <row r="2427" spans="1:4" ht="15">
      <c r="A2427" s="760" t="s">
        <v>1957</v>
      </c>
      <c r="B2427" s="761" t="s">
        <v>1924</v>
      </c>
      <c r="C2427" s="552">
        <v>1020.99</v>
      </c>
      <c r="D2427" s="748"/>
    </row>
    <row r="2428" spans="1:4" ht="15">
      <c r="A2428" s="760" t="s">
        <v>1923</v>
      </c>
      <c r="B2428" s="761" t="s">
        <v>1924</v>
      </c>
      <c r="C2428" s="552">
        <v>1021.03</v>
      </c>
      <c r="D2428" s="748"/>
    </row>
    <row r="2429" spans="1:4" ht="15">
      <c r="A2429" s="760" t="s">
        <v>1962</v>
      </c>
      <c r="B2429" s="761" t="s">
        <v>1963</v>
      </c>
      <c r="C2429" s="552">
        <v>870.37</v>
      </c>
      <c r="D2429" s="748"/>
    </row>
    <row r="2430" spans="1:4" ht="15">
      <c r="A2430" s="760" t="s">
        <v>1959</v>
      </c>
      <c r="B2430" s="761" t="s">
        <v>1960</v>
      </c>
      <c r="C2430" s="552">
        <v>40000</v>
      </c>
      <c r="D2430" s="748"/>
    </row>
    <row r="2431" spans="1:4" ht="15">
      <c r="A2431" s="760" t="s">
        <v>1945</v>
      </c>
      <c r="B2431" s="761" t="s">
        <v>1946</v>
      </c>
      <c r="C2431" s="552">
        <v>1928.5</v>
      </c>
      <c r="D2431" s="748"/>
    </row>
    <row r="2432" spans="1:4" ht="15">
      <c r="A2432" s="760" t="s">
        <v>1967</v>
      </c>
      <c r="B2432" s="761" t="s">
        <v>1946</v>
      </c>
      <c r="C2432" s="552">
        <v>1928.5</v>
      </c>
      <c r="D2432" s="748"/>
    </row>
    <row r="2433" spans="1:4" ht="15">
      <c r="A2433" s="760" t="s">
        <v>1968</v>
      </c>
      <c r="B2433" s="761" t="s">
        <v>1969</v>
      </c>
      <c r="C2433" s="552">
        <v>529.97</v>
      </c>
      <c r="D2433" s="748"/>
    </row>
    <row r="2434" spans="1:4" ht="15">
      <c r="A2434" s="760" t="s">
        <v>1970</v>
      </c>
      <c r="B2434" s="761" t="s">
        <v>1971</v>
      </c>
      <c r="C2434" s="552">
        <v>3961.4</v>
      </c>
      <c r="D2434" s="748"/>
    </row>
    <row r="2435" spans="1:4" ht="15">
      <c r="A2435" s="760" t="s">
        <v>1932</v>
      </c>
      <c r="B2435" s="761" t="s">
        <v>1933</v>
      </c>
      <c r="C2435" s="552">
        <v>28460</v>
      </c>
      <c r="D2435" s="748"/>
    </row>
    <row r="2436" spans="1:4" ht="15">
      <c r="A2436" s="760" t="s">
        <v>1935</v>
      </c>
      <c r="B2436" s="761" t="s">
        <v>1936</v>
      </c>
      <c r="C2436" s="552">
        <v>10730</v>
      </c>
      <c r="D2436" s="748"/>
    </row>
    <row r="2437" spans="1:4" ht="15">
      <c r="A2437" s="760" t="s">
        <v>1921</v>
      </c>
      <c r="B2437" s="761" t="s">
        <v>1922</v>
      </c>
      <c r="C2437" s="552">
        <v>1972</v>
      </c>
      <c r="D2437" s="748"/>
    </row>
    <row r="2438" spans="1:4" ht="15">
      <c r="A2438" s="760" t="s">
        <v>1928</v>
      </c>
      <c r="B2438" s="761" t="s">
        <v>1952</v>
      </c>
      <c r="C2438" s="552">
        <v>6600</v>
      </c>
      <c r="D2438" s="748"/>
    </row>
    <row r="2439" spans="1:4" ht="15">
      <c r="A2439" s="760" t="s">
        <v>1928</v>
      </c>
      <c r="B2439" s="761" t="s">
        <v>1929</v>
      </c>
      <c r="C2439" s="552">
        <v>6600</v>
      </c>
      <c r="D2439" s="748"/>
    </row>
    <row r="2440" spans="1:4" ht="15">
      <c r="A2440" s="760" t="s">
        <v>1928</v>
      </c>
      <c r="B2440" s="761" t="s">
        <v>1943</v>
      </c>
      <c r="C2440" s="552">
        <v>8800</v>
      </c>
      <c r="D2440" s="748"/>
    </row>
    <row r="2441" spans="1:4" ht="15">
      <c r="A2441" s="760" t="s">
        <v>1928</v>
      </c>
      <c r="B2441" s="761" t="s">
        <v>1965</v>
      </c>
      <c r="C2441" s="552">
        <v>8800</v>
      </c>
      <c r="D2441" s="748"/>
    </row>
    <row r="2442" spans="1:4" ht="15">
      <c r="A2442" s="760" t="s">
        <v>1928</v>
      </c>
      <c r="B2442" s="761" t="s">
        <v>1955</v>
      </c>
      <c r="C2442" s="552">
        <v>6600</v>
      </c>
      <c r="D2442" s="748"/>
    </row>
    <row r="2443" spans="1:4" ht="15">
      <c r="A2443" s="760" t="s">
        <v>1928</v>
      </c>
      <c r="B2443" s="761" t="s">
        <v>1929</v>
      </c>
      <c r="C2443" s="552">
        <v>6600</v>
      </c>
      <c r="D2443" s="748"/>
    </row>
    <row r="2444" spans="1:4" ht="15">
      <c r="A2444" s="760" t="s">
        <v>1950</v>
      </c>
      <c r="B2444" s="761" t="s">
        <v>1926</v>
      </c>
      <c r="C2444" s="552">
        <v>2400</v>
      </c>
      <c r="D2444" s="748"/>
    </row>
    <row r="2445" spans="1:4" ht="15">
      <c r="A2445" s="760" t="s">
        <v>1944</v>
      </c>
      <c r="B2445" s="761" t="s">
        <v>1926</v>
      </c>
      <c r="C2445" s="552">
        <v>2400</v>
      </c>
      <c r="D2445" s="748"/>
    </row>
    <row r="2446" spans="1:4" ht="15">
      <c r="A2446" s="760" t="s">
        <v>1949</v>
      </c>
      <c r="B2446" s="761" t="s">
        <v>1926</v>
      </c>
      <c r="C2446" s="552">
        <v>2400</v>
      </c>
      <c r="D2446" s="748"/>
    </row>
    <row r="2447" spans="1:4" ht="15">
      <c r="A2447" s="760" t="s">
        <v>1951</v>
      </c>
      <c r="B2447" s="761" t="s">
        <v>1926</v>
      </c>
      <c r="C2447" s="552">
        <v>2400</v>
      </c>
      <c r="D2447" s="748"/>
    </row>
    <row r="2448" spans="1:4" ht="15">
      <c r="A2448" s="760" t="s">
        <v>1942</v>
      </c>
      <c r="B2448" s="761" t="s">
        <v>1926</v>
      </c>
      <c r="C2448" s="552">
        <v>2400</v>
      </c>
      <c r="D2448" s="748"/>
    </row>
    <row r="2449" spans="1:4" ht="15">
      <c r="A2449" s="760" t="s">
        <v>1948</v>
      </c>
      <c r="B2449" s="761" t="s">
        <v>1926</v>
      </c>
      <c r="C2449" s="552">
        <v>2400</v>
      </c>
      <c r="D2449" s="748"/>
    </row>
    <row r="2450" spans="1:4" ht="15">
      <c r="A2450" s="760" t="s">
        <v>1927</v>
      </c>
      <c r="B2450" s="761" t="s">
        <v>1926</v>
      </c>
      <c r="C2450" s="552">
        <v>2400</v>
      </c>
      <c r="D2450" s="748"/>
    </row>
    <row r="2451" spans="1:4" ht="15">
      <c r="A2451" s="760" t="s">
        <v>1953</v>
      </c>
      <c r="B2451" s="761" t="s">
        <v>1926</v>
      </c>
      <c r="C2451" s="552">
        <v>2400</v>
      </c>
      <c r="D2451" s="748"/>
    </row>
    <row r="2452" spans="1:4" ht="15">
      <c r="A2452" s="760" t="s">
        <v>1925</v>
      </c>
      <c r="B2452" s="761" t="s">
        <v>1926</v>
      </c>
      <c r="C2452" s="552">
        <v>2400</v>
      </c>
      <c r="D2452" s="748"/>
    </row>
    <row r="2453" spans="1:4" ht="15">
      <c r="A2453" s="760" t="s">
        <v>1940</v>
      </c>
      <c r="B2453" s="761" t="s">
        <v>1926</v>
      </c>
      <c r="C2453" s="552">
        <v>2400</v>
      </c>
      <c r="D2453" s="748"/>
    </row>
    <row r="2454" spans="1:4" ht="15">
      <c r="A2454" s="760" t="s">
        <v>1939</v>
      </c>
      <c r="B2454" s="761" t="s">
        <v>1931</v>
      </c>
      <c r="C2454" s="552">
        <v>4500</v>
      </c>
      <c r="D2454" s="748"/>
    </row>
    <row r="2455" spans="1:4" ht="15">
      <c r="A2455" s="760" t="s">
        <v>1941</v>
      </c>
      <c r="B2455" s="761" t="s">
        <v>1931</v>
      </c>
      <c r="C2455" s="552">
        <v>4500</v>
      </c>
      <c r="D2455" s="748"/>
    </row>
    <row r="2456" spans="1:4" ht="15">
      <c r="A2456" s="760" t="s">
        <v>1930</v>
      </c>
      <c r="B2456" s="761" t="s">
        <v>1931</v>
      </c>
      <c r="C2456" s="552">
        <v>4500</v>
      </c>
      <c r="D2456" s="748"/>
    </row>
    <row r="2457" spans="1:4" ht="15">
      <c r="A2457" s="760" t="s">
        <v>1947</v>
      </c>
      <c r="B2457" s="761" t="s">
        <v>1931</v>
      </c>
      <c r="C2457" s="552">
        <v>4500</v>
      </c>
      <c r="D2457" s="748"/>
    </row>
    <row r="2458" spans="1:4" ht="15">
      <c r="A2458" s="760" t="s">
        <v>1964</v>
      </c>
      <c r="B2458" s="761" t="s">
        <v>1931</v>
      </c>
      <c r="C2458" s="552">
        <v>4500</v>
      </c>
      <c r="D2458" s="748"/>
    </row>
    <row r="2459" spans="1:4" ht="15">
      <c r="A2459" s="760" t="s">
        <v>1934</v>
      </c>
      <c r="B2459" s="761" t="s">
        <v>1931</v>
      </c>
      <c r="C2459" s="552">
        <v>4500</v>
      </c>
      <c r="D2459" s="748"/>
    </row>
    <row r="2460" spans="1:4" ht="15">
      <c r="A2460" s="760" t="s">
        <v>1954</v>
      </c>
      <c r="B2460" s="761" t="s">
        <v>1931</v>
      </c>
      <c r="C2460" s="552">
        <v>4500</v>
      </c>
      <c r="D2460" s="748"/>
    </row>
    <row r="2461" spans="1:4" ht="15">
      <c r="A2461" s="760" t="s">
        <v>1966</v>
      </c>
      <c r="B2461" s="761" t="s">
        <v>1931</v>
      </c>
      <c r="C2461" s="552">
        <v>4500</v>
      </c>
      <c r="D2461" s="748"/>
    </row>
    <row r="2462" spans="1:4" ht="15">
      <c r="A2462" s="760" t="s">
        <v>1937</v>
      </c>
      <c r="B2462" s="761" t="s">
        <v>1938</v>
      </c>
      <c r="C2462" s="552">
        <v>67000</v>
      </c>
      <c r="D2462" s="748"/>
    </row>
    <row r="2463" spans="1:4" ht="15">
      <c r="A2463" s="760" t="s">
        <v>5046</v>
      </c>
      <c r="B2463" s="761" t="s">
        <v>5047</v>
      </c>
      <c r="C2463" s="552">
        <v>2183</v>
      </c>
      <c r="D2463" s="748"/>
    </row>
    <row r="2464" spans="1:4" ht="15">
      <c r="A2464" s="760" t="s">
        <v>5140</v>
      </c>
      <c r="B2464" s="761" t="s">
        <v>5051</v>
      </c>
      <c r="C2464" s="552">
        <v>1599</v>
      </c>
      <c r="D2464" s="748"/>
    </row>
    <row r="2465" spans="1:4" ht="15">
      <c r="A2465" s="760" t="s">
        <v>5188</v>
      </c>
      <c r="B2465" s="761" t="s">
        <v>5051</v>
      </c>
      <c r="C2465" s="552">
        <v>1599</v>
      </c>
      <c r="D2465" s="748"/>
    </row>
    <row r="2466" spans="1:4" ht="15">
      <c r="A2466" s="760" t="s">
        <v>5203</v>
      </c>
      <c r="B2466" s="761" t="s">
        <v>5051</v>
      </c>
      <c r="C2466" s="552">
        <v>1599</v>
      </c>
      <c r="D2466" s="748"/>
    </row>
    <row r="2467" spans="1:4" ht="15">
      <c r="A2467" s="760" t="s">
        <v>5050</v>
      </c>
      <c r="B2467" s="761" t="s">
        <v>5051</v>
      </c>
      <c r="C2467" s="552">
        <v>1599</v>
      </c>
      <c r="D2467" s="748"/>
    </row>
    <row r="2468" spans="1:4" ht="15">
      <c r="A2468" s="760" t="s">
        <v>5121</v>
      </c>
      <c r="B2468" s="761" t="s">
        <v>5051</v>
      </c>
      <c r="C2468" s="552">
        <v>1599</v>
      </c>
      <c r="D2468" s="748"/>
    </row>
    <row r="2469" spans="1:4" ht="15">
      <c r="A2469" s="760" t="s">
        <v>5057</v>
      </c>
      <c r="B2469" s="761" t="s">
        <v>5058</v>
      </c>
      <c r="C2469" s="552">
        <v>1299</v>
      </c>
      <c r="D2469" s="748"/>
    </row>
    <row r="2470" spans="1:4" ht="15">
      <c r="A2470" s="760" t="s">
        <v>5130</v>
      </c>
      <c r="B2470" s="761" t="s">
        <v>5058</v>
      </c>
      <c r="C2470" s="552">
        <v>1299</v>
      </c>
      <c r="D2470" s="748"/>
    </row>
    <row r="2471" spans="1:4" ht="15">
      <c r="A2471" s="760" t="s">
        <v>5169</v>
      </c>
      <c r="B2471" s="761" t="s">
        <v>5058</v>
      </c>
      <c r="C2471" s="552">
        <v>1299</v>
      </c>
      <c r="D2471" s="748"/>
    </row>
    <row r="2472" spans="1:4" ht="15">
      <c r="A2472" s="760" t="s">
        <v>5077</v>
      </c>
      <c r="B2472" s="761" t="s">
        <v>5058</v>
      </c>
      <c r="C2472" s="552">
        <v>1299</v>
      </c>
      <c r="D2472" s="748"/>
    </row>
    <row r="2473" spans="1:4" ht="15">
      <c r="A2473" s="760" t="s">
        <v>5138</v>
      </c>
      <c r="B2473" s="761" t="s">
        <v>5058</v>
      </c>
      <c r="C2473" s="552">
        <v>1299</v>
      </c>
      <c r="D2473" s="748"/>
    </row>
    <row r="2474" spans="1:4" ht="15">
      <c r="A2474" s="760" t="s">
        <v>5213</v>
      </c>
      <c r="B2474" s="761" t="s">
        <v>5058</v>
      </c>
      <c r="C2474" s="552">
        <v>1600</v>
      </c>
      <c r="D2474" s="748"/>
    </row>
    <row r="2475" spans="1:4" ht="15">
      <c r="A2475" s="760" t="s">
        <v>5092</v>
      </c>
      <c r="B2475" s="761" t="s">
        <v>5058</v>
      </c>
      <c r="C2475" s="552">
        <v>1459</v>
      </c>
      <c r="D2475" s="748"/>
    </row>
    <row r="2476" spans="1:4" ht="15">
      <c r="A2476" s="760" t="s">
        <v>5143</v>
      </c>
      <c r="B2476" s="761" t="s">
        <v>2979</v>
      </c>
      <c r="C2476" s="552">
        <v>23545.1</v>
      </c>
      <c r="D2476" s="748"/>
    </row>
    <row r="2477" spans="1:4" ht="15">
      <c r="A2477" s="760" t="s">
        <v>5150</v>
      </c>
      <c r="B2477" s="761" t="s">
        <v>5151</v>
      </c>
      <c r="C2477" s="552">
        <v>10981.35</v>
      </c>
      <c r="D2477" s="748"/>
    </row>
    <row r="2478" spans="1:4" ht="15">
      <c r="A2478" s="760" t="s">
        <v>5162</v>
      </c>
      <c r="B2478" s="761" t="s">
        <v>5058</v>
      </c>
      <c r="C2478" s="552">
        <v>2598.6</v>
      </c>
      <c r="D2478" s="748"/>
    </row>
    <row r="2479" spans="1:4" ht="15">
      <c r="A2479" s="760" t="s">
        <v>5090</v>
      </c>
      <c r="B2479" s="761" t="s">
        <v>5091</v>
      </c>
      <c r="C2479" s="552">
        <v>1725.01</v>
      </c>
      <c r="D2479" s="748"/>
    </row>
    <row r="2480" spans="1:4" ht="15">
      <c r="A2480" s="760" t="s">
        <v>5069</v>
      </c>
      <c r="B2480" s="761" t="s">
        <v>5070</v>
      </c>
      <c r="C2480" s="552">
        <v>11016.01</v>
      </c>
      <c r="D2480" s="748"/>
    </row>
    <row r="2481" spans="1:4" ht="15">
      <c r="A2481" s="760" t="s">
        <v>5170</v>
      </c>
      <c r="B2481" s="761" t="s">
        <v>5083</v>
      </c>
      <c r="C2481" s="552">
        <v>326.33999999999997</v>
      </c>
      <c r="D2481" s="748"/>
    </row>
    <row r="2482" spans="1:4" ht="15">
      <c r="A2482" s="760" t="s">
        <v>5124</v>
      </c>
      <c r="B2482" s="761" t="s">
        <v>5083</v>
      </c>
      <c r="C2482" s="552">
        <v>326.33999999999997</v>
      </c>
      <c r="D2482" s="748"/>
    </row>
    <row r="2483" spans="1:4" ht="15">
      <c r="A2483" s="760" t="s">
        <v>5106</v>
      </c>
      <c r="B2483" s="761" t="s">
        <v>5066</v>
      </c>
      <c r="C2483" s="552">
        <v>220</v>
      </c>
      <c r="D2483" s="748"/>
    </row>
    <row r="2484" spans="1:4" ht="15">
      <c r="A2484" s="760" t="s">
        <v>5149</v>
      </c>
      <c r="B2484" s="761" t="s">
        <v>5083</v>
      </c>
      <c r="C2484" s="552">
        <v>899</v>
      </c>
      <c r="D2484" s="748"/>
    </row>
    <row r="2485" spans="1:4" ht="15">
      <c r="A2485" s="760" t="s">
        <v>5179</v>
      </c>
      <c r="B2485" s="761" t="s">
        <v>5180</v>
      </c>
      <c r="C2485" s="552">
        <v>690</v>
      </c>
      <c r="D2485" s="748"/>
    </row>
    <row r="2486" spans="1:4" ht="15">
      <c r="A2486" s="760" t="s">
        <v>5148</v>
      </c>
      <c r="B2486" s="761" t="s">
        <v>5058</v>
      </c>
      <c r="C2486" s="552">
        <v>3127.14</v>
      </c>
      <c r="D2486" s="748"/>
    </row>
    <row r="2487" spans="1:4" ht="15">
      <c r="A2487" s="760" t="s">
        <v>5146</v>
      </c>
      <c r="B2487" s="761" t="s">
        <v>5058</v>
      </c>
      <c r="C2487" s="552">
        <v>1563.58</v>
      </c>
      <c r="D2487" s="748"/>
    </row>
    <row r="2488" spans="1:4" ht="15">
      <c r="A2488" s="760" t="s">
        <v>5205</v>
      </c>
      <c r="B2488" s="761" t="s">
        <v>5206</v>
      </c>
      <c r="C2488" s="552">
        <v>94</v>
      </c>
      <c r="D2488" s="748"/>
    </row>
    <row r="2489" spans="1:4" ht="15">
      <c r="A2489" s="760" t="s">
        <v>5055</v>
      </c>
      <c r="B2489" s="761" t="s">
        <v>5056</v>
      </c>
      <c r="C2489" s="552">
        <v>6555</v>
      </c>
      <c r="D2489" s="748"/>
    </row>
    <row r="2490" spans="1:4" ht="15">
      <c r="A2490" s="760" t="s">
        <v>5073</v>
      </c>
      <c r="B2490" s="761" t="s">
        <v>5058</v>
      </c>
      <c r="C2490" s="552">
        <v>1563.56</v>
      </c>
      <c r="D2490" s="748"/>
    </row>
    <row r="2491" spans="1:4" ht="15">
      <c r="A2491" s="760" t="s">
        <v>5082</v>
      </c>
      <c r="B2491" s="761" t="s">
        <v>5083</v>
      </c>
      <c r="C2491" s="552">
        <v>612.78</v>
      </c>
      <c r="D2491" s="748"/>
    </row>
    <row r="2492" spans="1:4" ht="15">
      <c r="A2492" s="760" t="s">
        <v>5102</v>
      </c>
      <c r="B2492" s="761" t="s">
        <v>5103</v>
      </c>
      <c r="C2492" s="552">
        <v>254</v>
      </c>
      <c r="D2492" s="748"/>
    </row>
    <row r="2493" spans="1:4" ht="15">
      <c r="A2493" s="760" t="s">
        <v>5158</v>
      </c>
      <c r="B2493" s="761" t="s">
        <v>5097</v>
      </c>
      <c r="C2493" s="552">
        <v>8054.72</v>
      </c>
      <c r="D2493" s="748"/>
    </row>
    <row r="2494" spans="1:4" ht="15">
      <c r="A2494" s="760" t="s">
        <v>5100</v>
      </c>
      <c r="B2494" s="761" t="s">
        <v>5089</v>
      </c>
      <c r="C2494" s="552">
        <v>1515.7</v>
      </c>
      <c r="D2494" s="748"/>
    </row>
    <row r="2495" spans="1:4" ht="15">
      <c r="A2495" s="760" t="s">
        <v>5088</v>
      </c>
      <c r="B2495" s="761" t="s">
        <v>5089</v>
      </c>
      <c r="C2495" s="552">
        <v>1515.7</v>
      </c>
      <c r="D2495" s="748"/>
    </row>
    <row r="2496" spans="1:4" ht="15">
      <c r="A2496" s="760" t="s">
        <v>5166</v>
      </c>
      <c r="B2496" s="761" t="s">
        <v>5089</v>
      </c>
      <c r="C2496" s="552">
        <v>1515.7</v>
      </c>
      <c r="D2496" s="748"/>
    </row>
    <row r="2497" spans="1:4" ht="15">
      <c r="A2497" s="760" t="s">
        <v>5114</v>
      </c>
      <c r="B2497" s="761" t="s">
        <v>5089</v>
      </c>
      <c r="C2497" s="552">
        <v>1515.7</v>
      </c>
      <c r="D2497" s="748"/>
    </row>
    <row r="2498" spans="1:4" ht="15">
      <c r="A2498" s="760" t="s">
        <v>5173</v>
      </c>
      <c r="B2498" s="761" t="s">
        <v>5089</v>
      </c>
      <c r="C2498" s="552">
        <v>1515.7</v>
      </c>
      <c r="D2498" s="748"/>
    </row>
    <row r="2499" spans="1:4" ht="15">
      <c r="A2499" s="760" t="s">
        <v>5139</v>
      </c>
      <c r="B2499" s="761" t="s">
        <v>5089</v>
      </c>
      <c r="C2499" s="552">
        <v>1515.7</v>
      </c>
      <c r="D2499" s="748"/>
    </row>
    <row r="2500" spans="1:4" ht="15">
      <c r="A2500" s="760" t="s">
        <v>5109</v>
      </c>
      <c r="B2500" s="761" t="s">
        <v>5110</v>
      </c>
      <c r="C2500" s="552">
        <v>25038.15</v>
      </c>
      <c r="D2500" s="748"/>
    </row>
    <row r="2501" spans="1:4" ht="15">
      <c r="A2501" s="760" t="s">
        <v>5087</v>
      </c>
      <c r="B2501" s="761" t="s">
        <v>5068</v>
      </c>
      <c r="C2501" s="552">
        <v>227.7</v>
      </c>
      <c r="D2501" s="748"/>
    </row>
    <row r="2502" spans="1:4" ht="15">
      <c r="A2502" s="760" t="s">
        <v>5177</v>
      </c>
      <c r="B2502" s="761" t="s">
        <v>5068</v>
      </c>
      <c r="C2502" s="552">
        <v>227.7</v>
      </c>
      <c r="D2502" s="748"/>
    </row>
    <row r="2503" spans="1:4" ht="15">
      <c r="A2503" s="760" t="s">
        <v>5163</v>
      </c>
      <c r="B2503" s="761" t="s">
        <v>5068</v>
      </c>
      <c r="C2503" s="552">
        <v>227.7</v>
      </c>
      <c r="D2503" s="748"/>
    </row>
    <row r="2504" spans="1:4" ht="15">
      <c r="A2504" s="760" t="s">
        <v>5196</v>
      </c>
      <c r="B2504" s="761" t="s">
        <v>5068</v>
      </c>
      <c r="C2504" s="552">
        <v>227.7</v>
      </c>
      <c r="D2504" s="748"/>
    </row>
    <row r="2505" spans="1:4" ht="15">
      <c r="A2505" s="760" t="s">
        <v>5071</v>
      </c>
      <c r="B2505" s="761" t="s">
        <v>5068</v>
      </c>
      <c r="C2505" s="552">
        <v>227.7</v>
      </c>
      <c r="D2505" s="748"/>
    </row>
    <row r="2506" spans="1:4" ht="15">
      <c r="A2506" s="760" t="s">
        <v>5067</v>
      </c>
      <c r="B2506" s="761" t="s">
        <v>5068</v>
      </c>
      <c r="C2506" s="552">
        <v>227.7</v>
      </c>
      <c r="D2506" s="748"/>
    </row>
    <row r="2507" spans="1:4" ht="15">
      <c r="A2507" s="760" t="s">
        <v>5080</v>
      </c>
      <c r="B2507" s="761" t="s">
        <v>5068</v>
      </c>
      <c r="C2507" s="552">
        <v>227.7</v>
      </c>
      <c r="D2507" s="748"/>
    </row>
    <row r="2508" spans="1:4" ht="15">
      <c r="A2508" s="760" t="s">
        <v>5107</v>
      </c>
      <c r="B2508" s="761" t="s">
        <v>5068</v>
      </c>
      <c r="C2508" s="552">
        <v>227.7</v>
      </c>
      <c r="D2508" s="748"/>
    </row>
    <row r="2509" spans="1:4" ht="15">
      <c r="A2509" s="760" t="s">
        <v>5132</v>
      </c>
      <c r="B2509" s="761" t="s">
        <v>5068</v>
      </c>
      <c r="C2509" s="552">
        <v>227.7</v>
      </c>
      <c r="D2509" s="748"/>
    </row>
    <row r="2510" spans="1:4" ht="15">
      <c r="A2510" s="760" t="s">
        <v>5093</v>
      </c>
      <c r="B2510" s="761" t="s">
        <v>5068</v>
      </c>
      <c r="C2510" s="552">
        <v>227.7</v>
      </c>
      <c r="D2510" s="748"/>
    </row>
    <row r="2511" spans="1:4" ht="15">
      <c r="A2511" s="760" t="s">
        <v>5062</v>
      </c>
      <c r="B2511" s="761" t="s">
        <v>5063</v>
      </c>
      <c r="C2511" s="552">
        <v>4025</v>
      </c>
      <c r="D2511" s="748"/>
    </row>
    <row r="2512" spans="1:4" ht="15">
      <c r="A2512" s="760" t="s">
        <v>5194</v>
      </c>
      <c r="B2512" s="761" t="s">
        <v>5117</v>
      </c>
      <c r="C2512" s="552">
        <v>22235</v>
      </c>
      <c r="D2512" s="748"/>
    </row>
    <row r="2513" spans="1:4" ht="15">
      <c r="A2513" s="760" t="s">
        <v>5184</v>
      </c>
      <c r="B2513" s="761" t="s">
        <v>5117</v>
      </c>
      <c r="C2513" s="552">
        <v>22235</v>
      </c>
      <c r="D2513" s="748"/>
    </row>
    <row r="2514" spans="1:4" ht="15">
      <c r="A2514" s="760" t="s">
        <v>5116</v>
      </c>
      <c r="B2514" s="761" t="s">
        <v>5117</v>
      </c>
      <c r="C2514" s="552">
        <v>22235</v>
      </c>
      <c r="D2514" s="748"/>
    </row>
    <row r="2515" spans="1:4" ht="15">
      <c r="A2515" s="760" t="s">
        <v>5122</v>
      </c>
      <c r="B2515" s="761" t="s">
        <v>5123</v>
      </c>
      <c r="C2515" s="552">
        <v>25535</v>
      </c>
      <c r="D2515" s="748"/>
    </row>
    <row r="2516" spans="1:4" ht="15">
      <c r="A2516" s="760" t="s">
        <v>5174</v>
      </c>
      <c r="B2516" s="761" t="s">
        <v>5123</v>
      </c>
      <c r="C2516" s="552">
        <v>25535</v>
      </c>
      <c r="D2516" s="748"/>
    </row>
    <row r="2517" spans="1:4" ht="15">
      <c r="A2517" s="760" t="s">
        <v>5137</v>
      </c>
      <c r="B2517" s="761" t="s">
        <v>5123</v>
      </c>
      <c r="C2517" s="552">
        <v>25535</v>
      </c>
      <c r="D2517" s="748"/>
    </row>
    <row r="2518" spans="1:4" ht="15">
      <c r="A2518" s="760" t="s">
        <v>5154</v>
      </c>
      <c r="B2518" s="761" t="s">
        <v>5155</v>
      </c>
      <c r="C2518" s="552">
        <v>612.79</v>
      </c>
      <c r="D2518" s="748"/>
    </row>
    <row r="2519" spans="1:4" ht="15">
      <c r="A2519" s="760" t="s">
        <v>5190</v>
      </c>
      <c r="B2519" s="761" t="s">
        <v>5155</v>
      </c>
      <c r="C2519" s="552">
        <v>612.79</v>
      </c>
      <c r="D2519" s="748"/>
    </row>
    <row r="2520" spans="1:4" ht="15">
      <c r="A2520" s="760" t="s">
        <v>5208</v>
      </c>
      <c r="B2520" s="761" t="s">
        <v>5097</v>
      </c>
      <c r="C2520" s="552">
        <v>1627.25</v>
      </c>
      <c r="D2520" s="748"/>
    </row>
    <row r="2521" spans="1:4" ht="15">
      <c r="A2521" s="760" t="s">
        <v>5201</v>
      </c>
      <c r="B2521" s="761" t="s">
        <v>5097</v>
      </c>
      <c r="C2521" s="552">
        <v>1627.25</v>
      </c>
      <c r="D2521" s="748"/>
    </row>
    <row r="2522" spans="1:4" ht="15">
      <c r="A2522" s="760" t="s">
        <v>5167</v>
      </c>
      <c r="B2522" s="761" t="s">
        <v>5097</v>
      </c>
      <c r="C2522" s="552">
        <v>1627.25</v>
      </c>
      <c r="D2522" s="748"/>
    </row>
    <row r="2523" spans="1:4" ht="15">
      <c r="A2523" s="760" t="s">
        <v>5204</v>
      </c>
      <c r="B2523" s="761" t="s">
        <v>5097</v>
      </c>
      <c r="C2523" s="552">
        <v>1627.25</v>
      </c>
      <c r="D2523" s="748"/>
    </row>
    <row r="2524" spans="1:4" ht="15">
      <c r="A2524" s="760" t="s">
        <v>5157</v>
      </c>
      <c r="B2524" s="761" t="s">
        <v>5099</v>
      </c>
      <c r="C2524" s="552">
        <v>295.55</v>
      </c>
      <c r="D2524" s="748"/>
    </row>
    <row r="2525" spans="1:4" ht="15">
      <c r="A2525" s="760" t="s">
        <v>5183</v>
      </c>
      <c r="B2525" s="761" t="s">
        <v>5099</v>
      </c>
      <c r="C2525" s="552">
        <v>295.55</v>
      </c>
      <c r="D2525" s="748"/>
    </row>
    <row r="2526" spans="1:4" ht="15">
      <c r="A2526" s="760" t="s">
        <v>5144</v>
      </c>
      <c r="B2526" s="761" t="s">
        <v>5099</v>
      </c>
      <c r="C2526" s="552">
        <v>295.55</v>
      </c>
      <c r="D2526" s="748"/>
    </row>
    <row r="2527" spans="1:4" ht="15">
      <c r="A2527" s="760" t="s">
        <v>5098</v>
      </c>
      <c r="B2527" s="761" t="s">
        <v>5099</v>
      </c>
      <c r="C2527" s="552">
        <v>295.55</v>
      </c>
      <c r="D2527" s="748"/>
    </row>
    <row r="2528" spans="1:4" ht="15">
      <c r="A2528" s="760" t="s">
        <v>5096</v>
      </c>
      <c r="B2528" s="761" t="s">
        <v>5097</v>
      </c>
      <c r="C2528" s="552">
        <v>1199.8499999999999</v>
      </c>
      <c r="D2528" s="748"/>
    </row>
    <row r="2529" spans="1:4" ht="15">
      <c r="A2529" s="760" t="s">
        <v>5128</v>
      </c>
      <c r="B2529" s="761" t="s">
        <v>5097</v>
      </c>
      <c r="C2529" s="552">
        <v>1199.8499999999999</v>
      </c>
      <c r="D2529" s="748"/>
    </row>
    <row r="2530" spans="1:4" ht="15">
      <c r="A2530" s="760" t="s">
        <v>5120</v>
      </c>
      <c r="B2530" s="761" t="s">
        <v>5097</v>
      </c>
      <c r="C2530" s="552">
        <v>1199.8499999999999</v>
      </c>
      <c r="D2530" s="748"/>
    </row>
    <row r="2531" spans="1:4" ht="15">
      <c r="A2531" s="760" t="s">
        <v>5153</v>
      </c>
      <c r="B2531" s="761" t="s">
        <v>5066</v>
      </c>
      <c r="C2531" s="552">
        <v>1100</v>
      </c>
      <c r="D2531" s="748"/>
    </row>
    <row r="2532" spans="1:4" ht="15">
      <c r="A2532" s="760" t="s">
        <v>5175</v>
      </c>
      <c r="B2532" s="761" t="s">
        <v>5176</v>
      </c>
      <c r="C2532" s="552">
        <v>1300</v>
      </c>
      <c r="D2532" s="748"/>
    </row>
    <row r="2533" spans="1:4" ht="15">
      <c r="A2533" s="760" t="s">
        <v>5210</v>
      </c>
      <c r="B2533" s="761" t="s">
        <v>5068</v>
      </c>
      <c r="C2533" s="552">
        <v>235.48</v>
      </c>
      <c r="D2533" s="748"/>
    </row>
    <row r="2534" spans="1:4" ht="15">
      <c r="A2534" s="760" t="s">
        <v>5076</v>
      </c>
      <c r="B2534" s="761" t="s">
        <v>5068</v>
      </c>
      <c r="C2534" s="552">
        <v>235.48</v>
      </c>
      <c r="D2534" s="748"/>
    </row>
    <row r="2535" spans="1:4" ht="15">
      <c r="A2535" s="760" t="s">
        <v>5086</v>
      </c>
      <c r="B2535" s="761" t="s">
        <v>5068</v>
      </c>
      <c r="C2535" s="552">
        <v>235.48</v>
      </c>
      <c r="D2535" s="748"/>
    </row>
    <row r="2536" spans="1:4" ht="15">
      <c r="A2536" s="760" t="s">
        <v>5125</v>
      </c>
      <c r="B2536" s="761" t="s">
        <v>5068</v>
      </c>
      <c r="C2536" s="552">
        <v>235.48</v>
      </c>
      <c r="D2536" s="748"/>
    </row>
    <row r="2537" spans="1:4" ht="15">
      <c r="A2537" s="760" t="s">
        <v>5195</v>
      </c>
      <c r="B2537" s="761" t="s">
        <v>5068</v>
      </c>
      <c r="C2537" s="552">
        <v>235.48</v>
      </c>
      <c r="D2537" s="748"/>
    </row>
    <row r="2538" spans="1:4" ht="15">
      <c r="A2538" s="760" t="s">
        <v>5105</v>
      </c>
      <c r="B2538" s="761" t="s">
        <v>5068</v>
      </c>
      <c r="C2538" s="552">
        <v>235.48</v>
      </c>
      <c r="D2538" s="748"/>
    </row>
    <row r="2539" spans="1:4" ht="15">
      <c r="A2539" s="760" t="s">
        <v>5159</v>
      </c>
      <c r="B2539" s="761" t="s">
        <v>5068</v>
      </c>
      <c r="C2539" s="603">
        <v>235.48</v>
      </c>
      <c r="D2539" s="748"/>
    </row>
    <row r="2540" spans="1:4" ht="15">
      <c r="A2540" s="760" t="s">
        <v>5072</v>
      </c>
      <c r="B2540" s="761" t="s">
        <v>5068</v>
      </c>
      <c r="C2540" s="552">
        <v>235.48</v>
      </c>
      <c r="D2540" s="748"/>
    </row>
    <row r="2541" spans="1:4" ht="15">
      <c r="A2541" s="760" t="s">
        <v>5192</v>
      </c>
      <c r="B2541" s="761" t="s">
        <v>5068</v>
      </c>
      <c r="C2541" s="552">
        <v>235.48</v>
      </c>
      <c r="D2541" s="748"/>
    </row>
    <row r="2542" spans="1:4" ht="15">
      <c r="A2542" s="760" t="s">
        <v>5181</v>
      </c>
      <c r="B2542" s="761" t="s">
        <v>5049</v>
      </c>
      <c r="C2542" s="552">
        <v>9400</v>
      </c>
      <c r="D2542" s="748"/>
    </row>
    <row r="2543" spans="1:4" ht="15">
      <c r="A2543" s="760" t="s">
        <v>5172</v>
      </c>
      <c r="B2543" s="761" t="s">
        <v>5049</v>
      </c>
      <c r="C2543" s="552">
        <v>9400</v>
      </c>
      <c r="D2543" s="748"/>
    </row>
    <row r="2544" spans="1:4" ht="15">
      <c r="A2544" s="760" t="s">
        <v>5161</v>
      </c>
      <c r="B2544" s="761" t="s">
        <v>5049</v>
      </c>
      <c r="C2544" s="552">
        <v>9400</v>
      </c>
      <c r="D2544" s="748"/>
    </row>
    <row r="2545" spans="1:4" ht="15">
      <c r="A2545" s="760" t="s">
        <v>5060</v>
      </c>
      <c r="B2545" s="761" t="s">
        <v>5049</v>
      </c>
      <c r="C2545" s="603">
        <v>9400</v>
      </c>
      <c r="D2545" s="748"/>
    </row>
    <row r="2546" spans="1:4" ht="15">
      <c r="A2546" s="760" t="s">
        <v>5079</v>
      </c>
      <c r="B2546" s="761" t="s">
        <v>5049</v>
      </c>
      <c r="C2546" s="552">
        <v>9400</v>
      </c>
      <c r="D2546" s="748"/>
    </row>
    <row r="2547" spans="1:4" ht="15">
      <c r="A2547" s="760" t="s">
        <v>5048</v>
      </c>
      <c r="B2547" s="761" t="s">
        <v>5049</v>
      </c>
      <c r="C2547" s="552">
        <v>9400</v>
      </c>
      <c r="D2547" s="748"/>
    </row>
    <row r="2548" spans="1:4" ht="15">
      <c r="A2548" s="760" t="s">
        <v>5189</v>
      </c>
      <c r="B2548" s="761" t="s">
        <v>5049</v>
      </c>
      <c r="C2548" s="552">
        <v>9400</v>
      </c>
      <c r="D2548" s="748"/>
    </row>
    <row r="2549" spans="1:4" ht="15">
      <c r="A2549" s="760" t="s">
        <v>5193</v>
      </c>
      <c r="B2549" s="761" t="s">
        <v>5049</v>
      </c>
      <c r="C2549" s="552">
        <v>9400</v>
      </c>
      <c r="D2549" s="748"/>
    </row>
    <row r="2550" spans="1:4" ht="15">
      <c r="A2550" s="760" t="s">
        <v>5101</v>
      </c>
      <c r="B2550" s="761" t="s">
        <v>5049</v>
      </c>
      <c r="C2550" s="552">
        <v>9400</v>
      </c>
      <c r="D2550" s="748"/>
    </row>
    <row r="2551" spans="1:4" ht="15">
      <c r="A2551" s="760" t="s">
        <v>5078</v>
      </c>
      <c r="B2551" s="761" t="s">
        <v>5049</v>
      </c>
      <c r="C2551" s="552">
        <v>9400</v>
      </c>
      <c r="D2551" s="748"/>
    </row>
    <row r="2552" spans="1:4" ht="15">
      <c r="A2552" s="760" t="s">
        <v>5156</v>
      </c>
      <c r="B2552" s="761" t="s">
        <v>5049</v>
      </c>
      <c r="C2552" s="603">
        <v>9400</v>
      </c>
      <c r="D2552" s="748"/>
    </row>
    <row r="2553" spans="1:4" ht="15">
      <c r="A2553" s="760" t="s">
        <v>5145</v>
      </c>
      <c r="B2553" s="761" t="s">
        <v>5049</v>
      </c>
      <c r="C2553" s="603">
        <v>9400</v>
      </c>
      <c r="D2553" s="748"/>
    </row>
    <row r="2554" spans="1:4" ht="15">
      <c r="A2554" s="760" t="s">
        <v>5152</v>
      </c>
      <c r="B2554" s="761" t="s">
        <v>5049</v>
      </c>
      <c r="C2554" s="603">
        <v>9400</v>
      </c>
      <c r="D2554" s="748"/>
    </row>
    <row r="2555" spans="1:4" ht="15">
      <c r="A2555" s="760" t="s">
        <v>5164</v>
      </c>
      <c r="B2555" s="761" t="s">
        <v>5049</v>
      </c>
      <c r="C2555" s="552">
        <v>9400</v>
      </c>
      <c r="D2555" s="748"/>
    </row>
    <row r="2556" spans="1:4" ht="15">
      <c r="A2556" s="760" t="s">
        <v>5113</v>
      </c>
      <c r="B2556" s="761" t="s">
        <v>5049</v>
      </c>
      <c r="C2556" s="552">
        <v>9400</v>
      </c>
      <c r="D2556" s="748"/>
    </row>
    <row r="2557" spans="1:4" ht="15">
      <c r="A2557" s="760" t="s">
        <v>5115</v>
      </c>
      <c r="B2557" s="761" t="s">
        <v>5049</v>
      </c>
      <c r="C2557" s="552">
        <v>9400</v>
      </c>
      <c r="D2557" s="748"/>
    </row>
    <row r="2558" spans="1:4" ht="15">
      <c r="A2558" s="760" t="s">
        <v>5118</v>
      </c>
      <c r="B2558" s="761" t="s">
        <v>5049</v>
      </c>
      <c r="C2558" s="552">
        <v>9400</v>
      </c>
      <c r="D2558" s="748"/>
    </row>
    <row r="2559" spans="1:4" ht="15">
      <c r="A2559" s="760" t="s">
        <v>5119</v>
      </c>
      <c r="B2559" s="761" t="s">
        <v>5049</v>
      </c>
      <c r="C2559" s="603">
        <v>9400</v>
      </c>
      <c r="D2559" s="748"/>
    </row>
    <row r="2560" spans="1:4" ht="15">
      <c r="A2560" s="760" t="s">
        <v>5052</v>
      </c>
      <c r="B2560" s="761" t="s">
        <v>5049</v>
      </c>
      <c r="C2560" s="552">
        <v>9400</v>
      </c>
      <c r="D2560" s="748"/>
    </row>
    <row r="2561" spans="1:4" ht="15">
      <c r="A2561" s="760" t="s">
        <v>5127</v>
      </c>
      <c r="B2561" s="761" t="s">
        <v>5049</v>
      </c>
      <c r="C2561" s="552">
        <v>9400</v>
      </c>
      <c r="D2561" s="748"/>
    </row>
    <row r="2562" spans="1:4" ht="15">
      <c r="A2562" s="760" t="s">
        <v>5064</v>
      </c>
      <c r="B2562" s="761" t="s">
        <v>5049</v>
      </c>
      <c r="C2562" s="603">
        <v>9400</v>
      </c>
      <c r="D2562" s="748"/>
    </row>
    <row r="2563" spans="1:4" ht="15">
      <c r="A2563" s="760" t="s">
        <v>5198</v>
      </c>
      <c r="B2563" s="761" t="s">
        <v>5049</v>
      </c>
      <c r="C2563" s="552">
        <v>9400</v>
      </c>
      <c r="D2563" s="748"/>
    </row>
    <row r="2564" spans="1:4" ht="15">
      <c r="A2564" s="760" t="s">
        <v>5061</v>
      </c>
      <c r="B2564" s="761" t="s">
        <v>5049</v>
      </c>
      <c r="C2564" s="603">
        <v>9400</v>
      </c>
      <c r="D2564" s="748"/>
    </row>
    <row r="2565" spans="1:4" ht="15">
      <c r="A2565" s="760" t="s">
        <v>5108</v>
      </c>
      <c r="B2565" s="761" t="s">
        <v>5049</v>
      </c>
      <c r="C2565" s="552">
        <v>9400</v>
      </c>
      <c r="D2565" s="748"/>
    </row>
    <row r="2566" spans="1:4" ht="15">
      <c r="A2566" s="760" t="s">
        <v>5209</v>
      </c>
      <c r="B2566" s="761" t="s">
        <v>5049</v>
      </c>
      <c r="C2566" s="552">
        <v>9400</v>
      </c>
      <c r="D2566" s="748"/>
    </row>
    <row r="2567" spans="1:4" ht="15">
      <c r="A2567" s="760" t="s">
        <v>5178</v>
      </c>
      <c r="B2567" s="761" t="s">
        <v>5049</v>
      </c>
      <c r="C2567" s="603">
        <v>9400</v>
      </c>
      <c r="D2567" s="748"/>
    </row>
    <row r="2568" spans="1:4" ht="15">
      <c r="A2568" s="760" t="s">
        <v>5135</v>
      </c>
      <c r="B2568" s="761" t="s">
        <v>5049</v>
      </c>
      <c r="C2568" s="603">
        <v>9400</v>
      </c>
      <c r="D2568" s="748"/>
    </row>
    <row r="2569" spans="1:4" ht="15">
      <c r="A2569" s="760" t="s">
        <v>5202</v>
      </c>
      <c r="B2569" s="761" t="s">
        <v>5049</v>
      </c>
      <c r="C2569" s="552">
        <v>9400</v>
      </c>
      <c r="D2569" s="748"/>
    </row>
    <row r="2570" spans="1:4" ht="15">
      <c r="A2570" s="760" t="s">
        <v>5197</v>
      </c>
      <c r="B2570" s="761" t="s">
        <v>2979</v>
      </c>
      <c r="C2570" s="552">
        <v>69546.64</v>
      </c>
      <c r="D2570" s="748"/>
    </row>
    <row r="2571" spans="1:4" ht="15">
      <c r="A2571" s="760" t="s">
        <v>5168</v>
      </c>
      <c r="B2571" s="761" t="s">
        <v>5075</v>
      </c>
      <c r="C2571" s="603">
        <v>2106.6999999999998</v>
      </c>
      <c r="D2571" s="748"/>
    </row>
    <row r="2572" spans="1:4" ht="15">
      <c r="A2572" s="760" t="s">
        <v>5134</v>
      </c>
      <c r="B2572" s="761" t="s">
        <v>5075</v>
      </c>
      <c r="C2572" s="552">
        <v>2106.6999999999998</v>
      </c>
      <c r="D2572" s="748"/>
    </row>
    <row r="2573" spans="1:4" ht="15">
      <c r="A2573" s="760" t="s">
        <v>5185</v>
      </c>
      <c r="B2573" s="761" t="s">
        <v>5075</v>
      </c>
      <c r="C2573" s="552">
        <v>2106.6999999999998</v>
      </c>
      <c r="D2573" s="748"/>
    </row>
    <row r="2574" spans="1:4" ht="15">
      <c r="A2574" s="760" t="s">
        <v>5126</v>
      </c>
      <c r="B2574" s="761" t="s">
        <v>5075</v>
      </c>
      <c r="C2574" s="552">
        <v>2106.6999999999998</v>
      </c>
      <c r="D2574" s="748"/>
    </row>
    <row r="2575" spans="1:4" ht="15">
      <c r="A2575" s="760" t="s">
        <v>5186</v>
      </c>
      <c r="B2575" s="761" t="s">
        <v>5075</v>
      </c>
      <c r="C2575" s="603">
        <v>2106.6999999999998</v>
      </c>
      <c r="D2575" s="748"/>
    </row>
    <row r="2576" spans="1:4" ht="15">
      <c r="A2576" s="760" t="s">
        <v>5094</v>
      </c>
      <c r="B2576" s="761" t="s">
        <v>5075</v>
      </c>
      <c r="C2576" s="552">
        <v>2106.6999999999998</v>
      </c>
      <c r="D2576" s="748"/>
    </row>
    <row r="2577" spans="1:4" ht="15">
      <c r="A2577" s="760" t="s">
        <v>5131</v>
      </c>
      <c r="B2577" s="761" t="s">
        <v>5075</v>
      </c>
      <c r="C2577" s="552">
        <v>2106.6999999999998</v>
      </c>
      <c r="D2577" s="748"/>
    </row>
    <row r="2578" spans="1:4" ht="15">
      <c r="A2578" s="760" t="s">
        <v>5084</v>
      </c>
      <c r="B2578" s="761" t="s">
        <v>5075</v>
      </c>
      <c r="C2578" s="552">
        <v>2106.6999999999998</v>
      </c>
      <c r="D2578" s="748"/>
    </row>
    <row r="2579" spans="1:4" ht="15">
      <c r="A2579" s="760" t="s">
        <v>5074</v>
      </c>
      <c r="B2579" s="761" t="s">
        <v>5075</v>
      </c>
      <c r="C2579" s="552">
        <v>2106.6999999999998</v>
      </c>
      <c r="D2579" s="748"/>
    </row>
    <row r="2580" spans="1:4" ht="15">
      <c r="A2580" s="760" t="s">
        <v>5142</v>
      </c>
      <c r="B2580" s="761" t="s">
        <v>5075</v>
      </c>
      <c r="C2580" s="552">
        <v>2106.6999999999998</v>
      </c>
      <c r="D2580" s="748"/>
    </row>
    <row r="2581" spans="1:4" ht="15">
      <c r="A2581" s="760" t="s">
        <v>5165</v>
      </c>
      <c r="B2581" s="761" t="s">
        <v>5075</v>
      </c>
      <c r="C2581" s="552">
        <v>2106.6999999999998</v>
      </c>
      <c r="D2581" s="748"/>
    </row>
    <row r="2582" spans="1:4" ht="15">
      <c r="A2582" s="760" t="s">
        <v>5104</v>
      </c>
      <c r="B2582" s="761" t="s">
        <v>5075</v>
      </c>
      <c r="C2582" s="603">
        <v>2106.6999999999998</v>
      </c>
      <c r="D2582" s="748"/>
    </row>
    <row r="2583" spans="1:4" ht="15">
      <c r="A2583" s="760" t="s">
        <v>5081</v>
      </c>
      <c r="B2583" s="761" t="s">
        <v>5075</v>
      </c>
      <c r="C2583" s="603">
        <v>2106.6999999999998</v>
      </c>
      <c r="D2583" s="748"/>
    </row>
    <row r="2584" spans="1:4" ht="15">
      <c r="A2584" s="760" t="s">
        <v>5111</v>
      </c>
      <c r="B2584" s="761" t="s">
        <v>5112</v>
      </c>
      <c r="C2584" s="552">
        <v>25280.46</v>
      </c>
      <c r="D2584" s="748"/>
    </row>
    <row r="2585" spans="1:4" ht="15">
      <c r="A2585" s="760" t="s">
        <v>5214</v>
      </c>
      <c r="B2585" s="761" t="s">
        <v>5112</v>
      </c>
      <c r="C2585" s="552">
        <v>25280.46</v>
      </c>
      <c r="D2585" s="748"/>
    </row>
    <row r="2586" spans="1:4" ht="15">
      <c r="A2586" s="760" t="s">
        <v>5199</v>
      </c>
      <c r="B2586" s="761" t="s">
        <v>5112</v>
      </c>
      <c r="C2586" s="552">
        <v>25280.46</v>
      </c>
      <c r="D2586" s="748"/>
    </row>
    <row r="2587" spans="1:4" ht="15">
      <c r="A2587" s="760" t="s">
        <v>5212</v>
      </c>
      <c r="B2587" s="761" t="s">
        <v>5112</v>
      </c>
      <c r="C2587" s="552">
        <v>25280.46</v>
      </c>
      <c r="D2587" s="748"/>
    </row>
    <row r="2588" spans="1:4" ht="15">
      <c r="A2588" s="760" t="s">
        <v>5133</v>
      </c>
      <c r="B2588" s="761" t="s">
        <v>5066</v>
      </c>
      <c r="C2588" s="552">
        <v>4213.3999999999996</v>
      </c>
      <c r="D2588" s="748"/>
    </row>
    <row r="2589" spans="1:4" ht="15">
      <c r="A2589" s="760" t="s">
        <v>5160</v>
      </c>
      <c r="B2589" s="761" t="s">
        <v>5066</v>
      </c>
      <c r="C2589" s="552">
        <v>4213.3999999999996</v>
      </c>
      <c r="D2589" s="748"/>
    </row>
    <row r="2590" spans="1:4" ht="15">
      <c r="A2590" s="760" t="s">
        <v>5065</v>
      </c>
      <c r="B2590" s="761" t="s">
        <v>5066</v>
      </c>
      <c r="C2590" s="552">
        <v>4213.3999999999996</v>
      </c>
      <c r="D2590" s="748"/>
    </row>
    <row r="2591" spans="1:4" ht="15">
      <c r="A2591" s="760" t="s">
        <v>5147</v>
      </c>
      <c r="B2591" s="761" t="s">
        <v>5066</v>
      </c>
      <c r="C2591" s="552">
        <v>4213.3999999999996</v>
      </c>
      <c r="D2591" s="748"/>
    </row>
    <row r="2592" spans="1:4" ht="15">
      <c r="A2592" s="760" t="s">
        <v>5207</v>
      </c>
      <c r="B2592" s="761" t="s">
        <v>5054</v>
      </c>
      <c r="C2592" s="603">
        <v>1053.3599999999999</v>
      </c>
      <c r="D2592" s="748"/>
    </row>
    <row r="2593" spans="1:4" ht="15">
      <c r="A2593" s="760" t="s">
        <v>5191</v>
      </c>
      <c r="B2593" s="761" t="s">
        <v>5054</v>
      </c>
      <c r="C2593" s="603">
        <v>1053.3599999999999</v>
      </c>
      <c r="D2593" s="748"/>
    </row>
    <row r="2594" spans="1:4" ht="15">
      <c r="A2594" s="760" t="s">
        <v>5182</v>
      </c>
      <c r="B2594" s="761" t="s">
        <v>5054</v>
      </c>
      <c r="C2594" s="552">
        <v>1053.3599999999999</v>
      </c>
      <c r="D2594" s="748"/>
    </row>
    <row r="2595" spans="1:4" ht="15">
      <c r="A2595" s="760" t="s">
        <v>5187</v>
      </c>
      <c r="B2595" s="761" t="s">
        <v>5054</v>
      </c>
      <c r="C2595" s="552">
        <v>1053.3599999999999</v>
      </c>
      <c r="D2595" s="748"/>
    </row>
    <row r="2596" spans="1:4" ht="15">
      <c r="A2596" s="760" t="s">
        <v>5171</v>
      </c>
      <c r="B2596" s="761" t="s">
        <v>5054</v>
      </c>
      <c r="C2596" s="552">
        <v>1053.3599999999999</v>
      </c>
      <c r="D2596" s="748"/>
    </row>
    <row r="2597" spans="1:4" ht="15">
      <c r="A2597" s="760" t="s">
        <v>5136</v>
      </c>
      <c r="B2597" s="761" t="s">
        <v>5054</v>
      </c>
      <c r="C2597" s="552">
        <v>1053.3599999999999</v>
      </c>
      <c r="D2597" s="748"/>
    </row>
    <row r="2598" spans="1:4" ht="15">
      <c r="A2598" s="760" t="s">
        <v>5059</v>
      </c>
      <c r="B2598" s="761" t="s">
        <v>5054</v>
      </c>
      <c r="C2598" s="552">
        <v>1053.3599999999999</v>
      </c>
      <c r="D2598" s="748"/>
    </row>
    <row r="2599" spans="1:4" ht="15">
      <c r="A2599" s="760" t="s">
        <v>5085</v>
      </c>
      <c r="B2599" s="761" t="s">
        <v>5054</v>
      </c>
      <c r="C2599" s="552">
        <v>1053.3599999999999</v>
      </c>
      <c r="D2599" s="748"/>
    </row>
    <row r="2600" spans="1:4" ht="15">
      <c r="A2600" s="760" t="s">
        <v>5129</v>
      </c>
      <c r="B2600" s="761" t="s">
        <v>5054</v>
      </c>
      <c r="C2600" s="552">
        <v>1053.3599999999999</v>
      </c>
      <c r="D2600" s="748"/>
    </row>
    <row r="2601" spans="1:4" ht="15">
      <c r="A2601" s="760" t="s">
        <v>5095</v>
      </c>
      <c r="B2601" s="761" t="s">
        <v>5054</v>
      </c>
      <c r="C2601" s="552">
        <v>1053.3599999999999</v>
      </c>
      <c r="D2601" s="748"/>
    </row>
    <row r="2602" spans="1:4" ht="15">
      <c r="A2602" s="760" t="s">
        <v>5200</v>
      </c>
      <c r="B2602" s="761" t="s">
        <v>5054</v>
      </c>
      <c r="C2602" s="552">
        <v>1053.3599999999999</v>
      </c>
      <c r="D2602" s="748"/>
    </row>
    <row r="2603" spans="1:4" ht="15">
      <c r="A2603" s="760" t="s">
        <v>5211</v>
      </c>
      <c r="B2603" s="761" t="s">
        <v>5054</v>
      </c>
      <c r="C2603" s="552">
        <v>1053.3599999999999</v>
      </c>
      <c r="D2603" s="748"/>
    </row>
    <row r="2604" spans="1:4" ht="15">
      <c r="A2604" s="760" t="s">
        <v>5053</v>
      </c>
      <c r="B2604" s="761" t="s">
        <v>5054</v>
      </c>
      <c r="C2604" s="552">
        <v>1053.3599999999999</v>
      </c>
      <c r="D2604" s="748"/>
    </row>
    <row r="2605" spans="1:4" ht="15">
      <c r="A2605" s="760" t="s">
        <v>5141</v>
      </c>
      <c r="B2605" s="761" t="s">
        <v>5054</v>
      </c>
      <c r="C2605" s="552">
        <v>1053.3599999999999</v>
      </c>
      <c r="D2605" s="748"/>
    </row>
    <row r="2606" spans="1:4" ht="15">
      <c r="A2606" s="760" t="s">
        <v>5249</v>
      </c>
      <c r="B2606" s="761" t="s">
        <v>5250</v>
      </c>
      <c r="C2606" s="552">
        <v>199.76</v>
      </c>
      <c r="D2606" s="748"/>
    </row>
    <row r="2607" spans="1:4" ht="15">
      <c r="A2607" s="760" t="s">
        <v>5269</v>
      </c>
      <c r="B2607" s="761" t="s">
        <v>5250</v>
      </c>
      <c r="C2607" s="552">
        <v>199.76</v>
      </c>
      <c r="D2607" s="748"/>
    </row>
    <row r="2608" spans="1:4" ht="15">
      <c r="A2608" s="760" t="s">
        <v>5286</v>
      </c>
      <c r="B2608" s="761" t="s">
        <v>5238</v>
      </c>
      <c r="C2608" s="552">
        <v>419</v>
      </c>
      <c r="D2608" s="748"/>
    </row>
    <row r="2609" spans="1:4" ht="15">
      <c r="A2609" s="760" t="s">
        <v>5274</v>
      </c>
      <c r="B2609" s="761" t="s">
        <v>5275</v>
      </c>
      <c r="C2609" s="552">
        <v>16215</v>
      </c>
      <c r="D2609" s="748"/>
    </row>
    <row r="2610" spans="1:4" ht="15">
      <c r="A2610" s="760" t="s">
        <v>5267</v>
      </c>
      <c r="B2610" s="761" t="s">
        <v>5238</v>
      </c>
      <c r="C2610" s="552">
        <v>190</v>
      </c>
      <c r="D2610" s="748"/>
    </row>
    <row r="2611" spans="1:4" ht="15">
      <c r="A2611" s="760" t="s">
        <v>5262</v>
      </c>
      <c r="B2611" s="761" t="s">
        <v>5238</v>
      </c>
      <c r="C2611" s="552">
        <v>190</v>
      </c>
      <c r="D2611" s="748"/>
    </row>
    <row r="2612" spans="1:4" ht="15">
      <c r="A2612" s="760" t="s">
        <v>5237</v>
      </c>
      <c r="B2612" s="761" t="s">
        <v>5238</v>
      </c>
      <c r="C2612" s="552">
        <v>190</v>
      </c>
      <c r="D2612" s="748"/>
    </row>
    <row r="2613" spans="1:4" ht="15">
      <c r="A2613" s="760" t="s">
        <v>5246</v>
      </c>
      <c r="B2613" s="761" t="s">
        <v>5238</v>
      </c>
      <c r="C2613" s="552">
        <v>190</v>
      </c>
      <c r="D2613" s="748"/>
    </row>
    <row r="2614" spans="1:4" ht="15">
      <c r="A2614" s="760" t="s">
        <v>5287</v>
      </c>
      <c r="B2614" s="761" t="s">
        <v>5238</v>
      </c>
      <c r="C2614" s="552">
        <v>190</v>
      </c>
      <c r="D2614" s="748"/>
    </row>
    <row r="2615" spans="1:4" ht="15">
      <c r="A2615" s="760" t="s">
        <v>5278</v>
      </c>
      <c r="B2615" s="761" t="s">
        <v>5238</v>
      </c>
      <c r="C2615" s="552">
        <v>190</v>
      </c>
      <c r="D2615" s="748"/>
    </row>
    <row r="2616" spans="1:4" ht="15">
      <c r="A2616" s="760" t="s">
        <v>5266</v>
      </c>
      <c r="B2616" s="761" t="s">
        <v>5238</v>
      </c>
      <c r="C2616" s="552">
        <v>190</v>
      </c>
      <c r="D2616" s="748"/>
    </row>
    <row r="2617" spans="1:4" ht="15">
      <c r="A2617" s="760" t="s">
        <v>5284</v>
      </c>
      <c r="B2617" s="761" t="s">
        <v>5238</v>
      </c>
      <c r="C2617" s="552">
        <v>190</v>
      </c>
      <c r="D2617" s="748"/>
    </row>
    <row r="2618" spans="1:4" ht="15">
      <c r="A2618" s="760" t="s">
        <v>5232</v>
      </c>
      <c r="B2618" s="761" t="s">
        <v>2990</v>
      </c>
      <c r="C2618" s="552">
        <v>1330</v>
      </c>
      <c r="D2618" s="748"/>
    </row>
    <row r="2619" spans="1:4" ht="15">
      <c r="A2619" s="760" t="s">
        <v>5227</v>
      </c>
      <c r="B2619" s="761" t="s">
        <v>2990</v>
      </c>
      <c r="C2619" s="552">
        <v>1330</v>
      </c>
      <c r="D2619" s="748"/>
    </row>
    <row r="2620" spans="1:4" ht="15">
      <c r="A2620" s="760" t="s">
        <v>5245</v>
      </c>
      <c r="B2620" s="761" t="s">
        <v>5238</v>
      </c>
      <c r="C2620" s="552">
        <v>305</v>
      </c>
      <c r="D2620" s="748"/>
    </row>
    <row r="2621" spans="1:4" ht="15">
      <c r="A2621" s="760" t="s">
        <v>5257</v>
      </c>
      <c r="B2621" s="761" t="s">
        <v>5238</v>
      </c>
      <c r="C2621" s="552">
        <v>305</v>
      </c>
      <c r="D2621" s="748"/>
    </row>
    <row r="2622" spans="1:4" ht="15">
      <c r="A2622" s="760" t="s">
        <v>5225</v>
      </c>
      <c r="B2622" s="761" t="s">
        <v>2990</v>
      </c>
      <c r="C2622" s="603">
        <v>1330</v>
      </c>
      <c r="D2622" s="748"/>
    </row>
    <row r="2623" spans="1:4" ht="15">
      <c r="A2623" s="760" t="s">
        <v>5291</v>
      </c>
      <c r="B2623" s="761" t="s">
        <v>2990</v>
      </c>
      <c r="C2623" s="603">
        <v>1330</v>
      </c>
      <c r="D2623" s="748"/>
    </row>
    <row r="2624" spans="1:4" ht="15">
      <c r="A2624" s="760" t="s">
        <v>5268</v>
      </c>
      <c r="B2624" s="761" t="s">
        <v>5238</v>
      </c>
      <c r="C2624" s="603">
        <v>222.52</v>
      </c>
      <c r="D2624" s="748"/>
    </row>
    <row r="2625" spans="1:4" ht="15">
      <c r="A2625" s="760" t="s">
        <v>5263</v>
      </c>
      <c r="B2625" s="761" t="s">
        <v>5238</v>
      </c>
      <c r="C2625" s="603">
        <v>222.52</v>
      </c>
      <c r="D2625" s="748"/>
    </row>
    <row r="2626" spans="1:4" ht="15">
      <c r="A2626" s="760" t="s">
        <v>5280</v>
      </c>
      <c r="B2626" s="761" t="s">
        <v>5238</v>
      </c>
      <c r="C2626" s="603">
        <v>222.52</v>
      </c>
      <c r="D2626" s="748"/>
    </row>
    <row r="2627" spans="1:4" ht="15">
      <c r="A2627" s="760" t="s">
        <v>5235</v>
      </c>
      <c r="B2627" s="761" t="s">
        <v>5236</v>
      </c>
      <c r="C2627" s="603">
        <v>17250</v>
      </c>
      <c r="D2627" s="748"/>
    </row>
    <row r="2628" spans="1:4" ht="15">
      <c r="A2628" s="760" t="s">
        <v>5244</v>
      </c>
      <c r="B2628" s="761" t="s">
        <v>5238</v>
      </c>
      <c r="C2628" s="603">
        <v>232.25</v>
      </c>
      <c r="D2628" s="748"/>
    </row>
    <row r="2629" spans="1:4" ht="15">
      <c r="A2629" s="760" t="s">
        <v>5252</v>
      </c>
      <c r="B2629" s="761" t="s">
        <v>5253</v>
      </c>
      <c r="C2629" s="603">
        <v>6180</v>
      </c>
      <c r="D2629" s="748"/>
    </row>
    <row r="2630" spans="1:4" ht="15">
      <c r="A2630" s="760" t="s">
        <v>5276</v>
      </c>
      <c r="B2630" s="761" t="s">
        <v>5238</v>
      </c>
      <c r="C2630" s="603">
        <v>598</v>
      </c>
      <c r="D2630" s="748"/>
    </row>
    <row r="2631" spans="1:4" ht="15">
      <c r="A2631" s="760" t="s">
        <v>5221</v>
      </c>
      <c r="B2631" s="761" t="s">
        <v>2987</v>
      </c>
      <c r="C2631" s="603">
        <v>4470</v>
      </c>
      <c r="D2631" s="748"/>
    </row>
    <row r="2632" spans="1:4" ht="15">
      <c r="A2632" s="760" t="s">
        <v>5229</v>
      </c>
      <c r="B2632" s="761" t="s">
        <v>5230</v>
      </c>
      <c r="C2632" s="552">
        <v>1707.97</v>
      </c>
      <c r="D2632" s="748"/>
    </row>
    <row r="2633" spans="1:4" ht="15">
      <c r="A2633" s="760" t="s">
        <v>5281</v>
      </c>
      <c r="B2633" s="761" t="s">
        <v>5224</v>
      </c>
      <c r="C2633" s="552">
        <v>2298.85</v>
      </c>
      <c r="D2633" s="748"/>
    </row>
    <row r="2634" spans="1:4" ht="15">
      <c r="A2634" s="760" t="s">
        <v>5231</v>
      </c>
      <c r="B2634" s="761" t="s">
        <v>5224</v>
      </c>
      <c r="C2634" s="552">
        <v>2298.85</v>
      </c>
      <c r="D2634" s="748"/>
    </row>
    <row r="2635" spans="1:4" ht="15">
      <c r="A2635" s="760" t="s">
        <v>5223</v>
      </c>
      <c r="B2635" s="761" t="s">
        <v>5224</v>
      </c>
      <c r="C2635" s="552">
        <v>4597.7</v>
      </c>
      <c r="D2635" s="748"/>
    </row>
    <row r="2636" spans="1:4" ht="15">
      <c r="A2636" s="760" t="s">
        <v>5255</v>
      </c>
      <c r="B2636" s="761" t="s">
        <v>5224</v>
      </c>
      <c r="C2636" s="552">
        <v>2298.85</v>
      </c>
      <c r="D2636" s="748"/>
    </row>
    <row r="2637" spans="1:4" ht="15">
      <c r="A2637" s="760" t="s">
        <v>5288</v>
      </c>
      <c r="B2637" s="761" t="s">
        <v>2987</v>
      </c>
      <c r="C2637" s="552">
        <v>1748</v>
      </c>
      <c r="D2637" s="748"/>
    </row>
    <row r="2638" spans="1:4" ht="15">
      <c r="A2638" s="760" t="s">
        <v>5248</v>
      </c>
      <c r="B2638" s="761" t="s">
        <v>2987</v>
      </c>
      <c r="C2638" s="552">
        <v>1748</v>
      </c>
      <c r="D2638" s="748"/>
    </row>
    <row r="2639" spans="1:4" ht="15">
      <c r="A2639" s="760" t="s">
        <v>5285</v>
      </c>
      <c r="B2639" s="761" t="s">
        <v>2987</v>
      </c>
      <c r="C2639" s="552">
        <v>1748</v>
      </c>
      <c r="D2639" s="748"/>
    </row>
    <row r="2640" spans="1:4" ht="15">
      <c r="A2640" s="760" t="s">
        <v>5290</v>
      </c>
      <c r="B2640" s="761" t="s">
        <v>2987</v>
      </c>
      <c r="C2640" s="552">
        <v>1748</v>
      </c>
      <c r="D2640" s="748"/>
    </row>
    <row r="2641" spans="1:4" ht="15">
      <c r="A2641" s="760" t="s">
        <v>5282</v>
      </c>
      <c r="B2641" s="761" t="s">
        <v>2987</v>
      </c>
      <c r="C2641" s="552">
        <v>1748</v>
      </c>
      <c r="D2641" s="748"/>
    </row>
    <row r="2642" spans="1:4" ht="15">
      <c r="A2642" s="760" t="s">
        <v>5260</v>
      </c>
      <c r="B2642" s="761" t="s">
        <v>5261</v>
      </c>
      <c r="C2642" s="552">
        <v>2196.5</v>
      </c>
      <c r="D2642" s="748"/>
    </row>
    <row r="2643" spans="1:4" ht="15">
      <c r="A2643" s="760" t="s">
        <v>5254</v>
      </c>
      <c r="B2643" s="761" t="s">
        <v>5238</v>
      </c>
      <c r="C2643" s="552">
        <v>251.85</v>
      </c>
      <c r="D2643" s="748"/>
    </row>
    <row r="2644" spans="1:4" ht="15">
      <c r="A2644" s="760" t="s">
        <v>5273</v>
      </c>
      <c r="B2644" s="761" t="s">
        <v>5238</v>
      </c>
      <c r="C2644" s="552">
        <v>251.85</v>
      </c>
      <c r="D2644" s="748"/>
    </row>
    <row r="2645" spans="1:4" ht="15">
      <c r="A2645" s="760" t="s">
        <v>5292</v>
      </c>
      <c r="B2645" s="761" t="s">
        <v>5238</v>
      </c>
      <c r="C2645" s="552">
        <v>251.85</v>
      </c>
      <c r="D2645" s="748"/>
    </row>
    <row r="2646" spans="1:4" ht="15">
      <c r="A2646" s="760" t="s">
        <v>5240</v>
      </c>
      <c r="B2646" s="761" t="s">
        <v>5238</v>
      </c>
      <c r="C2646" s="552">
        <v>251.85</v>
      </c>
      <c r="D2646" s="748"/>
    </row>
    <row r="2647" spans="1:4" ht="15">
      <c r="A2647" s="760" t="s">
        <v>5242</v>
      </c>
      <c r="B2647" s="761" t="s">
        <v>5238</v>
      </c>
      <c r="C2647" s="552">
        <v>251.85</v>
      </c>
      <c r="D2647" s="748"/>
    </row>
    <row r="2648" spans="1:4" ht="15">
      <c r="A2648" s="760" t="s">
        <v>5233</v>
      </c>
      <c r="B2648" s="761" t="s">
        <v>2987</v>
      </c>
      <c r="C2648" s="552">
        <v>1518</v>
      </c>
      <c r="D2648" s="748"/>
    </row>
    <row r="2649" spans="1:4" ht="15">
      <c r="A2649" s="760" t="s">
        <v>5272</v>
      </c>
      <c r="B2649" s="761" t="s">
        <v>2987</v>
      </c>
      <c r="C2649" s="552">
        <v>1518</v>
      </c>
      <c r="D2649" s="748"/>
    </row>
    <row r="2650" spans="1:4" ht="15">
      <c r="A2650" s="760" t="s">
        <v>5259</v>
      </c>
      <c r="B2650" s="761" t="s">
        <v>2987</v>
      </c>
      <c r="C2650" s="552">
        <v>1518</v>
      </c>
      <c r="D2650" s="748"/>
    </row>
    <row r="2651" spans="1:4" ht="15">
      <c r="A2651" s="760" t="s">
        <v>5265</v>
      </c>
      <c r="B2651" s="761" t="s">
        <v>2987</v>
      </c>
      <c r="C2651" s="603">
        <v>1518</v>
      </c>
      <c r="D2651" s="748"/>
    </row>
    <row r="2652" spans="1:4" ht="15">
      <c r="A2652" s="760" t="s">
        <v>5279</v>
      </c>
      <c r="B2652" s="761" t="s">
        <v>2987</v>
      </c>
      <c r="C2652" s="603">
        <v>1518</v>
      </c>
      <c r="D2652" s="748"/>
    </row>
    <row r="2653" spans="1:4" ht="15">
      <c r="A2653" s="760" t="s">
        <v>5289</v>
      </c>
      <c r="B2653" s="761" t="s">
        <v>2987</v>
      </c>
      <c r="C2653" s="552">
        <v>1518</v>
      </c>
      <c r="D2653" s="748"/>
    </row>
    <row r="2654" spans="1:4" ht="15">
      <c r="A2654" s="760" t="s">
        <v>5258</v>
      </c>
      <c r="B2654" s="761" t="s">
        <v>5216</v>
      </c>
      <c r="C2654" s="552">
        <v>430</v>
      </c>
      <c r="D2654" s="748"/>
    </row>
    <row r="2655" spans="1:4" ht="15">
      <c r="A2655" s="760" t="s">
        <v>5215</v>
      </c>
      <c r="B2655" s="761" t="s">
        <v>5216</v>
      </c>
      <c r="C2655" s="552">
        <v>430</v>
      </c>
      <c r="D2655" s="748"/>
    </row>
    <row r="2656" spans="1:4" ht="15">
      <c r="A2656" s="760" t="s">
        <v>5228</v>
      </c>
      <c r="B2656" s="761" t="s">
        <v>5216</v>
      </c>
      <c r="C2656" s="552">
        <v>430</v>
      </c>
      <c r="D2656" s="748"/>
    </row>
    <row r="2657" spans="1:4" ht="15">
      <c r="A2657" s="760" t="s">
        <v>5234</v>
      </c>
      <c r="B2657" s="761" t="s">
        <v>5216</v>
      </c>
      <c r="C2657" s="552">
        <v>430</v>
      </c>
      <c r="D2657" s="748"/>
    </row>
    <row r="2658" spans="1:4" ht="15">
      <c r="A2658" s="760" t="s">
        <v>5226</v>
      </c>
      <c r="B2658" s="761" t="s">
        <v>5216</v>
      </c>
      <c r="C2658" s="552">
        <v>430</v>
      </c>
      <c r="D2658" s="748"/>
    </row>
    <row r="2659" spans="1:4" ht="15">
      <c r="A2659" s="760" t="s">
        <v>5239</v>
      </c>
      <c r="B2659" s="761" t="s">
        <v>5216</v>
      </c>
      <c r="C2659" s="552">
        <v>430</v>
      </c>
      <c r="D2659" s="748"/>
    </row>
    <row r="2660" spans="1:4" ht="15">
      <c r="A2660" s="760" t="s">
        <v>5220</v>
      </c>
      <c r="B2660" s="761" t="s">
        <v>2987</v>
      </c>
      <c r="C2660" s="552">
        <v>2714.4</v>
      </c>
      <c r="D2660" s="748"/>
    </row>
    <row r="2661" spans="1:4" ht="15">
      <c r="A2661" s="760" t="s">
        <v>5243</v>
      </c>
      <c r="B2661" s="761" t="s">
        <v>2987</v>
      </c>
      <c r="C2661" s="552">
        <v>2714.4</v>
      </c>
      <c r="D2661" s="748"/>
    </row>
    <row r="2662" spans="1:4" ht="15">
      <c r="A2662" s="760" t="s">
        <v>5222</v>
      </c>
      <c r="B2662" s="761" t="s">
        <v>2987</v>
      </c>
      <c r="C2662" s="552">
        <v>2714.4</v>
      </c>
      <c r="D2662" s="748"/>
    </row>
    <row r="2663" spans="1:4" ht="15">
      <c r="A2663" s="760" t="s">
        <v>5256</v>
      </c>
      <c r="B2663" s="761" t="s">
        <v>2987</v>
      </c>
      <c r="C2663" s="552">
        <v>2714.4</v>
      </c>
      <c r="D2663" s="748"/>
    </row>
    <row r="2664" spans="1:4" ht="15">
      <c r="A2664" s="760" t="s">
        <v>5251</v>
      </c>
      <c r="B2664" s="761" t="s">
        <v>2987</v>
      </c>
      <c r="C2664" s="552">
        <v>2714.4</v>
      </c>
      <c r="D2664" s="748"/>
    </row>
    <row r="2665" spans="1:4" ht="15">
      <c r="A2665" s="760" t="s">
        <v>5277</v>
      </c>
      <c r="B2665" s="761" t="s">
        <v>2987</v>
      </c>
      <c r="C2665" s="603">
        <v>2714.4</v>
      </c>
      <c r="D2665" s="748"/>
    </row>
    <row r="2666" spans="1:4" ht="15">
      <c r="A2666" s="760" t="s">
        <v>5218</v>
      </c>
      <c r="B2666" s="761" t="s">
        <v>2987</v>
      </c>
      <c r="C2666" s="552">
        <v>2714.4</v>
      </c>
      <c r="D2666" s="748"/>
    </row>
    <row r="2667" spans="1:4" ht="15">
      <c r="A2667" s="760" t="s">
        <v>5270</v>
      </c>
      <c r="B2667" s="761" t="s">
        <v>2987</v>
      </c>
      <c r="C2667" s="552">
        <v>2714.4</v>
      </c>
      <c r="D2667" s="748"/>
    </row>
    <row r="2668" spans="1:4" ht="15">
      <c r="A2668" s="760" t="s">
        <v>5247</v>
      </c>
      <c r="B2668" s="761" t="s">
        <v>2987</v>
      </c>
      <c r="C2668" s="552">
        <v>2714.4</v>
      </c>
      <c r="D2668" s="748"/>
    </row>
    <row r="2669" spans="1:4" ht="15">
      <c r="A2669" s="760" t="s">
        <v>5219</v>
      </c>
      <c r="B2669" s="761" t="s">
        <v>2987</v>
      </c>
      <c r="C2669" s="552">
        <v>2714.4</v>
      </c>
      <c r="D2669" s="748"/>
    </row>
    <row r="2670" spans="1:4" ht="15">
      <c r="A2670" s="760" t="s">
        <v>5271</v>
      </c>
      <c r="B2670" s="761" t="s">
        <v>2987</v>
      </c>
      <c r="C2670" s="552">
        <v>2714.4</v>
      </c>
      <c r="D2670" s="748"/>
    </row>
    <row r="2671" spans="1:4" ht="15">
      <c r="A2671" s="760" t="s">
        <v>5241</v>
      </c>
      <c r="B2671" s="761" t="s">
        <v>2987</v>
      </c>
      <c r="C2671" s="552">
        <v>2714.4</v>
      </c>
      <c r="D2671" s="748"/>
    </row>
    <row r="2672" spans="1:4" ht="15">
      <c r="A2672" s="760" t="s">
        <v>5283</v>
      </c>
      <c r="B2672" s="761" t="s">
        <v>2987</v>
      </c>
      <c r="C2672" s="552">
        <v>2714.4</v>
      </c>
      <c r="D2672" s="748"/>
    </row>
    <row r="2673" spans="1:4" ht="15">
      <c r="A2673" s="760" t="s">
        <v>5217</v>
      </c>
      <c r="B2673" s="761" t="s">
        <v>2987</v>
      </c>
      <c r="C2673" s="552">
        <v>2714.4</v>
      </c>
      <c r="D2673" s="748"/>
    </row>
    <row r="2674" spans="1:4" ht="15">
      <c r="A2674" s="760" t="s">
        <v>5264</v>
      </c>
      <c r="B2674" s="761" t="s">
        <v>2987</v>
      </c>
      <c r="C2674" s="552">
        <v>1136.8</v>
      </c>
      <c r="D2674" s="748"/>
    </row>
    <row r="2675" spans="1:4" ht="15">
      <c r="A2675" s="760" t="s">
        <v>5619</v>
      </c>
      <c r="B2675" s="761" t="s">
        <v>5481</v>
      </c>
      <c r="C2675" s="552">
        <v>6474.5</v>
      </c>
      <c r="D2675" s="748"/>
    </row>
    <row r="2676" spans="1:4" ht="15">
      <c r="A2676" s="760" t="s">
        <v>5542</v>
      </c>
      <c r="B2676" s="761" t="s">
        <v>5481</v>
      </c>
      <c r="C2676" s="603">
        <v>6474.5</v>
      </c>
      <c r="D2676" s="748"/>
    </row>
    <row r="2677" spans="1:4" ht="15">
      <c r="A2677" s="760" t="s">
        <v>5480</v>
      </c>
      <c r="B2677" s="761" t="s">
        <v>5481</v>
      </c>
      <c r="C2677" s="552">
        <v>6474.5</v>
      </c>
      <c r="D2677" s="748"/>
    </row>
    <row r="2678" spans="1:4" ht="15">
      <c r="A2678" s="760" t="s">
        <v>5491</v>
      </c>
      <c r="B2678" s="761" t="s">
        <v>5451</v>
      </c>
      <c r="C2678" s="552">
        <v>10913.5</v>
      </c>
      <c r="D2678" s="748"/>
    </row>
    <row r="2679" spans="1:4" ht="15">
      <c r="A2679" s="760" t="s">
        <v>5450</v>
      </c>
      <c r="B2679" s="761" t="s">
        <v>5451</v>
      </c>
      <c r="C2679" s="552">
        <v>10913.5</v>
      </c>
      <c r="D2679" s="748"/>
    </row>
    <row r="2680" spans="1:4" ht="15">
      <c r="A2680" s="760" t="s">
        <v>5351</v>
      </c>
      <c r="B2680" s="761" t="s">
        <v>5352</v>
      </c>
      <c r="C2680" s="552">
        <v>11349.99</v>
      </c>
      <c r="D2680" s="748"/>
    </row>
    <row r="2681" spans="1:4" ht="15">
      <c r="A2681" s="760" t="s">
        <v>5629</v>
      </c>
      <c r="B2681" s="761" t="s">
        <v>5515</v>
      </c>
      <c r="C2681" s="552">
        <v>4300</v>
      </c>
      <c r="D2681" s="748"/>
    </row>
    <row r="2682" spans="1:4" ht="15">
      <c r="A2682" s="760" t="s">
        <v>5514</v>
      </c>
      <c r="B2682" s="761" t="s">
        <v>5515</v>
      </c>
      <c r="C2682" s="552">
        <v>4300</v>
      </c>
      <c r="D2682" s="748"/>
    </row>
    <row r="2683" spans="1:4" ht="15">
      <c r="A2683" s="760" t="s">
        <v>5627</v>
      </c>
      <c r="B2683" s="761" t="s">
        <v>5356</v>
      </c>
      <c r="C2683" s="552">
        <v>3350</v>
      </c>
      <c r="D2683" s="748"/>
    </row>
    <row r="2684" spans="1:4" ht="15">
      <c r="A2684" s="760" t="s">
        <v>5499</v>
      </c>
      <c r="B2684" s="761" t="s">
        <v>5356</v>
      </c>
      <c r="C2684" s="552">
        <v>3350</v>
      </c>
      <c r="D2684" s="748"/>
    </row>
    <row r="2685" spans="1:4" ht="15">
      <c r="A2685" s="760" t="s">
        <v>5427</v>
      </c>
      <c r="B2685" s="761" t="s">
        <v>5356</v>
      </c>
      <c r="C2685" s="552">
        <v>3350</v>
      </c>
      <c r="D2685" s="748"/>
    </row>
    <row r="2686" spans="1:4" ht="15">
      <c r="A2686" s="760" t="s">
        <v>5319</v>
      </c>
      <c r="B2686" s="761" t="s">
        <v>5320</v>
      </c>
      <c r="C2686" s="552">
        <v>10385</v>
      </c>
      <c r="D2686" s="748"/>
    </row>
    <row r="2687" spans="1:4" ht="15">
      <c r="A2687" s="760" t="s">
        <v>5550</v>
      </c>
      <c r="B2687" s="761" t="s">
        <v>5356</v>
      </c>
      <c r="C2687" s="552">
        <v>5875</v>
      </c>
      <c r="D2687" s="748"/>
    </row>
    <row r="2688" spans="1:4" ht="15">
      <c r="A2688" s="760" t="s">
        <v>5513</v>
      </c>
      <c r="B2688" s="761" t="s">
        <v>5356</v>
      </c>
      <c r="C2688" s="552">
        <v>5875</v>
      </c>
      <c r="D2688" s="748"/>
    </row>
    <row r="2689" spans="1:4" ht="15">
      <c r="A2689" s="760" t="s">
        <v>5625</v>
      </c>
      <c r="B2689" s="761" t="s">
        <v>5356</v>
      </c>
      <c r="C2689" s="552">
        <v>6450</v>
      </c>
      <c r="D2689" s="748"/>
    </row>
    <row r="2690" spans="1:4" ht="15">
      <c r="A2690" s="760" t="s">
        <v>5355</v>
      </c>
      <c r="B2690" s="761" t="s">
        <v>5356</v>
      </c>
      <c r="C2690" s="552">
        <v>6450</v>
      </c>
      <c r="D2690" s="748"/>
    </row>
    <row r="2691" spans="1:4" ht="15">
      <c r="A2691" s="760" t="s">
        <v>5611</v>
      </c>
      <c r="B2691" s="761" t="s">
        <v>5612</v>
      </c>
      <c r="C2691" s="552">
        <v>15000</v>
      </c>
      <c r="D2691" s="748"/>
    </row>
    <row r="2692" spans="1:4" ht="15">
      <c r="A2692" s="760" t="s">
        <v>5346</v>
      </c>
      <c r="B2692" s="761" t="s">
        <v>5330</v>
      </c>
      <c r="C2692" s="552">
        <v>15007.5</v>
      </c>
      <c r="D2692" s="748"/>
    </row>
    <row r="2693" spans="1:4" ht="15">
      <c r="A2693" s="760" t="s">
        <v>5477</v>
      </c>
      <c r="B2693" s="761" t="s">
        <v>5478</v>
      </c>
      <c r="C2693" s="552">
        <v>3990</v>
      </c>
      <c r="D2693" s="748"/>
    </row>
    <row r="2694" spans="1:4" ht="15">
      <c r="A2694" s="760" t="s">
        <v>5401</v>
      </c>
      <c r="B2694" s="761" t="s">
        <v>5402</v>
      </c>
      <c r="C2694" s="552">
        <v>14990</v>
      </c>
      <c r="D2694" s="748"/>
    </row>
    <row r="2695" spans="1:4" ht="15">
      <c r="A2695" s="760" t="s">
        <v>5373</v>
      </c>
      <c r="B2695" s="761" t="s">
        <v>5374</v>
      </c>
      <c r="C2695" s="552">
        <v>11300</v>
      </c>
      <c r="D2695" s="748"/>
    </row>
    <row r="2696" spans="1:4" ht="15">
      <c r="A2696" s="760" t="s">
        <v>5492</v>
      </c>
      <c r="B2696" s="761" t="s">
        <v>5493</v>
      </c>
      <c r="C2696" s="552">
        <v>6700</v>
      </c>
      <c r="D2696" s="748"/>
    </row>
    <row r="2697" spans="1:4" ht="15">
      <c r="A2697" s="760" t="s">
        <v>5533</v>
      </c>
      <c r="B2697" s="761" t="s">
        <v>5493</v>
      </c>
      <c r="C2697" s="552">
        <v>6700</v>
      </c>
      <c r="D2697" s="748"/>
    </row>
    <row r="2698" spans="1:4" ht="15">
      <c r="A2698" s="760" t="s">
        <v>5393</v>
      </c>
      <c r="B2698" s="761" t="s">
        <v>5394</v>
      </c>
      <c r="C2698" s="552">
        <v>550</v>
      </c>
      <c r="D2698" s="748"/>
    </row>
    <row r="2699" spans="1:4" ht="15">
      <c r="A2699" s="760" t="s">
        <v>5511</v>
      </c>
      <c r="B2699" s="761" t="s">
        <v>5512</v>
      </c>
      <c r="C2699" s="552">
        <v>17390</v>
      </c>
      <c r="D2699" s="748"/>
    </row>
    <row r="2700" spans="1:4" ht="15">
      <c r="A2700" s="760" t="s">
        <v>5362</v>
      </c>
      <c r="B2700" s="761" t="s">
        <v>5363</v>
      </c>
      <c r="C2700" s="552">
        <v>8049</v>
      </c>
      <c r="D2700" s="748"/>
    </row>
    <row r="2701" spans="1:4" ht="15">
      <c r="A2701" s="760" t="s">
        <v>5614</v>
      </c>
      <c r="B2701" s="761" t="s">
        <v>1554</v>
      </c>
      <c r="C2701" s="552">
        <v>750</v>
      </c>
      <c r="D2701" s="748"/>
    </row>
    <row r="2702" spans="1:4" ht="15">
      <c r="A2702" s="760" t="s">
        <v>5508</v>
      </c>
      <c r="B2702" s="761" t="s">
        <v>5361</v>
      </c>
      <c r="C2702" s="552">
        <v>13400</v>
      </c>
      <c r="D2702" s="748"/>
    </row>
    <row r="2703" spans="1:4" ht="15">
      <c r="A2703" s="760" t="s">
        <v>5523</v>
      </c>
      <c r="B2703" s="761" t="s">
        <v>5361</v>
      </c>
      <c r="C2703" s="552">
        <v>13400</v>
      </c>
      <c r="D2703" s="748"/>
    </row>
    <row r="2704" spans="1:4" ht="15">
      <c r="A2704" s="760" t="s">
        <v>5434</v>
      </c>
      <c r="B2704" s="761" t="s">
        <v>5361</v>
      </c>
      <c r="C2704" s="552">
        <v>13400</v>
      </c>
      <c r="D2704" s="748"/>
    </row>
    <row r="2705" spans="1:4" ht="15">
      <c r="A2705" s="760" t="s">
        <v>5360</v>
      </c>
      <c r="B2705" s="761" t="s">
        <v>5361</v>
      </c>
      <c r="C2705" s="552">
        <v>13400</v>
      </c>
      <c r="D2705" s="748"/>
    </row>
    <row r="2706" spans="1:4" ht="15">
      <c r="A2706" s="760" t="s">
        <v>5538</v>
      </c>
      <c r="B2706" s="761" t="s">
        <v>5539</v>
      </c>
      <c r="C2706" s="552">
        <v>6800</v>
      </c>
      <c r="D2706" s="748"/>
    </row>
    <row r="2707" spans="1:4" ht="15">
      <c r="A2707" s="760" t="s">
        <v>5326</v>
      </c>
      <c r="B2707" s="761" t="s">
        <v>1554</v>
      </c>
      <c r="C2707" s="552">
        <v>750</v>
      </c>
      <c r="D2707" s="748"/>
    </row>
    <row r="2708" spans="1:4" ht="15">
      <c r="A2708" s="760" t="s">
        <v>5303</v>
      </c>
      <c r="B2708" s="761" t="s">
        <v>1534</v>
      </c>
      <c r="C2708" s="603">
        <v>12900</v>
      </c>
      <c r="D2708" s="748"/>
    </row>
    <row r="2709" spans="1:4" ht="15">
      <c r="A2709" s="760" t="s">
        <v>5588</v>
      </c>
      <c r="B2709" s="761" t="s">
        <v>5589</v>
      </c>
      <c r="C2709" s="603">
        <v>6762</v>
      </c>
      <c r="D2709" s="748"/>
    </row>
    <row r="2710" spans="1:4" ht="15">
      <c r="A2710" s="760" t="s">
        <v>5501</v>
      </c>
      <c r="B2710" s="761" t="s">
        <v>5502</v>
      </c>
      <c r="C2710" s="603">
        <v>13900</v>
      </c>
      <c r="D2710" s="748"/>
    </row>
    <row r="2711" spans="1:4" ht="15">
      <c r="A2711" s="760" t="s">
        <v>5618</v>
      </c>
      <c r="B2711" s="761" t="s">
        <v>5502</v>
      </c>
      <c r="C2711" s="603">
        <v>13900</v>
      </c>
      <c r="D2711" s="748"/>
    </row>
    <row r="2712" spans="1:4" ht="15">
      <c r="A2712" s="760" t="s">
        <v>5419</v>
      </c>
      <c r="B2712" s="761" t="s">
        <v>5420</v>
      </c>
      <c r="C2712" s="552">
        <v>7500</v>
      </c>
      <c r="D2712" s="748"/>
    </row>
    <row r="2713" spans="1:4" ht="15">
      <c r="A2713" s="760" t="s">
        <v>5487</v>
      </c>
      <c r="B2713" s="761" t="s">
        <v>5488</v>
      </c>
      <c r="C2713" s="552">
        <v>81000</v>
      </c>
      <c r="D2713" s="748"/>
    </row>
    <row r="2714" spans="1:4" ht="15">
      <c r="A2714" s="760" t="s">
        <v>5395</v>
      </c>
      <c r="B2714" s="761" t="s">
        <v>5396</v>
      </c>
      <c r="C2714" s="552">
        <v>24300</v>
      </c>
      <c r="D2714" s="748"/>
    </row>
    <row r="2715" spans="1:4" ht="15">
      <c r="A2715" s="760" t="s">
        <v>5482</v>
      </c>
      <c r="B2715" s="761" t="s">
        <v>5483</v>
      </c>
      <c r="C2715" s="552">
        <v>405.52</v>
      </c>
      <c r="D2715" s="748"/>
    </row>
    <row r="2716" spans="1:4" ht="15">
      <c r="A2716" s="760" t="s">
        <v>5596</v>
      </c>
      <c r="B2716" s="761" t="s">
        <v>5322</v>
      </c>
      <c r="C2716" s="552">
        <v>26998</v>
      </c>
      <c r="D2716" s="748"/>
    </row>
    <row r="2717" spans="1:4" ht="15">
      <c r="A2717" s="760" t="s">
        <v>5375</v>
      </c>
      <c r="B2717" s="761" t="s">
        <v>1554</v>
      </c>
      <c r="C2717" s="552">
        <v>890</v>
      </c>
      <c r="D2717" s="748"/>
    </row>
    <row r="2718" spans="1:4" ht="15">
      <c r="A2718" s="760" t="s">
        <v>5509</v>
      </c>
      <c r="B2718" s="761" t="s">
        <v>5510</v>
      </c>
      <c r="C2718" s="552">
        <v>11650</v>
      </c>
      <c r="D2718" s="748"/>
    </row>
    <row r="2719" spans="1:4" ht="15">
      <c r="A2719" s="760" t="s">
        <v>5506</v>
      </c>
      <c r="B2719" s="761" t="s">
        <v>5356</v>
      </c>
      <c r="C2719" s="552">
        <v>12900</v>
      </c>
      <c r="D2719" s="748"/>
    </row>
    <row r="2720" spans="1:4" ht="15">
      <c r="A2720" s="760" t="s">
        <v>5479</v>
      </c>
      <c r="B2720" s="761" t="s">
        <v>5422</v>
      </c>
      <c r="C2720" s="552">
        <v>48778</v>
      </c>
      <c r="D2720" s="748"/>
    </row>
    <row r="2721" spans="1:4" ht="15">
      <c r="A2721" s="760" t="s">
        <v>5421</v>
      </c>
      <c r="B2721" s="761" t="s">
        <v>5422</v>
      </c>
      <c r="C2721" s="552">
        <v>9756</v>
      </c>
      <c r="D2721" s="748"/>
    </row>
    <row r="2722" spans="1:4" ht="15">
      <c r="A2722" s="760" t="s">
        <v>5298</v>
      </c>
      <c r="B2722" s="761" t="s">
        <v>5299</v>
      </c>
      <c r="C2722" s="552">
        <v>92610</v>
      </c>
      <c r="D2722" s="748"/>
    </row>
    <row r="2723" spans="1:4" ht="15">
      <c r="A2723" s="760" t="s">
        <v>5423</v>
      </c>
      <c r="B2723" s="761" t="s">
        <v>5424</v>
      </c>
      <c r="C2723" s="552">
        <v>34400</v>
      </c>
      <c r="D2723" s="748"/>
    </row>
    <row r="2724" spans="1:4" ht="15">
      <c r="A2724" s="760" t="s">
        <v>5443</v>
      </c>
      <c r="B2724" s="761" t="s">
        <v>5444</v>
      </c>
      <c r="C2724" s="552">
        <v>13230</v>
      </c>
      <c r="D2724" s="748"/>
    </row>
    <row r="2725" spans="1:4" ht="15">
      <c r="A2725" s="760" t="s">
        <v>5494</v>
      </c>
      <c r="B2725" s="761" t="s">
        <v>5322</v>
      </c>
      <c r="C2725" s="552">
        <v>67500</v>
      </c>
      <c r="D2725" s="748"/>
    </row>
    <row r="2726" spans="1:4" ht="15">
      <c r="A2726" s="760" t="s">
        <v>5365</v>
      </c>
      <c r="B2726" s="761" t="s">
        <v>5366</v>
      </c>
      <c r="C2726" s="552">
        <v>10980</v>
      </c>
      <c r="D2726" s="748"/>
    </row>
    <row r="2727" spans="1:4" ht="15">
      <c r="A2727" s="760" t="s">
        <v>5628</v>
      </c>
      <c r="B2727" s="761" t="s">
        <v>5369</v>
      </c>
      <c r="C2727" s="552">
        <v>12250</v>
      </c>
      <c r="D2727" s="748"/>
    </row>
    <row r="2728" spans="1:4" ht="15">
      <c r="A2728" s="760" t="s">
        <v>5368</v>
      </c>
      <c r="B2728" s="761" t="s">
        <v>5369</v>
      </c>
      <c r="C2728" s="552">
        <v>12250</v>
      </c>
      <c r="D2728" s="748"/>
    </row>
    <row r="2729" spans="1:4" ht="15">
      <c r="A2729" s="760" t="s">
        <v>5567</v>
      </c>
      <c r="B2729" s="761" t="s">
        <v>5369</v>
      </c>
      <c r="C2729" s="552">
        <v>12250</v>
      </c>
      <c r="D2729" s="748"/>
    </row>
    <row r="2730" spans="1:4" ht="15">
      <c r="A2730" s="760" t="s">
        <v>5556</v>
      </c>
      <c r="B2730" s="761" t="s">
        <v>5369</v>
      </c>
      <c r="C2730" s="552">
        <v>12250</v>
      </c>
      <c r="D2730" s="748"/>
    </row>
    <row r="2731" spans="1:4" ht="15">
      <c r="A2731" s="760" t="s">
        <v>5559</v>
      </c>
      <c r="B2731" s="761" t="s">
        <v>5369</v>
      </c>
      <c r="C2731" s="552">
        <v>12250</v>
      </c>
      <c r="D2731" s="748"/>
    </row>
    <row r="2732" spans="1:4" ht="15">
      <c r="A2732" s="760" t="s">
        <v>5371</v>
      </c>
      <c r="B2732" s="761" t="s">
        <v>5372</v>
      </c>
      <c r="C2732" s="552">
        <v>13990</v>
      </c>
      <c r="D2732" s="748"/>
    </row>
    <row r="2733" spans="1:4" ht="15">
      <c r="A2733" s="760" t="s">
        <v>5353</v>
      </c>
      <c r="B2733" s="761" t="s">
        <v>5354</v>
      </c>
      <c r="C2733" s="552">
        <v>51955.85</v>
      </c>
      <c r="D2733" s="748"/>
    </row>
    <row r="2734" spans="1:4" ht="15">
      <c r="A2734" s="760" t="s">
        <v>5545</v>
      </c>
      <c r="B2734" s="761" t="s">
        <v>5325</v>
      </c>
      <c r="C2734" s="552">
        <v>8992</v>
      </c>
      <c r="D2734" s="748"/>
    </row>
    <row r="2735" spans="1:4" ht="15">
      <c r="A2735" s="760" t="s">
        <v>5376</v>
      </c>
      <c r="B2735" s="761" t="s">
        <v>5325</v>
      </c>
      <c r="C2735" s="552">
        <v>8992</v>
      </c>
      <c r="D2735" s="748"/>
    </row>
    <row r="2736" spans="1:4" ht="15">
      <c r="A2736" s="760" t="s">
        <v>5324</v>
      </c>
      <c r="B2736" s="761" t="s">
        <v>5325</v>
      </c>
      <c r="C2736" s="552">
        <v>8992</v>
      </c>
      <c r="D2736" s="748"/>
    </row>
    <row r="2737" spans="1:4" ht="15">
      <c r="A2737" s="760" t="s">
        <v>5608</v>
      </c>
      <c r="B2737" s="761" t="s">
        <v>5330</v>
      </c>
      <c r="C2737" s="552">
        <v>8532.98</v>
      </c>
      <c r="D2737" s="748"/>
    </row>
    <row r="2738" spans="1:4" ht="15">
      <c r="A2738" s="760" t="s">
        <v>5329</v>
      </c>
      <c r="B2738" s="761" t="s">
        <v>5330</v>
      </c>
      <c r="C2738" s="552">
        <v>8532.98</v>
      </c>
      <c r="D2738" s="748"/>
    </row>
    <row r="2739" spans="1:4" ht="15">
      <c r="A2739" s="760" t="s">
        <v>5407</v>
      </c>
      <c r="B2739" s="761" t="s">
        <v>5330</v>
      </c>
      <c r="C2739" s="552">
        <v>8532.98</v>
      </c>
      <c r="D2739" s="748"/>
    </row>
    <row r="2740" spans="1:4" ht="15">
      <c r="A2740" s="760" t="s">
        <v>5399</v>
      </c>
      <c r="B2740" s="761" t="s">
        <v>5330</v>
      </c>
      <c r="C2740" s="552">
        <v>8532.98</v>
      </c>
      <c r="D2740" s="748"/>
    </row>
    <row r="2741" spans="1:4" ht="15">
      <c r="A2741" s="760" t="s">
        <v>5519</v>
      </c>
      <c r="B2741" s="761" t="s">
        <v>5330</v>
      </c>
      <c r="C2741" s="552">
        <v>8532.98</v>
      </c>
      <c r="D2741" s="748"/>
    </row>
    <row r="2742" spans="1:4" ht="15">
      <c r="A2742" s="760" t="s">
        <v>5301</v>
      </c>
      <c r="B2742" s="761" t="s">
        <v>5302</v>
      </c>
      <c r="C2742" s="552">
        <v>8532.98</v>
      </c>
      <c r="D2742" s="748"/>
    </row>
    <row r="2743" spans="1:4" ht="15">
      <c r="A2743" s="760" t="s">
        <v>5615</v>
      </c>
      <c r="B2743" s="761" t="s">
        <v>5302</v>
      </c>
      <c r="C2743" s="552">
        <v>8532.98</v>
      </c>
      <c r="D2743" s="748"/>
    </row>
    <row r="2744" spans="1:4" ht="15">
      <c r="A2744" s="760" t="s">
        <v>5495</v>
      </c>
      <c r="B2744" s="761" t="s">
        <v>5302</v>
      </c>
      <c r="C2744" s="552">
        <v>8532.98</v>
      </c>
      <c r="D2744" s="748"/>
    </row>
    <row r="2745" spans="1:4" ht="15">
      <c r="A2745" s="760" t="s">
        <v>5410</v>
      </c>
      <c r="B2745" s="761" t="s">
        <v>5302</v>
      </c>
      <c r="C2745" s="552">
        <v>8532.98</v>
      </c>
      <c r="D2745" s="748"/>
    </row>
    <row r="2746" spans="1:4" ht="15">
      <c r="A2746" s="760" t="s">
        <v>5597</v>
      </c>
      <c r="B2746" s="761" t="s">
        <v>5302</v>
      </c>
      <c r="C2746" s="552">
        <v>8532.98</v>
      </c>
      <c r="D2746" s="748"/>
    </row>
    <row r="2747" spans="1:4" ht="15">
      <c r="A2747" s="760" t="s">
        <v>5377</v>
      </c>
      <c r="B2747" s="761" t="s">
        <v>5302</v>
      </c>
      <c r="C2747" s="552">
        <v>8532.98</v>
      </c>
      <c r="D2747" s="748"/>
    </row>
    <row r="2748" spans="1:4" ht="15">
      <c r="A2748" s="760" t="s">
        <v>5568</v>
      </c>
      <c r="B2748" s="761" t="s">
        <v>5302</v>
      </c>
      <c r="C2748" s="552">
        <v>8532.98</v>
      </c>
      <c r="D2748" s="748"/>
    </row>
    <row r="2749" spans="1:4" ht="15">
      <c r="A2749" s="760" t="s">
        <v>5367</v>
      </c>
      <c r="B2749" s="761" t="s">
        <v>5302</v>
      </c>
      <c r="C2749" s="552">
        <v>8532.98</v>
      </c>
      <c r="D2749" s="748"/>
    </row>
    <row r="2750" spans="1:4" ht="15">
      <c r="A2750" s="760" t="s">
        <v>5425</v>
      </c>
      <c r="B2750" s="761" t="s">
        <v>5302</v>
      </c>
      <c r="C2750" s="552">
        <v>8532.98</v>
      </c>
      <c r="D2750" s="748"/>
    </row>
    <row r="2751" spans="1:4" ht="15">
      <c r="A2751" s="760" t="s">
        <v>5524</v>
      </c>
      <c r="B2751" s="761" t="s">
        <v>5302</v>
      </c>
      <c r="C2751" s="552">
        <v>8532.98</v>
      </c>
      <c r="D2751" s="748"/>
    </row>
    <row r="2752" spans="1:4" ht="15">
      <c r="A2752" s="760" t="s">
        <v>5496</v>
      </c>
      <c r="B2752" s="761" t="s">
        <v>5302</v>
      </c>
      <c r="C2752" s="552">
        <v>8532.98</v>
      </c>
      <c r="D2752" s="748"/>
    </row>
    <row r="2753" spans="1:4" ht="15">
      <c r="A2753" s="760" t="s">
        <v>5328</v>
      </c>
      <c r="B2753" s="761" t="s">
        <v>5302</v>
      </c>
      <c r="C2753" s="552">
        <v>8532.98</v>
      </c>
      <c r="D2753" s="748"/>
    </row>
    <row r="2754" spans="1:4" ht="15">
      <c r="A2754" s="760" t="s">
        <v>5397</v>
      </c>
      <c r="B2754" s="761" t="s">
        <v>5392</v>
      </c>
      <c r="C2754" s="552">
        <v>11176.85</v>
      </c>
      <c r="D2754" s="748"/>
    </row>
    <row r="2755" spans="1:4" ht="15">
      <c r="A2755" s="760" t="s">
        <v>5463</v>
      </c>
      <c r="B2755" s="761" t="s">
        <v>5392</v>
      </c>
      <c r="C2755" s="552">
        <v>11176.85</v>
      </c>
      <c r="D2755" s="748"/>
    </row>
    <row r="2756" spans="1:4" ht="15">
      <c r="A2756" s="760" t="s">
        <v>5391</v>
      </c>
      <c r="B2756" s="761" t="s">
        <v>5392</v>
      </c>
      <c r="C2756" s="552">
        <v>11176.85</v>
      </c>
      <c r="D2756" s="748"/>
    </row>
    <row r="2757" spans="1:4" ht="15">
      <c r="A2757" s="760" t="s">
        <v>5582</v>
      </c>
      <c r="B2757" s="761" t="s">
        <v>5583</v>
      </c>
      <c r="C2757" s="552">
        <v>4023.85</v>
      </c>
      <c r="D2757" s="748"/>
    </row>
    <row r="2758" spans="1:4" ht="15">
      <c r="A2758" s="760" t="s">
        <v>5530</v>
      </c>
      <c r="B2758" s="761" t="s">
        <v>5531</v>
      </c>
      <c r="C2758" s="552">
        <v>9758.9</v>
      </c>
      <c r="D2758" s="748"/>
    </row>
    <row r="2759" spans="1:4" ht="15">
      <c r="A2759" s="760" t="s">
        <v>5532</v>
      </c>
      <c r="B2759" s="761" t="s">
        <v>5531</v>
      </c>
      <c r="C2759" s="552">
        <v>9758.9</v>
      </c>
      <c r="D2759" s="748"/>
    </row>
    <row r="2760" spans="1:4" ht="15">
      <c r="A2760" s="760" t="s">
        <v>5440</v>
      </c>
      <c r="B2760" s="761" t="s">
        <v>5441</v>
      </c>
      <c r="C2760" s="552">
        <v>81648.850000000006</v>
      </c>
      <c r="D2760" s="748"/>
    </row>
    <row r="2761" spans="1:4" ht="15">
      <c r="A2761" s="760" t="s">
        <v>5310</v>
      </c>
      <c r="B2761" s="761" t="s">
        <v>5311</v>
      </c>
      <c r="C2761" s="552">
        <v>37212.85</v>
      </c>
      <c r="D2761" s="748"/>
    </row>
    <row r="2762" spans="1:4" ht="15">
      <c r="A2762" s="760" t="s">
        <v>5606</v>
      </c>
      <c r="B2762" s="761" t="s">
        <v>5468</v>
      </c>
      <c r="C2762" s="552">
        <v>37720</v>
      </c>
      <c r="D2762" s="748"/>
    </row>
    <row r="2763" spans="1:4" ht="15">
      <c r="A2763" s="760" t="s">
        <v>5467</v>
      </c>
      <c r="B2763" s="761" t="s">
        <v>5468</v>
      </c>
      <c r="C2763" s="552">
        <v>37720</v>
      </c>
      <c r="D2763" s="748"/>
    </row>
    <row r="2764" spans="1:4" ht="15">
      <c r="A2764" s="760" t="s">
        <v>5429</v>
      </c>
      <c r="B2764" s="761" t="s">
        <v>5430</v>
      </c>
      <c r="C2764" s="552">
        <v>17823.849999999999</v>
      </c>
      <c r="D2764" s="748"/>
    </row>
    <row r="2765" spans="1:4" ht="15">
      <c r="A2765" s="760" t="s">
        <v>5350</v>
      </c>
      <c r="B2765" s="761" t="s">
        <v>5311</v>
      </c>
      <c r="C2765" s="552">
        <v>37212.85</v>
      </c>
      <c r="D2765" s="748"/>
    </row>
    <row r="2766" spans="1:4" ht="15">
      <c r="A2766" s="760" t="s">
        <v>5489</v>
      </c>
      <c r="B2766" s="761" t="s">
        <v>5490</v>
      </c>
      <c r="C2766" s="552">
        <v>14627</v>
      </c>
      <c r="D2766" s="748"/>
    </row>
    <row r="2767" spans="1:4" ht="15">
      <c r="A2767" s="760" t="s">
        <v>5338</v>
      </c>
      <c r="B2767" s="761" t="s">
        <v>5339</v>
      </c>
      <c r="C2767" s="552">
        <v>1890</v>
      </c>
      <c r="D2767" s="748"/>
    </row>
    <row r="2768" spans="1:4" ht="15">
      <c r="A2768" s="760" t="s">
        <v>5562</v>
      </c>
      <c r="B2768" s="761" t="s">
        <v>5563</v>
      </c>
      <c r="C2768" s="552">
        <v>2909.5</v>
      </c>
      <c r="D2768" s="748"/>
    </row>
    <row r="2769" spans="1:4" ht="15">
      <c r="A2769" s="760" t="s">
        <v>5551</v>
      </c>
      <c r="B2769" s="761" t="s">
        <v>5552</v>
      </c>
      <c r="C2769" s="552">
        <v>3776.6</v>
      </c>
      <c r="D2769" s="748"/>
    </row>
    <row r="2770" spans="1:4" ht="15">
      <c r="A2770" s="760" t="s">
        <v>5621</v>
      </c>
      <c r="B2770" s="761" t="s">
        <v>5622</v>
      </c>
      <c r="C2770" s="552">
        <v>25875</v>
      </c>
      <c r="D2770" s="748"/>
    </row>
    <row r="2771" spans="1:4" ht="15">
      <c r="A2771" s="760" t="s">
        <v>5634</v>
      </c>
      <c r="B2771" s="761" t="s">
        <v>1648</v>
      </c>
      <c r="C2771" s="552">
        <v>2750</v>
      </c>
      <c r="D2771" s="748"/>
    </row>
    <row r="2772" spans="1:4" ht="15">
      <c r="A2772" s="760" t="s">
        <v>5426</v>
      </c>
      <c r="B2772" s="761" t="s">
        <v>1648</v>
      </c>
      <c r="C2772" s="552">
        <v>2750</v>
      </c>
      <c r="D2772" s="748"/>
    </row>
    <row r="2773" spans="1:4" ht="15">
      <c r="A2773" s="760" t="s">
        <v>5549</v>
      </c>
      <c r="B2773" s="761" t="s">
        <v>1648</v>
      </c>
      <c r="C2773" s="552">
        <v>3450</v>
      </c>
      <c r="D2773" s="748"/>
    </row>
    <row r="2774" spans="1:4" ht="15">
      <c r="A2774" s="760" t="s">
        <v>5633</v>
      </c>
      <c r="B2774" s="761" t="s">
        <v>1648</v>
      </c>
      <c r="C2774" s="552">
        <v>3450</v>
      </c>
      <c r="D2774" s="748"/>
    </row>
    <row r="2775" spans="1:4" ht="15">
      <c r="A2775" s="760" t="s">
        <v>5436</v>
      </c>
      <c r="B2775" s="761" t="s">
        <v>1545</v>
      </c>
      <c r="C2775" s="552">
        <v>18747.5</v>
      </c>
      <c r="D2775" s="748"/>
    </row>
    <row r="2776" spans="1:4" ht="15">
      <c r="A2776" s="760" t="s">
        <v>5534</v>
      </c>
      <c r="B2776" s="761" t="s">
        <v>1545</v>
      </c>
      <c r="C2776" s="552">
        <v>18747.5</v>
      </c>
      <c r="D2776" s="748"/>
    </row>
    <row r="2777" spans="1:4" ht="15">
      <c r="A2777" s="760" t="s">
        <v>5411</v>
      </c>
      <c r="B2777" s="761" t="s">
        <v>1699</v>
      </c>
      <c r="C2777" s="552">
        <v>7967</v>
      </c>
      <c r="D2777" s="748"/>
    </row>
    <row r="2778" spans="1:4" ht="15">
      <c r="A2778" s="760" t="s">
        <v>5342</v>
      </c>
      <c r="B2778" s="761" t="s">
        <v>5343</v>
      </c>
      <c r="C2778" s="552">
        <v>735.5</v>
      </c>
      <c r="D2778" s="748"/>
    </row>
    <row r="2779" spans="1:4" ht="15">
      <c r="A2779" s="760" t="s">
        <v>5452</v>
      </c>
      <c r="B2779" s="761" t="s">
        <v>1699</v>
      </c>
      <c r="C2779" s="552">
        <v>4780</v>
      </c>
      <c r="D2779" s="748"/>
    </row>
    <row r="2780" spans="1:4" ht="15">
      <c r="A2780" s="760" t="s">
        <v>5598</v>
      </c>
      <c r="B2780" s="761" t="s">
        <v>1540</v>
      </c>
      <c r="C2780" s="552">
        <v>12750</v>
      </c>
      <c r="D2780" s="748"/>
    </row>
    <row r="2781" spans="1:4" ht="15">
      <c r="A2781" s="760" t="s">
        <v>5504</v>
      </c>
      <c r="B2781" s="761" t="s">
        <v>5505</v>
      </c>
      <c r="C2781" s="552">
        <v>12750</v>
      </c>
      <c r="D2781" s="748"/>
    </row>
    <row r="2782" spans="1:4" ht="15">
      <c r="A2782" s="760" t="s">
        <v>5412</v>
      </c>
      <c r="B2782" s="761" t="s">
        <v>1648</v>
      </c>
      <c r="C2782" s="552">
        <v>9085</v>
      </c>
      <c r="D2782" s="748"/>
    </row>
    <row r="2783" spans="1:4" ht="15">
      <c r="A2783" s="760" t="s">
        <v>5526</v>
      </c>
      <c r="B2783" s="761" t="s">
        <v>1648</v>
      </c>
      <c r="C2783" s="552">
        <v>9085</v>
      </c>
      <c r="D2783" s="748"/>
    </row>
    <row r="2784" spans="1:4" ht="15">
      <c r="A2784" s="760" t="s">
        <v>5536</v>
      </c>
      <c r="B2784" s="761" t="s">
        <v>1648</v>
      </c>
      <c r="C2784" s="552">
        <v>9085</v>
      </c>
      <c r="D2784" s="748"/>
    </row>
    <row r="2785" spans="1:4" ht="15">
      <c r="A2785" s="760" t="s">
        <v>5381</v>
      </c>
      <c r="B2785" s="761" t="s">
        <v>1545</v>
      </c>
      <c r="C2785" s="552">
        <v>14692.4</v>
      </c>
      <c r="D2785" s="748"/>
    </row>
    <row r="2786" spans="1:4" ht="15">
      <c r="A2786" s="760" t="s">
        <v>5384</v>
      </c>
      <c r="B2786" s="761" t="s">
        <v>1545</v>
      </c>
      <c r="C2786" s="552">
        <v>14692.4</v>
      </c>
      <c r="D2786" s="748"/>
    </row>
    <row r="2787" spans="1:4" ht="15">
      <c r="A2787" s="760" t="s">
        <v>5561</v>
      </c>
      <c r="B2787" s="761" t="s">
        <v>1973</v>
      </c>
      <c r="C2787" s="552">
        <v>46862.5</v>
      </c>
      <c r="D2787" s="748"/>
    </row>
    <row r="2788" spans="1:4" ht="15">
      <c r="A2788" s="760" t="s">
        <v>5507</v>
      </c>
      <c r="B2788" s="761" t="s">
        <v>1648</v>
      </c>
      <c r="C2788" s="552">
        <v>1493.1</v>
      </c>
      <c r="D2788" s="748"/>
    </row>
    <row r="2789" spans="1:4" ht="15">
      <c r="A2789" s="760" t="s">
        <v>5357</v>
      </c>
      <c r="B2789" s="761" t="s">
        <v>5358</v>
      </c>
      <c r="C2789" s="552">
        <v>350</v>
      </c>
      <c r="D2789" s="748"/>
    </row>
    <row r="2790" spans="1:4" ht="15">
      <c r="A2790" s="760" t="s">
        <v>5602</v>
      </c>
      <c r="B2790" s="761" t="s">
        <v>5603</v>
      </c>
      <c r="C2790" s="552">
        <v>5500</v>
      </c>
      <c r="D2790" s="748"/>
    </row>
    <row r="2791" spans="1:4" ht="15">
      <c r="A2791" s="760" t="s">
        <v>5297</v>
      </c>
      <c r="B2791" s="761" t="s">
        <v>1722</v>
      </c>
      <c r="C2791" s="552">
        <v>5978.85</v>
      </c>
      <c r="D2791" s="748"/>
    </row>
    <row r="2792" spans="1:4" ht="15">
      <c r="A2792" s="760" t="s">
        <v>5359</v>
      </c>
      <c r="B2792" s="761" t="s">
        <v>1545</v>
      </c>
      <c r="C2792" s="552">
        <v>12899</v>
      </c>
      <c r="D2792" s="748"/>
    </row>
    <row r="2793" spans="1:4" ht="15">
      <c r="A2793" s="760" t="s">
        <v>5484</v>
      </c>
      <c r="B2793" s="761" t="s">
        <v>1545</v>
      </c>
      <c r="C2793" s="552">
        <v>12899</v>
      </c>
      <c r="D2793" s="748"/>
    </row>
    <row r="2794" spans="1:4" ht="15">
      <c r="A2794" s="760" t="s">
        <v>5308</v>
      </c>
      <c r="B2794" s="761" t="s">
        <v>5309</v>
      </c>
      <c r="C2794" s="552">
        <v>10490</v>
      </c>
      <c r="D2794" s="748"/>
    </row>
    <row r="2795" spans="1:4" ht="15">
      <c r="A2795" s="760" t="s">
        <v>5557</v>
      </c>
      <c r="B2795" s="761" t="s">
        <v>5309</v>
      </c>
      <c r="C2795" s="552">
        <v>10490</v>
      </c>
      <c r="D2795" s="748"/>
    </row>
    <row r="2796" spans="1:4" ht="15">
      <c r="A2796" s="760" t="s">
        <v>5576</v>
      </c>
      <c r="B2796" s="761" t="s">
        <v>5309</v>
      </c>
      <c r="C2796" s="552">
        <v>10490</v>
      </c>
      <c r="D2796" s="748"/>
    </row>
    <row r="2797" spans="1:4" ht="15">
      <c r="A2797" s="760" t="s">
        <v>5485</v>
      </c>
      <c r="B2797" s="761" t="s">
        <v>5309</v>
      </c>
      <c r="C2797" s="552">
        <v>10490</v>
      </c>
      <c r="D2797" s="748"/>
    </row>
    <row r="2798" spans="1:4" ht="15">
      <c r="A2798" s="760" t="s">
        <v>5592</v>
      </c>
      <c r="B2798" s="761" t="s">
        <v>5309</v>
      </c>
      <c r="C2798" s="552">
        <v>10490</v>
      </c>
      <c r="D2798" s="748"/>
    </row>
    <row r="2799" spans="1:4" ht="15">
      <c r="A2799" s="760" t="s">
        <v>5590</v>
      </c>
      <c r="B2799" s="761" t="s">
        <v>5309</v>
      </c>
      <c r="C2799" s="552">
        <v>10490</v>
      </c>
      <c r="D2799" s="748"/>
    </row>
    <row r="2800" spans="1:4" ht="15">
      <c r="A2800" s="760" t="s">
        <v>5382</v>
      </c>
      <c r="B2800" s="761" t="s">
        <v>5309</v>
      </c>
      <c r="C2800" s="552">
        <v>10490</v>
      </c>
      <c r="D2800" s="748"/>
    </row>
    <row r="2801" spans="1:4" ht="15">
      <c r="A2801" s="760" t="s">
        <v>5535</v>
      </c>
      <c r="B2801" s="761" t="s">
        <v>5309</v>
      </c>
      <c r="C2801" s="552">
        <v>10490</v>
      </c>
      <c r="D2801" s="748"/>
    </row>
    <row r="2802" spans="1:4" ht="15">
      <c r="A2802" s="760" t="s">
        <v>5332</v>
      </c>
      <c r="B2802" s="761" t="s">
        <v>5309</v>
      </c>
      <c r="C2802" s="552">
        <v>10490</v>
      </c>
      <c r="D2802" s="748"/>
    </row>
    <row r="2803" spans="1:4" ht="15">
      <c r="A2803" s="760" t="s">
        <v>5442</v>
      </c>
      <c r="B2803" s="761" t="s">
        <v>5309</v>
      </c>
      <c r="C2803" s="552">
        <v>10490</v>
      </c>
      <c r="D2803" s="748"/>
    </row>
    <row r="2804" spans="1:4" ht="15">
      <c r="A2804" s="760" t="s">
        <v>5605</v>
      </c>
      <c r="B2804" s="761" t="s">
        <v>5309</v>
      </c>
      <c r="C2804" s="552">
        <v>10490</v>
      </c>
      <c r="D2804" s="748"/>
    </row>
    <row r="2805" spans="1:4" ht="15">
      <c r="A2805" s="760" t="s">
        <v>5469</v>
      </c>
      <c r="B2805" s="761" t="s">
        <v>5309</v>
      </c>
      <c r="C2805" s="552">
        <v>10490</v>
      </c>
      <c r="D2805" s="748"/>
    </row>
    <row r="2806" spans="1:4" ht="15">
      <c r="A2806" s="760" t="s">
        <v>5604</v>
      </c>
      <c r="B2806" s="761" t="s">
        <v>1648</v>
      </c>
      <c r="C2806" s="552">
        <v>7212</v>
      </c>
      <c r="D2806" s="748"/>
    </row>
    <row r="2807" spans="1:4" ht="15">
      <c r="A2807" s="760" t="s">
        <v>5609</v>
      </c>
      <c r="B2807" s="761" t="s">
        <v>1648</v>
      </c>
      <c r="C2807" s="552">
        <v>7212</v>
      </c>
      <c r="D2807" s="748"/>
    </row>
    <row r="2808" spans="1:4" ht="15">
      <c r="A2808" s="760" t="s">
        <v>5465</v>
      </c>
      <c r="B2808" s="761" t="s">
        <v>5466</v>
      </c>
      <c r="C2808" s="552">
        <v>1748</v>
      </c>
      <c r="D2808" s="748"/>
    </row>
    <row r="2809" spans="1:4" ht="15">
      <c r="A2809" s="760" t="s">
        <v>5296</v>
      </c>
      <c r="B2809" s="761" t="s">
        <v>1620</v>
      </c>
      <c r="C2809" s="552">
        <v>2250</v>
      </c>
      <c r="D2809" s="748"/>
    </row>
    <row r="2810" spans="1:4" ht="15">
      <c r="A2810" s="760" t="s">
        <v>5599</v>
      </c>
      <c r="B2810" s="761" t="s">
        <v>5600</v>
      </c>
      <c r="C2810" s="552">
        <v>6802</v>
      </c>
      <c r="D2810" s="748"/>
    </row>
    <row r="2811" spans="1:4" ht="15">
      <c r="A2811" s="760" t="s">
        <v>5337</v>
      </c>
      <c r="B2811" s="761" t="s">
        <v>1648</v>
      </c>
      <c r="C2811" s="552">
        <v>4953</v>
      </c>
      <c r="D2811" s="748"/>
    </row>
    <row r="2812" spans="1:4" ht="15">
      <c r="A2812" s="760" t="s">
        <v>5624</v>
      </c>
      <c r="B2812" s="761" t="s">
        <v>1648</v>
      </c>
      <c r="C2812" s="552">
        <v>3590</v>
      </c>
      <c r="D2812" s="748"/>
    </row>
    <row r="2813" spans="1:4" ht="15">
      <c r="A2813" s="760" t="s">
        <v>5537</v>
      </c>
      <c r="B2813" s="761" t="s">
        <v>1545</v>
      </c>
      <c r="C2813" s="552">
        <v>12800</v>
      </c>
      <c r="D2813" s="748"/>
    </row>
    <row r="2814" spans="1:4" ht="15">
      <c r="A2814" s="760" t="s">
        <v>5626</v>
      </c>
      <c r="B2814" s="761" t="s">
        <v>1545</v>
      </c>
      <c r="C2814" s="552">
        <v>12800</v>
      </c>
      <c r="D2814" s="748"/>
    </row>
    <row r="2815" spans="1:4" ht="15">
      <c r="A2815" s="760" t="s">
        <v>5413</v>
      </c>
      <c r="B2815" s="761" t="s">
        <v>1545</v>
      </c>
      <c r="C2815" s="552">
        <v>12800</v>
      </c>
      <c r="D2815" s="748"/>
    </row>
    <row r="2816" spans="1:4" ht="15">
      <c r="A2816" s="760" t="s">
        <v>5340</v>
      </c>
      <c r="B2816" s="761" t="s">
        <v>5341</v>
      </c>
      <c r="C2816" s="552">
        <v>2541.5</v>
      </c>
      <c r="D2816" s="748"/>
    </row>
    <row r="2817" spans="1:4" ht="15">
      <c r="A2817" s="760" t="s">
        <v>5555</v>
      </c>
      <c r="B2817" s="761" t="s">
        <v>5313</v>
      </c>
      <c r="C2817" s="552">
        <v>10772.47</v>
      </c>
      <c r="D2817" s="748"/>
    </row>
    <row r="2818" spans="1:4" ht="15">
      <c r="A2818" s="760" t="s">
        <v>5312</v>
      </c>
      <c r="B2818" s="761" t="s">
        <v>5313</v>
      </c>
      <c r="C2818" s="603">
        <v>10772.47</v>
      </c>
      <c r="D2818" s="748"/>
    </row>
    <row r="2819" spans="1:4" ht="15">
      <c r="A2819" s="760" t="s">
        <v>5389</v>
      </c>
      <c r="B2819" s="761" t="s">
        <v>5390</v>
      </c>
      <c r="C2819" s="603">
        <v>10423.299999999999</v>
      </c>
      <c r="D2819" s="748"/>
    </row>
    <row r="2820" spans="1:4" ht="15">
      <c r="A2820" s="760" t="s">
        <v>5623</v>
      </c>
      <c r="B2820" s="761" t="s">
        <v>5390</v>
      </c>
      <c r="C2820" s="603">
        <v>12549.44</v>
      </c>
      <c r="D2820" s="748"/>
    </row>
    <row r="2821" spans="1:4" ht="15">
      <c r="A2821" s="760" t="s">
        <v>5344</v>
      </c>
      <c r="B2821" s="761" t="s">
        <v>5345</v>
      </c>
      <c r="C2821" s="603">
        <v>1307.8800000000001</v>
      </c>
      <c r="D2821" s="748"/>
    </row>
    <row r="2822" spans="1:4" ht="15">
      <c r="A2822" s="760" t="s">
        <v>5540</v>
      </c>
      <c r="B2822" s="761" t="s">
        <v>5418</v>
      </c>
      <c r="C2822" s="603">
        <v>5950.32</v>
      </c>
      <c r="D2822" s="748"/>
    </row>
    <row r="2823" spans="1:4" ht="15">
      <c r="A2823" s="760" t="s">
        <v>5417</v>
      </c>
      <c r="B2823" s="761" t="s">
        <v>5418</v>
      </c>
      <c r="C2823" s="603">
        <v>5950.32</v>
      </c>
      <c r="D2823" s="748"/>
    </row>
    <row r="2824" spans="1:4" ht="15">
      <c r="A2824" s="760" t="s">
        <v>5593</v>
      </c>
      <c r="B2824" s="761" t="s">
        <v>5554</v>
      </c>
      <c r="C2824" s="603">
        <v>2668.63</v>
      </c>
      <c r="D2824" s="748"/>
    </row>
    <row r="2825" spans="1:4" ht="15">
      <c r="A2825" s="760" t="s">
        <v>5553</v>
      </c>
      <c r="B2825" s="761" t="s">
        <v>5554</v>
      </c>
      <c r="C2825" s="603">
        <v>2668.63</v>
      </c>
      <c r="D2825" s="748"/>
    </row>
    <row r="2826" spans="1:4" ht="15">
      <c r="A2826" s="760" t="s">
        <v>5438</v>
      </c>
      <c r="B2826" s="761" t="s">
        <v>5439</v>
      </c>
      <c r="C2826" s="603">
        <v>11229.15</v>
      </c>
      <c r="D2826" s="748"/>
    </row>
    <row r="2827" spans="1:4" ht="15">
      <c r="A2827" s="760" t="s">
        <v>5566</v>
      </c>
      <c r="B2827" s="761" t="s">
        <v>5306</v>
      </c>
      <c r="C2827" s="552">
        <v>5260</v>
      </c>
      <c r="D2827" s="748"/>
    </row>
    <row r="2828" spans="1:4" ht="15">
      <c r="A2828" s="760" t="s">
        <v>5305</v>
      </c>
      <c r="B2828" s="761" t="s">
        <v>5306</v>
      </c>
      <c r="C2828" s="552">
        <v>5260</v>
      </c>
      <c r="D2828" s="748"/>
    </row>
    <row r="2829" spans="1:4" ht="15">
      <c r="A2829" s="760" t="s">
        <v>5569</v>
      </c>
      <c r="B2829" s="761" t="s">
        <v>5570</v>
      </c>
      <c r="C2829" s="603">
        <v>5787.24</v>
      </c>
      <c r="D2829" s="748"/>
    </row>
    <row r="2830" spans="1:4" ht="15">
      <c r="A2830" s="760" t="s">
        <v>5323</v>
      </c>
      <c r="B2830" s="761" t="s">
        <v>1545</v>
      </c>
      <c r="C2830" s="603">
        <v>10292.5</v>
      </c>
      <c r="D2830" s="748"/>
    </row>
    <row r="2831" spans="1:4" ht="15">
      <c r="A2831" s="760" t="s">
        <v>5307</v>
      </c>
      <c r="B2831" s="761" t="s">
        <v>1545</v>
      </c>
      <c r="C2831" s="552">
        <v>10292.5</v>
      </c>
      <c r="D2831" s="748"/>
    </row>
    <row r="2832" spans="1:4" ht="15">
      <c r="A2832" s="760" t="s">
        <v>5405</v>
      </c>
      <c r="B2832" s="761" t="s">
        <v>1545</v>
      </c>
      <c r="C2832" s="552">
        <v>10292.5</v>
      </c>
      <c r="D2832" s="748"/>
    </row>
    <row r="2833" spans="1:4" ht="15">
      <c r="A2833" s="760" t="s">
        <v>5571</v>
      </c>
      <c r="B2833" s="761" t="s">
        <v>1545</v>
      </c>
      <c r="C2833" s="552">
        <v>10292.5</v>
      </c>
      <c r="D2833" s="748"/>
    </row>
    <row r="2834" spans="1:4" ht="15">
      <c r="A2834" s="760" t="s">
        <v>5347</v>
      </c>
      <c r="B2834" s="761" t="s">
        <v>1545</v>
      </c>
      <c r="C2834" s="552">
        <v>10292.5</v>
      </c>
      <c r="D2834" s="748"/>
    </row>
    <row r="2835" spans="1:4" ht="15">
      <c r="A2835" s="760" t="s">
        <v>5610</v>
      </c>
      <c r="B2835" s="761" t="s">
        <v>1545</v>
      </c>
      <c r="C2835" s="552">
        <v>10292.5</v>
      </c>
      <c r="D2835" s="748"/>
    </row>
    <row r="2836" spans="1:4" ht="15">
      <c r="A2836" s="760" t="s">
        <v>5458</v>
      </c>
      <c r="B2836" s="761" t="s">
        <v>1545</v>
      </c>
      <c r="C2836" s="552">
        <v>10292.5</v>
      </c>
      <c r="D2836" s="748"/>
    </row>
    <row r="2837" spans="1:4" ht="15">
      <c r="A2837" s="760" t="s">
        <v>5632</v>
      </c>
      <c r="B2837" s="761" t="s">
        <v>1545</v>
      </c>
      <c r="C2837" s="552">
        <v>10292.5</v>
      </c>
      <c r="D2837" s="748"/>
    </row>
    <row r="2838" spans="1:4" ht="15">
      <c r="A2838" s="760" t="s">
        <v>5584</v>
      </c>
      <c r="B2838" s="761" t="s">
        <v>1545</v>
      </c>
      <c r="C2838" s="552">
        <v>10292.5</v>
      </c>
      <c r="D2838" s="748"/>
    </row>
    <row r="2839" spans="1:4" ht="15">
      <c r="A2839" s="760" t="s">
        <v>5462</v>
      </c>
      <c r="B2839" s="761" t="s">
        <v>1545</v>
      </c>
      <c r="C2839" s="552">
        <v>10292.5</v>
      </c>
      <c r="D2839" s="748"/>
    </row>
    <row r="2840" spans="1:4" ht="15">
      <c r="A2840" s="760" t="s">
        <v>5617</v>
      </c>
      <c r="B2840" s="761" t="s">
        <v>1545</v>
      </c>
      <c r="C2840" s="552">
        <v>10292.5</v>
      </c>
      <c r="D2840" s="748"/>
    </row>
    <row r="2841" spans="1:4" ht="15">
      <c r="A2841" s="760" t="s">
        <v>5294</v>
      </c>
      <c r="B2841" s="761" t="s">
        <v>1545</v>
      </c>
      <c r="C2841" s="552">
        <v>10292.5</v>
      </c>
      <c r="D2841" s="748"/>
    </row>
    <row r="2842" spans="1:4" ht="15">
      <c r="A2842" s="760" t="s">
        <v>5428</v>
      </c>
      <c r="B2842" s="761" t="s">
        <v>1545</v>
      </c>
      <c r="C2842" s="552">
        <v>10292.5</v>
      </c>
      <c r="D2842" s="748"/>
    </row>
    <row r="2843" spans="1:4" ht="15">
      <c r="A2843" s="760" t="s">
        <v>5565</v>
      </c>
      <c r="B2843" s="761" t="s">
        <v>1545</v>
      </c>
      <c r="C2843" s="552">
        <v>10292.5</v>
      </c>
      <c r="D2843" s="748"/>
    </row>
    <row r="2844" spans="1:4" ht="15">
      <c r="A2844" s="760" t="s">
        <v>5470</v>
      </c>
      <c r="B2844" s="761" t="s">
        <v>1545</v>
      </c>
      <c r="C2844" s="552">
        <v>10292.5</v>
      </c>
      <c r="D2844" s="748"/>
    </row>
    <row r="2845" spans="1:4" ht="15">
      <c r="A2845" s="760" t="s">
        <v>5613</v>
      </c>
      <c r="B2845" s="761" t="s">
        <v>1545</v>
      </c>
      <c r="C2845" s="552">
        <v>10292.5</v>
      </c>
      <c r="D2845" s="748"/>
    </row>
    <row r="2846" spans="1:4" ht="15">
      <c r="A2846" s="760" t="s">
        <v>5595</v>
      </c>
      <c r="B2846" s="761" t="s">
        <v>1545</v>
      </c>
      <c r="C2846" s="552">
        <v>10292.5</v>
      </c>
      <c r="D2846" s="748"/>
    </row>
    <row r="2847" spans="1:4" ht="15">
      <c r="A2847" s="760" t="s">
        <v>5453</v>
      </c>
      <c r="B2847" s="761" t="s">
        <v>1545</v>
      </c>
      <c r="C2847" s="552">
        <v>10292.5</v>
      </c>
      <c r="D2847" s="748"/>
    </row>
    <row r="2848" spans="1:4" ht="15">
      <c r="A2848" s="760" t="s">
        <v>5388</v>
      </c>
      <c r="B2848" s="761" t="s">
        <v>1545</v>
      </c>
      <c r="C2848" s="552">
        <v>10292.5</v>
      </c>
      <c r="D2848" s="748"/>
    </row>
    <row r="2849" spans="1:4" ht="15">
      <c r="A2849" s="760" t="s">
        <v>5497</v>
      </c>
      <c r="B2849" s="761" t="s">
        <v>1545</v>
      </c>
      <c r="C2849" s="552">
        <v>10292.5</v>
      </c>
      <c r="D2849" s="748"/>
    </row>
    <row r="2850" spans="1:4" ht="15">
      <c r="A2850" s="760" t="s">
        <v>5449</v>
      </c>
      <c r="B2850" s="761" t="s">
        <v>1545</v>
      </c>
      <c r="C2850" s="552">
        <v>10292.5</v>
      </c>
      <c r="D2850" s="748"/>
    </row>
    <row r="2851" spans="1:4" ht="15">
      <c r="A2851" s="760" t="s">
        <v>5572</v>
      </c>
      <c r="B2851" s="761" t="s">
        <v>1545</v>
      </c>
      <c r="C2851" s="552">
        <v>10292.5</v>
      </c>
      <c r="D2851" s="748"/>
    </row>
    <row r="2852" spans="1:4" ht="15">
      <c r="A2852" s="760" t="s">
        <v>5585</v>
      </c>
      <c r="B2852" s="761" t="s">
        <v>1545</v>
      </c>
      <c r="C2852" s="552">
        <v>10292.5</v>
      </c>
      <c r="D2852" s="748"/>
    </row>
    <row r="2853" spans="1:4" ht="15">
      <c r="A2853" s="760" t="s">
        <v>5461</v>
      </c>
      <c r="B2853" s="761" t="s">
        <v>1545</v>
      </c>
      <c r="C2853" s="552">
        <v>10292.5</v>
      </c>
      <c r="D2853" s="748"/>
    </row>
    <row r="2854" spans="1:4" ht="15">
      <c r="A2854" s="760" t="s">
        <v>5464</v>
      </c>
      <c r="B2854" s="761" t="s">
        <v>1545</v>
      </c>
      <c r="C2854" s="552">
        <v>10292.5</v>
      </c>
      <c r="D2854" s="748"/>
    </row>
    <row r="2855" spans="1:4" ht="15">
      <c r="A2855" s="760" t="s">
        <v>5476</v>
      </c>
      <c r="B2855" s="761" t="s">
        <v>1545</v>
      </c>
      <c r="C2855" s="552">
        <v>10292.5</v>
      </c>
      <c r="D2855" s="748"/>
    </row>
    <row r="2856" spans="1:4" ht="15">
      <c r="A2856" s="760" t="s">
        <v>5409</v>
      </c>
      <c r="B2856" s="761" t="s">
        <v>1545</v>
      </c>
      <c r="C2856" s="552">
        <v>10292.5</v>
      </c>
      <c r="D2856" s="748"/>
    </row>
    <row r="2857" spans="1:4" ht="15">
      <c r="A2857" s="760" t="s">
        <v>5548</v>
      </c>
      <c r="B2857" s="761" t="s">
        <v>1545</v>
      </c>
      <c r="C2857" s="552">
        <v>10292.5</v>
      </c>
      <c r="D2857" s="748"/>
    </row>
    <row r="2858" spans="1:4" ht="15">
      <c r="A2858" s="760" t="s">
        <v>5471</v>
      </c>
      <c r="B2858" s="761" t="s">
        <v>1545</v>
      </c>
      <c r="C2858" s="552">
        <v>10292.5</v>
      </c>
      <c r="D2858" s="748"/>
    </row>
    <row r="2859" spans="1:4" ht="15">
      <c r="A2859" s="760" t="s">
        <v>5616</v>
      </c>
      <c r="B2859" s="761" t="s">
        <v>1545</v>
      </c>
      <c r="C2859" s="552">
        <v>10292.5</v>
      </c>
      <c r="D2859" s="748"/>
    </row>
    <row r="2860" spans="1:4" ht="15">
      <c r="A2860" s="760" t="s">
        <v>5318</v>
      </c>
      <c r="B2860" s="761" t="s">
        <v>1545</v>
      </c>
      <c r="C2860" s="552">
        <v>10292.5</v>
      </c>
      <c r="D2860" s="748"/>
    </row>
    <row r="2861" spans="1:4" ht="15">
      <c r="A2861" s="760" t="s">
        <v>5581</v>
      </c>
      <c r="B2861" s="761" t="s">
        <v>1545</v>
      </c>
      <c r="C2861" s="552">
        <v>10292.5</v>
      </c>
      <c r="D2861" s="748"/>
    </row>
    <row r="2862" spans="1:4" ht="15">
      <c r="A2862" s="760" t="s">
        <v>5448</v>
      </c>
      <c r="B2862" s="761" t="s">
        <v>1545</v>
      </c>
      <c r="C2862" s="552">
        <v>10292.5</v>
      </c>
      <c r="D2862" s="748"/>
    </row>
    <row r="2863" spans="1:4" ht="15">
      <c r="A2863" s="760" t="s">
        <v>5457</v>
      </c>
      <c r="B2863" s="761" t="s">
        <v>1545</v>
      </c>
      <c r="C2863" s="552">
        <v>10292.5</v>
      </c>
      <c r="D2863" s="748"/>
    </row>
    <row r="2864" spans="1:4" ht="15">
      <c r="A2864" s="760" t="s">
        <v>5587</v>
      </c>
      <c r="B2864" s="761" t="s">
        <v>1545</v>
      </c>
      <c r="C2864" s="552">
        <v>10292.5</v>
      </c>
      <c r="D2864" s="748"/>
    </row>
    <row r="2865" spans="1:4" ht="15">
      <c r="A2865" s="760" t="s">
        <v>5336</v>
      </c>
      <c r="B2865" s="761" t="s">
        <v>1545</v>
      </c>
      <c r="C2865" s="552">
        <v>10292.5</v>
      </c>
      <c r="D2865" s="748"/>
    </row>
    <row r="2866" spans="1:4" ht="15">
      <c r="A2866" s="760" t="s">
        <v>5304</v>
      </c>
      <c r="B2866" s="761" t="s">
        <v>1545</v>
      </c>
      <c r="C2866" s="552">
        <v>10292.5</v>
      </c>
      <c r="D2866" s="748"/>
    </row>
    <row r="2867" spans="1:4" ht="15">
      <c r="A2867" s="760" t="s">
        <v>5547</v>
      </c>
      <c r="B2867" s="761" t="s">
        <v>1545</v>
      </c>
      <c r="C2867" s="552">
        <v>10292.5</v>
      </c>
      <c r="D2867" s="748"/>
    </row>
    <row r="2868" spans="1:4" ht="15">
      <c r="A2868" s="760" t="s">
        <v>5454</v>
      </c>
      <c r="B2868" s="761" t="s">
        <v>1545</v>
      </c>
      <c r="C2868" s="552">
        <v>10292.5</v>
      </c>
      <c r="D2868" s="748"/>
    </row>
    <row r="2869" spans="1:4" ht="15">
      <c r="A2869" s="760" t="s">
        <v>5529</v>
      </c>
      <c r="B2869" s="761" t="s">
        <v>1545</v>
      </c>
      <c r="C2869" s="552">
        <v>10292.5</v>
      </c>
      <c r="D2869" s="748"/>
    </row>
    <row r="2870" spans="1:4" ht="15">
      <c r="A2870" s="760" t="s">
        <v>5387</v>
      </c>
      <c r="B2870" s="761" t="s">
        <v>1545</v>
      </c>
      <c r="C2870" s="552">
        <v>10292.5</v>
      </c>
      <c r="D2870" s="748"/>
    </row>
    <row r="2871" spans="1:4" ht="15">
      <c r="A2871" s="760" t="s">
        <v>5522</v>
      </c>
      <c r="B2871" s="761" t="s">
        <v>1545</v>
      </c>
      <c r="C2871" s="552">
        <v>10292.5</v>
      </c>
      <c r="D2871" s="748"/>
    </row>
    <row r="2872" spans="1:4" ht="15">
      <c r="A2872" s="760" t="s">
        <v>5564</v>
      </c>
      <c r="B2872" s="761" t="s">
        <v>1545</v>
      </c>
      <c r="C2872" s="552">
        <v>10292.5</v>
      </c>
      <c r="D2872" s="748"/>
    </row>
    <row r="2873" spans="1:4" ht="15">
      <c r="A2873" s="760" t="s">
        <v>5503</v>
      </c>
      <c r="B2873" s="761" t="s">
        <v>1545</v>
      </c>
      <c r="C2873" s="552">
        <v>10292.5</v>
      </c>
      <c r="D2873" s="748"/>
    </row>
    <row r="2874" spans="1:4" ht="15">
      <c r="A2874" s="760" t="s">
        <v>5316</v>
      </c>
      <c r="B2874" s="761" t="s">
        <v>1545</v>
      </c>
      <c r="C2874" s="552">
        <v>10292.5</v>
      </c>
      <c r="D2874" s="748"/>
    </row>
    <row r="2875" spans="1:4" ht="15">
      <c r="A2875" s="760" t="s">
        <v>5541</v>
      </c>
      <c r="B2875" s="761" t="s">
        <v>1545</v>
      </c>
      <c r="C2875" s="552">
        <v>10292.5</v>
      </c>
      <c r="D2875" s="748"/>
    </row>
    <row r="2876" spans="1:4" ht="15">
      <c r="A2876" s="760" t="s">
        <v>5295</v>
      </c>
      <c r="B2876" s="761" t="s">
        <v>1545</v>
      </c>
      <c r="C2876" s="552">
        <v>10292.5</v>
      </c>
      <c r="D2876" s="748"/>
    </row>
    <row r="2877" spans="1:4" ht="15">
      <c r="A2877" s="760" t="s">
        <v>5385</v>
      </c>
      <c r="B2877" s="761" t="s">
        <v>1545</v>
      </c>
      <c r="C2877" s="552">
        <v>10292.5</v>
      </c>
      <c r="D2877" s="748"/>
    </row>
    <row r="2878" spans="1:4" ht="15">
      <c r="A2878" s="760" t="s">
        <v>5520</v>
      </c>
      <c r="B2878" s="761" t="s">
        <v>1545</v>
      </c>
      <c r="C2878" s="552">
        <v>10292.5</v>
      </c>
      <c r="D2878" s="748"/>
    </row>
    <row r="2879" spans="1:4" ht="15">
      <c r="A2879" s="760" t="s">
        <v>5586</v>
      </c>
      <c r="B2879" s="761" t="s">
        <v>1545</v>
      </c>
      <c r="C2879" s="552">
        <v>10292.5</v>
      </c>
      <c r="D2879" s="748"/>
    </row>
    <row r="2880" spans="1:4" ht="15">
      <c r="A2880" s="760" t="s">
        <v>5331</v>
      </c>
      <c r="B2880" s="761" t="s">
        <v>1545</v>
      </c>
      <c r="C2880" s="552">
        <v>10292.5</v>
      </c>
      <c r="D2880" s="748"/>
    </row>
    <row r="2881" spans="1:4" ht="15">
      <c r="A2881" s="760" t="s">
        <v>5591</v>
      </c>
      <c r="B2881" s="761" t="s">
        <v>1545</v>
      </c>
      <c r="C2881" s="552">
        <v>10292.5</v>
      </c>
      <c r="D2881" s="748"/>
    </row>
    <row r="2882" spans="1:4" ht="15">
      <c r="A2882" s="760" t="s">
        <v>5486</v>
      </c>
      <c r="B2882" s="761" t="s">
        <v>1545</v>
      </c>
      <c r="C2882" s="552">
        <v>10292.5</v>
      </c>
      <c r="D2882" s="748"/>
    </row>
    <row r="2883" spans="1:4" ht="15">
      <c r="A2883" s="760" t="s">
        <v>5414</v>
      </c>
      <c r="B2883" s="761" t="s">
        <v>1545</v>
      </c>
      <c r="C2883" s="552">
        <v>10292.5</v>
      </c>
      <c r="D2883" s="748"/>
    </row>
    <row r="2884" spans="1:4" ht="15">
      <c r="A2884" s="760" t="s">
        <v>5528</v>
      </c>
      <c r="B2884" s="761" t="s">
        <v>1545</v>
      </c>
      <c r="C2884" s="552">
        <v>10292.5</v>
      </c>
      <c r="D2884" s="748"/>
    </row>
    <row r="2885" spans="1:4" ht="15">
      <c r="A2885" s="760" t="s">
        <v>5607</v>
      </c>
      <c r="B2885" s="761" t="s">
        <v>1545</v>
      </c>
      <c r="C2885" s="552">
        <v>10292.5</v>
      </c>
      <c r="D2885" s="748"/>
    </row>
    <row r="2886" spans="1:4" ht="15">
      <c r="A2886" s="760" t="s">
        <v>5335</v>
      </c>
      <c r="B2886" s="761" t="s">
        <v>1545</v>
      </c>
      <c r="C2886" s="552">
        <v>10292.5</v>
      </c>
      <c r="D2886" s="748"/>
    </row>
    <row r="2887" spans="1:4" ht="15">
      <c r="A2887" s="760" t="s">
        <v>5333</v>
      </c>
      <c r="B2887" s="761" t="s">
        <v>1545</v>
      </c>
      <c r="C2887" s="552">
        <v>10292.5</v>
      </c>
      <c r="D2887" s="748"/>
    </row>
    <row r="2888" spans="1:4" ht="15">
      <c r="A2888" s="760" t="s">
        <v>5525</v>
      </c>
      <c r="B2888" s="761" t="s">
        <v>1545</v>
      </c>
      <c r="C2888" s="552">
        <v>10292.5</v>
      </c>
      <c r="D2888" s="748"/>
    </row>
    <row r="2889" spans="1:4" ht="15">
      <c r="A2889" s="760" t="s">
        <v>5620</v>
      </c>
      <c r="B2889" s="761" t="s">
        <v>1545</v>
      </c>
      <c r="C2889" s="552">
        <v>10292.5</v>
      </c>
      <c r="D2889" s="748"/>
    </row>
    <row r="2890" spans="1:4" ht="15">
      <c r="A2890" s="760" t="s">
        <v>5475</v>
      </c>
      <c r="B2890" s="761" t="s">
        <v>1545</v>
      </c>
      <c r="C2890" s="552">
        <v>10292.5</v>
      </c>
      <c r="D2890" s="748"/>
    </row>
    <row r="2891" spans="1:4" ht="15">
      <c r="A2891" s="760" t="s">
        <v>5317</v>
      </c>
      <c r="B2891" s="761" t="s">
        <v>1545</v>
      </c>
      <c r="C2891" s="552">
        <v>10292.5</v>
      </c>
      <c r="D2891" s="748"/>
    </row>
    <row r="2892" spans="1:4" ht="15">
      <c r="A2892" s="760" t="s">
        <v>5516</v>
      </c>
      <c r="B2892" s="761" t="s">
        <v>1545</v>
      </c>
      <c r="C2892" s="552">
        <v>10292.5</v>
      </c>
      <c r="D2892" s="748"/>
    </row>
    <row r="2893" spans="1:4" ht="15">
      <c r="A2893" s="760" t="s">
        <v>5446</v>
      </c>
      <c r="B2893" s="761" t="s">
        <v>1545</v>
      </c>
      <c r="C2893" s="552">
        <v>10292.5</v>
      </c>
      <c r="D2893" s="748"/>
    </row>
    <row r="2894" spans="1:4" ht="15">
      <c r="A2894" s="760" t="s">
        <v>5433</v>
      </c>
      <c r="B2894" s="761" t="s">
        <v>1545</v>
      </c>
      <c r="C2894" s="552">
        <v>10292.5</v>
      </c>
      <c r="D2894" s="748"/>
    </row>
    <row r="2895" spans="1:4" ht="15">
      <c r="A2895" s="760" t="s">
        <v>5573</v>
      </c>
      <c r="B2895" s="761" t="s">
        <v>1545</v>
      </c>
      <c r="C2895" s="552">
        <v>10292.5</v>
      </c>
      <c r="D2895" s="748"/>
    </row>
    <row r="2896" spans="1:4" ht="15">
      <c r="A2896" s="760" t="s">
        <v>5386</v>
      </c>
      <c r="B2896" s="761" t="s">
        <v>1545</v>
      </c>
      <c r="C2896" s="552">
        <v>10292.5</v>
      </c>
      <c r="D2896" s="748"/>
    </row>
    <row r="2897" spans="1:4" ht="15">
      <c r="A2897" s="760" t="s">
        <v>5437</v>
      </c>
      <c r="B2897" s="761" t="s">
        <v>1545</v>
      </c>
      <c r="C2897" s="552">
        <v>10292.5</v>
      </c>
      <c r="D2897" s="748"/>
    </row>
    <row r="2898" spans="1:4" ht="15">
      <c r="A2898" s="760" t="s">
        <v>5404</v>
      </c>
      <c r="B2898" s="761" t="s">
        <v>1545</v>
      </c>
      <c r="C2898" s="552">
        <v>10292.5</v>
      </c>
      <c r="D2898" s="748"/>
    </row>
    <row r="2899" spans="1:4" ht="15">
      <c r="A2899" s="760" t="s">
        <v>5406</v>
      </c>
      <c r="B2899" s="761" t="s">
        <v>1545</v>
      </c>
      <c r="C2899" s="552">
        <v>10292.5</v>
      </c>
      <c r="D2899" s="748"/>
    </row>
    <row r="2900" spans="1:4" ht="15">
      <c r="A2900" s="760" t="s">
        <v>5300</v>
      </c>
      <c r="B2900" s="761" t="s">
        <v>1545</v>
      </c>
      <c r="C2900" s="552">
        <v>10292.5</v>
      </c>
      <c r="D2900" s="748"/>
    </row>
    <row r="2901" spans="1:4" ht="15">
      <c r="A2901" s="760" t="s">
        <v>5447</v>
      </c>
      <c r="B2901" s="761" t="s">
        <v>1545</v>
      </c>
      <c r="C2901" s="552">
        <v>10292.5</v>
      </c>
      <c r="D2901" s="748"/>
    </row>
    <row r="2902" spans="1:4" ht="15">
      <c r="A2902" s="760" t="s">
        <v>5460</v>
      </c>
      <c r="B2902" s="761" t="s">
        <v>1545</v>
      </c>
      <c r="C2902" s="552">
        <v>10292.5</v>
      </c>
      <c r="D2902" s="748"/>
    </row>
    <row r="2903" spans="1:4" ht="15">
      <c r="A2903" s="760" t="s">
        <v>5370</v>
      </c>
      <c r="B2903" s="761" t="s">
        <v>1545</v>
      </c>
      <c r="C2903" s="552">
        <v>10292.5</v>
      </c>
      <c r="D2903" s="748"/>
    </row>
    <row r="2904" spans="1:4" ht="15">
      <c r="A2904" s="760" t="s">
        <v>5558</v>
      </c>
      <c r="B2904" s="761" t="s">
        <v>1545</v>
      </c>
      <c r="C2904" s="552">
        <v>10292.5</v>
      </c>
      <c r="D2904" s="748"/>
    </row>
    <row r="2905" spans="1:4" ht="15">
      <c r="A2905" s="760" t="s">
        <v>5594</v>
      </c>
      <c r="B2905" s="761" t="s">
        <v>1545</v>
      </c>
      <c r="C2905" s="552">
        <v>10292.5</v>
      </c>
      <c r="D2905" s="748"/>
    </row>
    <row r="2906" spans="1:4" ht="15">
      <c r="A2906" s="760" t="s">
        <v>5348</v>
      </c>
      <c r="B2906" s="761" t="s">
        <v>1545</v>
      </c>
      <c r="C2906" s="552">
        <v>10292.5</v>
      </c>
      <c r="D2906" s="748"/>
    </row>
    <row r="2907" spans="1:4" ht="15">
      <c r="A2907" s="760" t="s">
        <v>5403</v>
      </c>
      <c r="B2907" s="761" t="s">
        <v>1545</v>
      </c>
      <c r="C2907" s="552">
        <v>10292.5</v>
      </c>
      <c r="D2907" s="748"/>
    </row>
    <row r="2908" spans="1:4" ht="15">
      <c r="A2908" s="760" t="s">
        <v>5474</v>
      </c>
      <c r="B2908" s="761" t="s">
        <v>1545</v>
      </c>
      <c r="C2908" s="552">
        <v>10292.5</v>
      </c>
      <c r="D2908" s="748"/>
    </row>
    <row r="2909" spans="1:4" ht="15">
      <c r="A2909" s="760" t="s">
        <v>5580</v>
      </c>
      <c r="B2909" s="761" t="s">
        <v>1545</v>
      </c>
      <c r="C2909" s="552">
        <v>10292.5</v>
      </c>
      <c r="D2909" s="748"/>
    </row>
    <row r="2910" spans="1:4" ht="15">
      <c r="A2910" s="760" t="s">
        <v>5416</v>
      </c>
      <c r="B2910" s="761" t="s">
        <v>1545</v>
      </c>
      <c r="C2910" s="552">
        <v>10292.5</v>
      </c>
      <c r="D2910" s="748"/>
    </row>
    <row r="2911" spans="1:4" ht="15">
      <c r="A2911" s="760" t="s">
        <v>5459</v>
      </c>
      <c r="B2911" s="761" t="s">
        <v>1545</v>
      </c>
      <c r="C2911" s="552">
        <v>10292.5</v>
      </c>
      <c r="D2911" s="748"/>
    </row>
    <row r="2912" spans="1:4" ht="15">
      <c r="A2912" s="760" t="s">
        <v>5472</v>
      </c>
      <c r="B2912" s="761" t="s">
        <v>1648</v>
      </c>
      <c r="C2912" s="552">
        <v>5267</v>
      </c>
      <c r="D2912" s="748"/>
    </row>
    <row r="2913" spans="1:4" ht="15">
      <c r="A2913" s="760" t="s">
        <v>5579</v>
      </c>
      <c r="B2913" s="761" t="s">
        <v>5315</v>
      </c>
      <c r="C2913" s="552">
        <v>8524</v>
      </c>
      <c r="D2913" s="748"/>
    </row>
    <row r="2914" spans="1:4" ht="15">
      <c r="A2914" s="760" t="s">
        <v>5314</v>
      </c>
      <c r="B2914" s="761" t="s">
        <v>5315</v>
      </c>
      <c r="C2914" s="552">
        <v>8524</v>
      </c>
      <c r="D2914" s="748"/>
    </row>
    <row r="2915" spans="1:4" ht="15">
      <c r="A2915" s="760" t="s">
        <v>5574</v>
      </c>
      <c r="B2915" s="761" t="s">
        <v>5575</v>
      </c>
      <c r="C2915" s="552">
        <v>133299.75</v>
      </c>
      <c r="D2915" s="748"/>
    </row>
    <row r="2916" spans="1:4" ht="15">
      <c r="A2916" s="760" t="s">
        <v>5431</v>
      </c>
      <c r="B2916" s="761" t="s">
        <v>5432</v>
      </c>
      <c r="C2916" s="552">
        <v>12785.5</v>
      </c>
      <c r="D2916" s="748"/>
    </row>
    <row r="2917" spans="1:4" ht="15">
      <c r="A2917" s="760" t="s">
        <v>5517</v>
      </c>
      <c r="B2917" s="761" t="s">
        <v>5518</v>
      </c>
      <c r="C2917" s="552">
        <v>8800</v>
      </c>
      <c r="D2917" s="748"/>
    </row>
    <row r="2918" spans="1:4" ht="15">
      <c r="A2918" s="760" t="s">
        <v>5383</v>
      </c>
      <c r="B2918" s="761" t="s">
        <v>1545</v>
      </c>
      <c r="C2918" s="552">
        <v>19913.3</v>
      </c>
      <c r="D2918" s="748"/>
    </row>
    <row r="2919" spans="1:4" ht="15">
      <c r="A2919" s="760" t="s">
        <v>5293</v>
      </c>
      <c r="B2919" s="761" t="s">
        <v>1545</v>
      </c>
      <c r="C2919" s="552">
        <v>12988</v>
      </c>
      <c r="D2919" s="748"/>
    </row>
    <row r="2920" spans="1:4" ht="15">
      <c r="A2920" s="760" t="s">
        <v>5577</v>
      </c>
      <c r="B2920" s="761" t="s">
        <v>5456</v>
      </c>
      <c r="C2920" s="552">
        <v>809.68</v>
      </c>
      <c r="D2920" s="748"/>
    </row>
    <row r="2921" spans="1:4" ht="15">
      <c r="A2921" s="760" t="s">
        <v>5455</v>
      </c>
      <c r="B2921" s="761" t="s">
        <v>5456</v>
      </c>
      <c r="C2921" s="552">
        <v>809.68</v>
      </c>
      <c r="D2921" s="748"/>
    </row>
    <row r="2922" spans="1:4" ht="15">
      <c r="A2922" s="760" t="s">
        <v>5521</v>
      </c>
      <c r="B2922" s="761" t="s">
        <v>1648</v>
      </c>
      <c r="C2922" s="552">
        <v>5497.24</v>
      </c>
      <c r="D2922" s="748"/>
    </row>
    <row r="2923" spans="1:4" ht="15">
      <c r="A2923" s="760" t="s">
        <v>5630</v>
      </c>
      <c r="B2923" s="761" t="s">
        <v>5631</v>
      </c>
      <c r="C2923" s="552">
        <v>5497.24</v>
      </c>
      <c r="D2923" s="748"/>
    </row>
    <row r="2924" spans="1:4" ht="15">
      <c r="A2924" s="760" t="s">
        <v>5398</v>
      </c>
      <c r="B2924" s="761" t="s">
        <v>1648</v>
      </c>
      <c r="C2924" s="552">
        <v>5497.24</v>
      </c>
      <c r="D2924" s="748"/>
    </row>
    <row r="2925" spans="1:4" ht="15">
      <c r="A2925" s="760" t="s">
        <v>5435</v>
      </c>
      <c r="B2925" s="761" t="s">
        <v>1648</v>
      </c>
      <c r="C2925" s="552">
        <v>5497.24</v>
      </c>
      <c r="D2925" s="748"/>
    </row>
    <row r="2926" spans="1:4" ht="15">
      <c r="A2926" s="760" t="s">
        <v>5560</v>
      </c>
      <c r="B2926" s="761" t="s">
        <v>1648</v>
      </c>
      <c r="C2926" s="552">
        <v>5497.24</v>
      </c>
      <c r="D2926" s="748"/>
    </row>
    <row r="2927" spans="1:4" ht="15">
      <c r="A2927" s="760" t="s">
        <v>5408</v>
      </c>
      <c r="B2927" s="761" t="s">
        <v>5380</v>
      </c>
      <c r="C2927" s="552">
        <v>2150</v>
      </c>
      <c r="D2927" s="748"/>
    </row>
    <row r="2928" spans="1:4" ht="15">
      <c r="A2928" s="760" t="s">
        <v>5498</v>
      </c>
      <c r="B2928" s="761" t="s">
        <v>5380</v>
      </c>
      <c r="C2928" s="552">
        <v>2150</v>
      </c>
      <c r="D2928" s="748"/>
    </row>
    <row r="2929" spans="1:4" ht="15">
      <c r="A2929" s="760" t="s">
        <v>5379</v>
      </c>
      <c r="B2929" s="761" t="s">
        <v>5380</v>
      </c>
      <c r="C2929" s="552">
        <v>2150</v>
      </c>
      <c r="D2929" s="748"/>
    </row>
    <row r="2930" spans="1:4" ht="15">
      <c r="A2930" s="760" t="s">
        <v>5527</v>
      </c>
      <c r="B2930" s="761" t="s">
        <v>5380</v>
      </c>
      <c r="C2930" s="552">
        <v>2150</v>
      </c>
      <c r="D2930" s="748"/>
    </row>
    <row r="2931" spans="1:4" ht="15">
      <c r="A2931" s="760" t="s">
        <v>5543</v>
      </c>
      <c r="B2931" s="761" t="s">
        <v>5380</v>
      </c>
      <c r="C2931" s="552">
        <v>2150</v>
      </c>
      <c r="D2931" s="748"/>
    </row>
    <row r="2932" spans="1:4" ht="15">
      <c r="A2932" s="760" t="s">
        <v>5578</v>
      </c>
      <c r="B2932" s="761" t="s">
        <v>5380</v>
      </c>
      <c r="C2932" s="552">
        <v>2150</v>
      </c>
      <c r="D2932" s="748"/>
    </row>
    <row r="2933" spans="1:4" ht="15">
      <c r="A2933" s="760" t="s">
        <v>5445</v>
      </c>
      <c r="B2933" s="761" t="s">
        <v>5380</v>
      </c>
      <c r="C2933" s="552">
        <v>2150</v>
      </c>
      <c r="D2933" s="748"/>
    </row>
    <row r="2934" spans="1:4" ht="15">
      <c r="A2934" s="760" t="s">
        <v>5415</v>
      </c>
      <c r="B2934" s="761" t="s">
        <v>5380</v>
      </c>
      <c r="C2934" s="552">
        <v>2150</v>
      </c>
      <c r="D2934" s="748"/>
    </row>
    <row r="2935" spans="1:4" ht="15">
      <c r="A2935" s="760" t="s">
        <v>5544</v>
      </c>
      <c r="B2935" s="761" t="s">
        <v>5380</v>
      </c>
      <c r="C2935" s="552">
        <v>2150</v>
      </c>
      <c r="D2935" s="748"/>
    </row>
    <row r="2936" spans="1:4" ht="15">
      <c r="A2936" s="760" t="s">
        <v>5400</v>
      </c>
      <c r="B2936" s="761" t="s">
        <v>5380</v>
      </c>
      <c r="C2936" s="552">
        <v>2150</v>
      </c>
      <c r="D2936" s="748"/>
    </row>
    <row r="2937" spans="1:4" ht="15">
      <c r="A2937" s="760" t="s">
        <v>5321</v>
      </c>
      <c r="B2937" s="761" t="s">
        <v>5322</v>
      </c>
      <c r="C2937" s="552">
        <v>6450</v>
      </c>
      <c r="D2937" s="748"/>
    </row>
    <row r="2938" spans="1:4" ht="15">
      <c r="A2938" s="760" t="s">
        <v>5500</v>
      </c>
      <c r="B2938" s="761" t="s">
        <v>5322</v>
      </c>
      <c r="C2938" s="552">
        <v>6450</v>
      </c>
      <c r="D2938" s="748"/>
    </row>
    <row r="2939" spans="1:4" ht="15">
      <c r="A2939" s="760" t="s">
        <v>5601</v>
      </c>
      <c r="B2939" s="761" t="s">
        <v>5322</v>
      </c>
      <c r="C2939" s="552">
        <v>6450</v>
      </c>
      <c r="D2939" s="748"/>
    </row>
    <row r="2940" spans="1:4" ht="15">
      <c r="A2940" s="760" t="s">
        <v>5364</v>
      </c>
      <c r="B2940" s="761" t="s">
        <v>5322</v>
      </c>
      <c r="C2940" s="552">
        <v>6450</v>
      </c>
      <c r="D2940" s="748"/>
    </row>
    <row r="2941" spans="1:4" ht="15">
      <c r="A2941" s="760" t="s">
        <v>5327</v>
      </c>
      <c r="B2941" s="761" t="s">
        <v>5322</v>
      </c>
      <c r="C2941" s="552">
        <v>6450</v>
      </c>
      <c r="D2941" s="748"/>
    </row>
    <row r="2942" spans="1:4" ht="15">
      <c r="A2942" s="760" t="s">
        <v>5473</v>
      </c>
      <c r="B2942" s="761" t="s">
        <v>5322</v>
      </c>
      <c r="C2942" s="552">
        <v>6450</v>
      </c>
      <c r="D2942" s="748"/>
    </row>
    <row r="2943" spans="1:4" ht="15">
      <c r="A2943" s="760" t="s">
        <v>5546</v>
      </c>
      <c r="B2943" s="761" t="s">
        <v>5322</v>
      </c>
      <c r="C2943" s="552">
        <v>6450</v>
      </c>
      <c r="D2943" s="748"/>
    </row>
    <row r="2944" spans="1:4" ht="15">
      <c r="A2944" s="760" t="s">
        <v>5334</v>
      </c>
      <c r="B2944" s="761" t="s">
        <v>5322</v>
      </c>
      <c r="C2944" s="552">
        <v>6450</v>
      </c>
      <c r="D2944" s="748"/>
    </row>
    <row r="2945" spans="1:4" ht="15">
      <c r="A2945" s="760" t="s">
        <v>5378</v>
      </c>
      <c r="B2945" s="761" t="s">
        <v>5322</v>
      </c>
      <c r="C2945" s="552">
        <v>6450</v>
      </c>
      <c r="D2945" s="748"/>
    </row>
    <row r="2946" spans="1:4" ht="15">
      <c r="A2946" s="760" t="s">
        <v>5349</v>
      </c>
      <c r="B2946" s="761" t="s">
        <v>5322</v>
      </c>
      <c r="C2946" s="552">
        <v>6450</v>
      </c>
      <c r="D2946" s="748"/>
    </row>
    <row r="2947" spans="1:4" ht="15">
      <c r="A2947" s="760" t="s">
        <v>5641</v>
      </c>
      <c r="B2947" s="761" t="s">
        <v>5642</v>
      </c>
      <c r="C2947" s="552">
        <v>399.01</v>
      </c>
      <c r="D2947" s="748"/>
    </row>
    <row r="2948" spans="1:4" ht="15">
      <c r="A2948" s="760" t="s">
        <v>5647</v>
      </c>
      <c r="B2948" s="761" t="s">
        <v>5636</v>
      </c>
      <c r="C2948" s="552">
        <v>1999</v>
      </c>
      <c r="D2948" s="748"/>
    </row>
    <row r="2949" spans="1:4" ht="15">
      <c r="A2949" s="760" t="s">
        <v>5635</v>
      </c>
      <c r="B2949" s="761" t="s">
        <v>5636</v>
      </c>
      <c r="C2949" s="552">
        <v>3830</v>
      </c>
      <c r="D2949" s="748"/>
    </row>
    <row r="2950" spans="1:4" ht="15">
      <c r="A2950" s="760" t="s">
        <v>5645</v>
      </c>
      <c r="B2950" s="761" t="s">
        <v>5636</v>
      </c>
      <c r="C2950" s="552">
        <v>480</v>
      </c>
      <c r="D2950" s="748"/>
    </row>
    <row r="2951" spans="1:4" ht="15">
      <c r="A2951" s="760" t="s">
        <v>5646</v>
      </c>
      <c r="B2951" s="761" t="s">
        <v>5636</v>
      </c>
      <c r="C2951" s="552">
        <v>2040</v>
      </c>
      <c r="D2951" s="748"/>
    </row>
    <row r="2952" spans="1:4" ht="15">
      <c r="A2952" s="760" t="s">
        <v>5650</v>
      </c>
      <c r="B2952" s="761" t="s">
        <v>5651</v>
      </c>
      <c r="C2952" s="552">
        <v>1850</v>
      </c>
      <c r="D2952" s="748"/>
    </row>
    <row r="2953" spans="1:4" ht="15">
      <c r="A2953" s="760" t="s">
        <v>5639</v>
      </c>
      <c r="B2953" s="761" t="s">
        <v>5640</v>
      </c>
      <c r="C2953" s="552">
        <v>2800</v>
      </c>
      <c r="D2953" s="748"/>
    </row>
    <row r="2954" spans="1:4" ht="15">
      <c r="A2954" s="760" t="s">
        <v>5637</v>
      </c>
      <c r="B2954" s="761" t="s">
        <v>5638</v>
      </c>
      <c r="C2954" s="552">
        <v>935</v>
      </c>
      <c r="D2954" s="748"/>
    </row>
    <row r="2955" spans="1:4" ht="15">
      <c r="A2955" s="760" t="s">
        <v>5648</v>
      </c>
      <c r="B2955" s="761" t="s">
        <v>5649</v>
      </c>
      <c r="C2955" s="552">
        <v>18800</v>
      </c>
      <c r="D2955" s="748"/>
    </row>
    <row r="2956" spans="1:4" ht="15">
      <c r="A2956" s="760" t="s">
        <v>5643</v>
      </c>
      <c r="B2956" s="761" t="s">
        <v>5644</v>
      </c>
      <c r="C2956" s="552">
        <v>3247.73</v>
      </c>
      <c r="D2956" s="748"/>
    </row>
    <row r="2957" spans="1:4" ht="15">
      <c r="A2957" s="760" t="s">
        <v>1972</v>
      </c>
      <c r="B2957" s="761" t="s">
        <v>1973</v>
      </c>
      <c r="C2957" s="552">
        <v>20490</v>
      </c>
      <c r="D2957" s="748"/>
    </row>
    <row r="2958" spans="1:4" ht="15">
      <c r="A2958" s="760" t="s">
        <v>1986</v>
      </c>
      <c r="B2958" s="761" t="s">
        <v>1987</v>
      </c>
      <c r="C2958" s="552">
        <v>1250</v>
      </c>
      <c r="D2958" s="748"/>
    </row>
    <row r="2959" spans="1:4" ht="15">
      <c r="A2959" s="760" t="s">
        <v>1988</v>
      </c>
      <c r="B2959" s="761" t="s">
        <v>1983</v>
      </c>
      <c r="C2959" s="552">
        <v>14740.17</v>
      </c>
      <c r="D2959" s="748"/>
    </row>
    <row r="2960" spans="1:4" ht="15">
      <c r="A2960" s="760" t="s">
        <v>1980</v>
      </c>
      <c r="B2960" s="761" t="s">
        <v>1981</v>
      </c>
      <c r="C2960" s="552">
        <v>9999</v>
      </c>
      <c r="D2960" s="748"/>
    </row>
    <row r="2961" spans="1:4" ht="15">
      <c r="A2961" s="760" t="s">
        <v>1984</v>
      </c>
      <c r="B2961" s="761" t="s">
        <v>1985</v>
      </c>
      <c r="C2961" s="552">
        <v>7900</v>
      </c>
      <c r="D2961" s="748"/>
    </row>
    <row r="2962" spans="1:4" ht="15">
      <c r="A2962" s="760" t="s">
        <v>1978</v>
      </c>
      <c r="B2962" s="761" t="s">
        <v>1979</v>
      </c>
      <c r="C2962" s="552">
        <v>10500</v>
      </c>
      <c r="D2962" s="748"/>
    </row>
    <row r="2963" spans="1:4" ht="15">
      <c r="A2963" s="760" t="s">
        <v>1982</v>
      </c>
      <c r="B2963" s="761" t="s">
        <v>1983</v>
      </c>
      <c r="C2963" s="552">
        <v>9300</v>
      </c>
      <c r="D2963" s="748"/>
    </row>
    <row r="2964" spans="1:4" ht="15">
      <c r="A2964" s="760" t="s">
        <v>1976</v>
      </c>
      <c r="B2964" s="761" t="s">
        <v>1977</v>
      </c>
      <c r="C2964" s="552">
        <v>18000</v>
      </c>
      <c r="D2964" s="748"/>
    </row>
    <row r="2965" spans="1:4" ht="15">
      <c r="A2965" s="760" t="s">
        <v>1989</v>
      </c>
      <c r="B2965" s="761" t="s">
        <v>1990</v>
      </c>
      <c r="C2965" s="552">
        <v>39000</v>
      </c>
      <c r="D2965" s="748"/>
    </row>
    <row r="2966" spans="1:4" ht="15">
      <c r="A2966" s="760" t="s">
        <v>1974</v>
      </c>
      <c r="B2966" s="761" t="s">
        <v>1975</v>
      </c>
      <c r="C2966" s="552">
        <v>68480</v>
      </c>
      <c r="D2966" s="748"/>
    </row>
    <row r="2967" spans="1:4" ht="15">
      <c r="A2967" s="760" t="s">
        <v>6222</v>
      </c>
      <c r="B2967" s="761" t="s">
        <v>6223</v>
      </c>
      <c r="C2967" s="552">
        <v>11600</v>
      </c>
      <c r="D2967" s="748"/>
    </row>
    <row r="2968" spans="1:4" ht="15">
      <c r="A2968" s="760" t="s">
        <v>2222</v>
      </c>
      <c r="B2968" s="761" t="s">
        <v>2223</v>
      </c>
      <c r="C2968" s="552">
        <v>260420</v>
      </c>
      <c r="D2968" s="748"/>
    </row>
    <row r="2969" spans="1:4" ht="15">
      <c r="A2969" s="760" t="s">
        <v>2529</v>
      </c>
      <c r="B2969" s="761" t="s">
        <v>2021</v>
      </c>
      <c r="C2969" s="552">
        <v>6185.7</v>
      </c>
      <c r="D2969" s="748"/>
    </row>
    <row r="2970" spans="1:4" ht="15">
      <c r="A2970" s="760" t="s">
        <v>2372</v>
      </c>
      <c r="B2970" s="761" t="s">
        <v>2021</v>
      </c>
      <c r="C2970" s="552">
        <v>6185.7</v>
      </c>
      <c r="D2970" s="748"/>
    </row>
    <row r="2971" spans="1:4" ht="15">
      <c r="A2971" s="760" t="s">
        <v>2020</v>
      </c>
      <c r="B2971" s="761" t="s">
        <v>2021</v>
      </c>
      <c r="C2971" s="552">
        <v>6185.7</v>
      </c>
      <c r="D2971" s="748"/>
    </row>
    <row r="2972" spans="1:4" ht="15">
      <c r="A2972" s="760" t="s">
        <v>2122</v>
      </c>
      <c r="B2972" s="761" t="s">
        <v>2021</v>
      </c>
      <c r="C2972" s="552">
        <v>6185.7</v>
      </c>
      <c r="D2972" s="748"/>
    </row>
    <row r="2973" spans="1:4" ht="15">
      <c r="A2973" s="760" t="s">
        <v>2246</v>
      </c>
      <c r="B2973" s="761" t="s">
        <v>2021</v>
      </c>
      <c r="C2973" s="552">
        <v>6185.7</v>
      </c>
      <c r="D2973" s="748"/>
    </row>
    <row r="2974" spans="1:4" ht="15">
      <c r="A2974" s="760" t="s">
        <v>2093</v>
      </c>
      <c r="B2974" s="761" t="s">
        <v>2021</v>
      </c>
      <c r="C2974" s="552">
        <v>6185.7</v>
      </c>
      <c r="D2974" s="748"/>
    </row>
    <row r="2975" spans="1:4" ht="15">
      <c r="A2975" s="760" t="s">
        <v>2349</v>
      </c>
      <c r="B2975" s="761" t="s">
        <v>2021</v>
      </c>
      <c r="C2975" s="552">
        <v>6185.7</v>
      </c>
      <c r="D2975" s="748"/>
    </row>
    <row r="2976" spans="1:4" ht="15">
      <c r="A2976" s="760" t="s">
        <v>2445</v>
      </c>
      <c r="B2976" s="761" t="s">
        <v>2121</v>
      </c>
      <c r="C2976" s="552">
        <v>12371.4</v>
      </c>
      <c r="D2976" s="748"/>
    </row>
    <row r="2977" spans="1:4" ht="15">
      <c r="A2977" s="760" t="s">
        <v>2120</v>
      </c>
      <c r="B2977" s="761" t="s">
        <v>2121</v>
      </c>
      <c r="C2977" s="552">
        <v>12371.4</v>
      </c>
      <c r="D2977" s="748"/>
    </row>
    <row r="2978" spans="1:4" ht="15">
      <c r="A2978" s="760" t="s">
        <v>2444</v>
      </c>
      <c r="B2978" s="761" t="s">
        <v>2174</v>
      </c>
      <c r="C2978" s="552">
        <v>124731.9</v>
      </c>
      <c r="D2978" s="748"/>
    </row>
    <row r="2979" spans="1:4" ht="15">
      <c r="A2979" s="760" t="s">
        <v>2486</v>
      </c>
      <c r="B2979" s="761" t="s">
        <v>2487</v>
      </c>
      <c r="C2979" s="552">
        <v>124731.9</v>
      </c>
      <c r="D2979" s="748"/>
    </row>
    <row r="2980" spans="1:4" ht="15">
      <c r="A2980" s="760" t="s">
        <v>2240</v>
      </c>
      <c r="B2980" s="761" t="s">
        <v>2174</v>
      </c>
      <c r="C2980" s="552">
        <v>124731.9</v>
      </c>
      <c r="D2980" s="748"/>
    </row>
    <row r="2981" spans="1:4" ht="15">
      <c r="A2981" s="760" t="s">
        <v>2366</v>
      </c>
      <c r="B2981" s="761" t="s">
        <v>2174</v>
      </c>
      <c r="C2981" s="552">
        <v>124731.9</v>
      </c>
      <c r="D2981" s="748"/>
    </row>
    <row r="2982" spans="1:4" ht="15">
      <c r="A2982" s="760" t="s">
        <v>2239</v>
      </c>
      <c r="B2982" s="761" t="s">
        <v>2174</v>
      </c>
      <c r="C2982" s="552">
        <v>124731.9</v>
      </c>
      <c r="D2982" s="748"/>
    </row>
    <row r="2983" spans="1:4" ht="15">
      <c r="A2983" s="760" t="s">
        <v>2173</v>
      </c>
      <c r="B2983" s="761" t="s">
        <v>2174</v>
      </c>
      <c r="C2983" s="552">
        <v>124731.9</v>
      </c>
      <c r="D2983" s="748"/>
    </row>
    <row r="2984" spans="1:4" ht="15">
      <c r="A2984" s="760" t="s">
        <v>2512</v>
      </c>
      <c r="B2984" s="761" t="s">
        <v>2150</v>
      </c>
      <c r="C2984" s="552">
        <v>6733.8</v>
      </c>
      <c r="D2984" s="748"/>
    </row>
    <row r="2985" spans="1:4" ht="15">
      <c r="A2985" s="760" t="s">
        <v>2149</v>
      </c>
      <c r="B2985" s="761" t="s">
        <v>2150</v>
      </c>
      <c r="C2985" s="552">
        <v>6733.8</v>
      </c>
      <c r="D2985" s="748"/>
    </row>
    <row r="2986" spans="1:4" ht="15">
      <c r="A2986" s="760" t="s">
        <v>2323</v>
      </c>
      <c r="B2986" s="761" t="s">
        <v>2058</v>
      </c>
      <c r="C2986" s="552">
        <v>2865.2</v>
      </c>
      <c r="D2986" s="748"/>
    </row>
    <row r="2987" spans="1:4" ht="15">
      <c r="A2987" s="760" t="s">
        <v>2459</v>
      </c>
      <c r="B2987" s="761" t="s">
        <v>2058</v>
      </c>
      <c r="C2987" s="552">
        <v>2865.2</v>
      </c>
      <c r="D2987" s="748"/>
    </row>
    <row r="2988" spans="1:4" ht="15">
      <c r="A2988" s="760" t="s">
        <v>2375</v>
      </c>
      <c r="B2988" s="761" t="s">
        <v>2058</v>
      </c>
      <c r="C2988" s="552">
        <v>2865.2</v>
      </c>
      <c r="D2988" s="748"/>
    </row>
    <row r="2989" spans="1:4" ht="15">
      <c r="A2989" s="760" t="s">
        <v>2250</v>
      </c>
      <c r="B2989" s="761" t="s">
        <v>2058</v>
      </c>
      <c r="C2989" s="552">
        <v>2865.2</v>
      </c>
      <c r="D2989" s="748"/>
    </row>
    <row r="2990" spans="1:4" ht="15">
      <c r="A2990" s="760" t="s">
        <v>2408</v>
      </c>
      <c r="B2990" s="761" t="s">
        <v>2058</v>
      </c>
      <c r="C2990" s="552">
        <v>2865.2</v>
      </c>
      <c r="D2990" s="748"/>
    </row>
    <row r="2991" spans="1:4" ht="15">
      <c r="A2991" s="760" t="s">
        <v>2172</v>
      </c>
      <c r="B2991" s="761" t="s">
        <v>2058</v>
      </c>
      <c r="C2991" s="552">
        <v>2865.2</v>
      </c>
      <c r="D2991" s="748"/>
    </row>
    <row r="2992" spans="1:4" ht="15">
      <c r="A2992" s="760" t="s">
        <v>2511</v>
      </c>
      <c r="B2992" s="761" t="s">
        <v>2058</v>
      </c>
      <c r="C2992" s="552">
        <v>2865.2</v>
      </c>
      <c r="D2992" s="748"/>
    </row>
    <row r="2993" spans="1:4" ht="15">
      <c r="A2993" s="760" t="s">
        <v>2113</v>
      </c>
      <c r="B2993" s="761" t="s">
        <v>2058</v>
      </c>
      <c r="C2993" s="552">
        <v>2865.2</v>
      </c>
      <c r="D2993" s="748"/>
    </row>
    <row r="2994" spans="1:4" ht="15">
      <c r="A2994" s="760" t="s">
        <v>2458</v>
      </c>
      <c r="B2994" s="761" t="s">
        <v>2058</v>
      </c>
      <c r="C2994" s="552">
        <v>2865.2</v>
      </c>
      <c r="D2994" s="748"/>
    </row>
    <row r="2995" spans="1:4" ht="15">
      <c r="A2995" s="760" t="s">
        <v>2492</v>
      </c>
      <c r="B2995" s="761" t="s">
        <v>2058</v>
      </c>
      <c r="C2995" s="552">
        <v>2865.2</v>
      </c>
      <c r="D2995" s="748"/>
    </row>
    <row r="2996" spans="1:4" ht="15">
      <c r="A2996" s="760" t="s">
        <v>2510</v>
      </c>
      <c r="B2996" s="761" t="s">
        <v>2058</v>
      </c>
      <c r="C2996" s="552">
        <v>2865.2</v>
      </c>
      <c r="D2996" s="748"/>
    </row>
    <row r="2997" spans="1:4" ht="15">
      <c r="A2997" s="760" t="s">
        <v>2348</v>
      </c>
      <c r="B2997" s="761" t="s">
        <v>2058</v>
      </c>
      <c r="C2997" s="552">
        <v>2865.2</v>
      </c>
      <c r="D2997" s="748"/>
    </row>
    <row r="2998" spans="1:4" ht="15">
      <c r="A2998" s="760" t="s">
        <v>2488</v>
      </c>
      <c r="B2998" s="761" t="s">
        <v>2058</v>
      </c>
      <c r="C2998" s="552">
        <v>2865.2</v>
      </c>
      <c r="D2998" s="748"/>
    </row>
    <row r="2999" spans="1:4" ht="15">
      <c r="A2999" s="760" t="s">
        <v>2080</v>
      </c>
      <c r="B2999" s="761" t="s">
        <v>2058</v>
      </c>
      <c r="C2999" s="552">
        <v>2865.2</v>
      </c>
      <c r="D2999" s="748"/>
    </row>
    <row r="3000" spans="1:4" ht="15">
      <c r="A3000" s="760" t="s">
        <v>2210</v>
      </c>
      <c r="B3000" s="761" t="s">
        <v>2058</v>
      </c>
      <c r="C3000" s="552">
        <v>2865.2</v>
      </c>
      <c r="D3000" s="748"/>
    </row>
    <row r="3001" spans="1:4" ht="15">
      <c r="A3001" s="760" t="s">
        <v>2543</v>
      </c>
      <c r="B3001" s="761" t="s">
        <v>2058</v>
      </c>
      <c r="C3001" s="552">
        <v>2865.2</v>
      </c>
      <c r="D3001" s="748"/>
    </row>
    <row r="3002" spans="1:4" ht="15">
      <c r="A3002" s="760" t="s">
        <v>2057</v>
      </c>
      <c r="B3002" s="761" t="s">
        <v>2058</v>
      </c>
      <c r="C3002" s="552">
        <v>2865.2</v>
      </c>
      <c r="D3002" s="748"/>
    </row>
    <row r="3003" spans="1:4" ht="15">
      <c r="A3003" s="760" t="s">
        <v>2294</v>
      </c>
      <c r="B3003" s="761" t="s">
        <v>2058</v>
      </c>
      <c r="C3003" s="552">
        <v>2865.2</v>
      </c>
      <c r="D3003" s="748"/>
    </row>
    <row r="3004" spans="1:4" ht="15">
      <c r="A3004" s="760" t="s">
        <v>2081</v>
      </c>
      <c r="B3004" s="761" t="s">
        <v>2058</v>
      </c>
      <c r="C3004" s="552">
        <v>2865.2</v>
      </c>
      <c r="D3004" s="748"/>
    </row>
    <row r="3005" spans="1:4" ht="15">
      <c r="A3005" s="760" t="s">
        <v>2229</v>
      </c>
      <c r="B3005" s="761" t="s">
        <v>2058</v>
      </c>
      <c r="C3005" s="552">
        <v>2865.2</v>
      </c>
      <c r="D3005" s="748"/>
    </row>
    <row r="3006" spans="1:4" ht="15">
      <c r="A3006" s="760" t="s">
        <v>2277</v>
      </c>
      <c r="B3006" s="761" t="s">
        <v>2278</v>
      </c>
      <c r="C3006" s="552">
        <v>13494.56</v>
      </c>
      <c r="D3006" s="748"/>
    </row>
    <row r="3007" spans="1:4" ht="15">
      <c r="A3007" s="760" t="s">
        <v>2247</v>
      </c>
      <c r="B3007" s="761" t="s">
        <v>2248</v>
      </c>
      <c r="C3007" s="552">
        <v>20743.12</v>
      </c>
      <c r="D3007" s="748"/>
    </row>
    <row r="3008" spans="1:4" ht="15">
      <c r="A3008" s="760" t="s">
        <v>2373</v>
      </c>
      <c r="B3008" s="761" t="s">
        <v>2374</v>
      </c>
      <c r="C3008" s="552">
        <v>18136.599999999999</v>
      </c>
      <c r="D3008" s="748"/>
    </row>
    <row r="3009" spans="1:4" ht="15">
      <c r="A3009" s="760" t="s">
        <v>2379</v>
      </c>
      <c r="B3009" s="761" t="s">
        <v>2380</v>
      </c>
      <c r="C3009" s="552">
        <v>10757</v>
      </c>
      <c r="D3009" s="748"/>
    </row>
    <row r="3010" spans="1:4" ht="15">
      <c r="A3010" s="760" t="s">
        <v>2443</v>
      </c>
      <c r="B3010" s="761" t="s">
        <v>2380</v>
      </c>
      <c r="C3010" s="552">
        <v>10757</v>
      </c>
      <c r="D3010" s="748"/>
    </row>
    <row r="3011" spans="1:4" ht="15">
      <c r="A3011" s="760" t="s">
        <v>2082</v>
      </c>
      <c r="B3011" s="761" t="s">
        <v>2083</v>
      </c>
      <c r="C3011" s="552">
        <v>18288.759999999998</v>
      </c>
      <c r="D3011" s="748"/>
    </row>
    <row r="3012" spans="1:4" ht="15">
      <c r="A3012" s="760" t="s">
        <v>2198</v>
      </c>
      <c r="B3012" s="761" t="s">
        <v>2083</v>
      </c>
      <c r="C3012" s="552">
        <v>18288.759999999998</v>
      </c>
      <c r="D3012" s="748"/>
    </row>
    <row r="3013" spans="1:4" ht="15">
      <c r="A3013" s="760" t="s">
        <v>2214</v>
      </c>
      <c r="B3013" s="761" t="s">
        <v>2215</v>
      </c>
      <c r="C3013" s="552">
        <v>12075</v>
      </c>
      <c r="D3013" s="748"/>
    </row>
    <row r="3014" spans="1:4" ht="15">
      <c r="A3014" s="760" t="s">
        <v>2428</v>
      </c>
      <c r="B3014" s="761" t="s">
        <v>2429</v>
      </c>
      <c r="C3014" s="552">
        <v>29085</v>
      </c>
      <c r="D3014" s="748"/>
    </row>
    <row r="3015" spans="1:4" ht="15">
      <c r="A3015" s="760" t="s">
        <v>2065</v>
      </c>
      <c r="B3015" s="761" t="s">
        <v>2066</v>
      </c>
      <c r="C3015" s="552">
        <v>18007.5</v>
      </c>
      <c r="D3015" s="748"/>
    </row>
    <row r="3016" spans="1:4" ht="15">
      <c r="A3016" s="760" t="s">
        <v>2354</v>
      </c>
      <c r="B3016" s="761" t="s">
        <v>2355</v>
      </c>
      <c r="C3016" s="552">
        <v>25410</v>
      </c>
      <c r="D3016" s="748"/>
    </row>
    <row r="3017" spans="1:4" ht="15">
      <c r="A3017" s="760" t="s">
        <v>2485</v>
      </c>
      <c r="B3017" s="761" t="s">
        <v>2197</v>
      </c>
      <c r="C3017" s="552">
        <v>37800</v>
      </c>
      <c r="D3017" s="748"/>
    </row>
    <row r="3018" spans="1:4" ht="15">
      <c r="A3018" s="760" t="s">
        <v>2196</v>
      </c>
      <c r="B3018" s="761" t="s">
        <v>2197</v>
      </c>
      <c r="C3018" s="552">
        <v>37800</v>
      </c>
      <c r="D3018" s="748"/>
    </row>
    <row r="3019" spans="1:4" ht="15">
      <c r="A3019" s="760" t="s">
        <v>2500</v>
      </c>
      <c r="B3019" s="761" t="s">
        <v>2363</v>
      </c>
      <c r="C3019" s="552">
        <v>3885</v>
      </c>
      <c r="D3019" s="748"/>
    </row>
    <row r="3020" spans="1:4" ht="15">
      <c r="A3020" s="760" t="s">
        <v>2362</v>
      </c>
      <c r="B3020" s="761" t="s">
        <v>2363</v>
      </c>
      <c r="C3020" s="552">
        <v>3885</v>
      </c>
      <c r="D3020" s="748"/>
    </row>
    <row r="3021" spans="1:4" ht="15">
      <c r="A3021" s="760" t="s">
        <v>2161</v>
      </c>
      <c r="B3021" s="761" t="s">
        <v>2162</v>
      </c>
      <c r="C3021" s="552">
        <v>7770</v>
      </c>
      <c r="D3021" s="748"/>
    </row>
    <row r="3022" spans="1:4" ht="15">
      <c r="A3022" s="760" t="s">
        <v>2153</v>
      </c>
      <c r="B3022" s="761" t="s">
        <v>2154</v>
      </c>
      <c r="C3022" s="552">
        <v>7875</v>
      </c>
      <c r="D3022" s="748"/>
    </row>
    <row r="3023" spans="1:4" ht="15">
      <c r="A3023" s="760" t="s">
        <v>2545</v>
      </c>
      <c r="B3023" s="761" t="s">
        <v>2154</v>
      </c>
      <c r="C3023" s="552">
        <v>7875</v>
      </c>
      <c r="D3023" s="748"/>
    </row>
    <row r="3024" spans="1:4" ht="15">
      <c r="A3024" s="760" t="s">
        <v>2257</v>
      </c>
      <c r="B3024" s="761" t="s">
        <v>2258</v>
      </c>
      <c r="C3024" s="552">
        <v>28035</v>
      </c>
      <c r="D3024" s="748"/>
    </row>
    <row r="3025" spans="1:4" ht="15">
      <c r="A3025" s="760" t="s">
        <v>2498</v>
      </c>
      <c r="B3025" s="761" t="s">
        <v>2499</v>
      </c>
      <c r="C3025" s="552">
        <v>10342.5</v>
      </c>
      <c r="D3025" s="748"/>
    </row>
    <row r="3026" spans="1:4" ht="15">
      <c r="A3026" s="760" t="s">
        <v>2385</v>
      </c>
      <c r="B3026" s="761" t="s">
        <v>2386</v>
      </c>
      <c r="C3026" s="552">
        <v>10342.5</v>
      </c>
      <c r="D3026" s="748"/>
    </row>
    <row r="3027" spans="1:4" ht="15">
      <c r="A3027" s="760" t="s">
        <v>2456</v>
      </c>
      <c r="B3027" s="761" t="s">
        <v>2457</v>
      </c>
      <c r="C3027" s="552">
        <v>26585</v>
      </c>
      <c r="D3027" s="748"/>
    </row>
    <row r="3028" spans="1:4" ht="15">
      <c r="A3028" s="760" t="s">
        <v>2251</v>
      </c>
      <c r="B3028" s="761" t="s">
        <v>2252</v>
      </c>
      <c r="C3028" s="552">
        <v>3885</v>
      </c>
      <c r="D3028" s="748"/>
    </row>
    <row r="3029" spans="1:4" ht="15">
      <c r="A3029" s="760" t="s">
        <v>2433</v>
      </c>
      <c r="B3029" s="761" t="s">
        <v>2252</v>
      </c>
      <c r="C3029" s="552">
        <v>3885</v>
      </c>
      <c r="D3029" s="748"/>
    </row>
    <row r="3030" spans="1:4" ht="15">
      <c r="A3030" s="760" t="s">
        <v>2424</v>
      </c>
      <c r="B3030" s="761" t="s">
        <v>2156</v>
      </c>
      <c r="C3030" s="552">
        <v>349424.78</v>
      </c>
      <c r="D3030" s="748"/>
    </row>
    <row r="3031" spans="1:4" ht="15">
      <c r="A3031" s="760" t="s">
        <v>2155</v>
      </c>
      <c r="B3031" s="761" t="s">
        <v>2156</v>
      </c>
      <c r="C3031" s="603">
        <v>349424.78</v>
      </c>
      <c r="D3031" s="748"/>
    </row>
    <row r="3032" spans="1:4" ht="15">
      <c r="A3032" s="760" t="s">
        <v>2376</v>
      </c>
      <c r="B3032" s="761" t="s">
        <v>2064</v>
      </c>
      <c r="C3032" s="603">
        <v>22620</v>
      </c>
      <c r="D3032" s="748"/>
    </row>
    <row r="3033" spans="1:4" ht="15">
      <c r="A3033" s="760" t="s">
        <v>2184</v>
      </c>
      <c r="B3033" s="761" t="s">
        <v>2064</v>
      </c>
      <c r="C3033" s="603">
        <v>22620</v>
      </c>
      <c r="D3033" s="748"/>
    </row>
    <row r="3034" spans="1:4" ht="15">
      <c r="A3034" s="760" t="s">
        <v>2063</v>
      </c>
      <c r="B3034" s="761" t="s">
        <v>2064</v>
      </c>
      <c r="C3034" s="603">
        <v>22620</v>
      </c>
      <c r="D3034" s="748"/>
    </row>
    <row r="3035" spans="1:4" ht="15">
      <c r="A3035" s="760" t="s">
        <v>2335</v>
      </c>
      <c r="B3035" s="761" t="s">
        <v>2064</v>
      </c>
      <c r="C3035" s="603">
        <v>22620</v>
      </c>
      <c r="D3035" s="748"/>
    </row>
    <row r="3036" spans="1:4" ht="15">
      <c r="A3036" s="760" t="s">
        <v>2044</v>
      </c>
      <c r="B3036" s="761" t="s">
        <v>2038</v>
      </c>
      <c r="C3036" s="603">
        <v>13572</v>
      </c>
      <c r="D3036" s="748"/>
    </row>
    <row r="3037" spans="1:4" ht="15">
      <c r="A3037" s="760" t="s">
        <v>2371</v>
      </c>
      <c r="B3037" s="761" t="s">
        <v>2038</v>
      </c>
      <c r="C3037" s="603">
        <v>13572</v>
      </c>
      <c r="D3037" s="748"/>
    </row>
    <row r="3038" spans="1:4" ht="15">
      <c r="A3038" s="760" t="s">
        <v>2312</v>
      </c>
      <c r="B3038" s="761" t="s">
        <v>2038</v>
      </c>
      <c r="C3038" s="603">
        <v>13572</v>
      </c>
      <c r="D3038" s="748"/>
    </row>
    <row r="3039" spans="1:4" ht="15">
      <c r="A3039" s="760" t="s">
        <v>2037</v>
      </c>
      <c r="B3039" s="761" t="s">
        <v>2038</v>
      </c>
      <c r="C3039" s="603">
        <v>13572</v>
      </c>
      <c r="D3039" s="748"/>
    </row>
    <row r="3040" spans="1:4" ht="15">
      <c r="A3040" s="760" t="s">
        <v>2311</v>
      </c>
      <c r="B3040" s="761" t="s">
        <v>2038</v>
      </c>
      <c r="C3040" s="603">
        <v>13572</v>
      </c>
      <c r="D3040" s="748"/>
    </row>
    <row r="3041" spans="1:4" ht="15">
      <c r="A3041" s="760" t="s">
        <v>2160</v>
      </c>
      <c r="B3041" s="761" t="s">
        <v>2038</v>
      </c>
      <c r="C3041" s="603">
        <v>13572</v>
      </c>
      <c r="D3041" s="748"/>
    </row>
    <row r="3042" spans="1:4" ht="15">
      <c r="A3042" s="760" t="s">
        <v>2407</v>
      </c>
      <c r="B3042" s="761" t="s">
        <v>2001</v>
      </c>
      <c r="C3042" s="603">
        <v>35.18</v>
      </c>
      <c r="D3042" s="748"/>
    </row>
    <row r="3043" spans="1:4" ht="15">
      <c r="A3043" s="760" t="s">
        <v>2036</v>
      </c>
      <c r="B3043" s="761" t="s">
        <v>2001</v>
      </c>
      <c r="C3043" s="603">
        <v>35.18</v>
      </c>
      <c r="D3043" s="748"/>
    </row>
    <row r="3044" spans="1:4" ht="15">
      <c r="A3044" s="760" t="s">
        <v>2536</v>
      </c>
      <c r="B3044" s="761" t="s">
        <v>2001</v>
      </c>
      <c r="C3044" s="603">
        <v>35.18</v>
      </c>
      <c r="D3044" s="748"/>
    </row>
    <row r="3045" spans="1:4" ht="15">
      <c r="A3045" s="760" t="s">
        <v>2553</v>
      </c>
      <c r="B3045" s="761" t="s">
        <v>2001</v>
      </c>
      <c r="C3045" s="603">
        <v>35.18</v>
      </c>
      <c r="D3045" s="748"/>
    </row>
    <row r="3046" spans="1:4" ht="15">
      <c r="A3046" s="760" t="s">
        <v>2114</v>
      </c>
      <c r="B3046" s="761" t="s">
        <v>2001</v>
      </c>
      <c r="C3046" s="603">
        <v>35.18</v>
      </c>
      <c r="D3046" s="748"/>
    </row>
    <row r="3047" spans="1:4" ht="15">
      <c r="A3047" s="760" t="s">
        <v>2495</v>
      </c>
      <c r="B3047" s="761" t="s">
        <v>2001</v>
      </c>
      <c r="C3047" s="603">
        <v>35.18</v>
      </c>
      <c r="D3047" s="748"/>
    </row>
    <row r="3048" spans="1:4" ht="15">
      <c r="A3048" s="760" t="s">
        <v>2436</v>
      </c>
      <c r="B3048" s="761" t="s">
        <v>2001</v>
      </c>
      <c r="C3048" s="603">
        <v>35.18</v>
      </c>
      <c r="D3048" s="748"/>
    </row>
    <row r="3049" spans="1:4" ht="15">
      <c r="A3049" s="760" t="s">
        <v>2423</v>
      </c>
      <c r="B3049" s="761" t="s">
        <v>2001</v>
      </c>
      <c r="C3049" s="603">
        <v>35.18</v>
      </c>
      <c r="D3049" s="748"/>
    </row>
    <row r="3050" spans="1:4" ht="15">
      <c r="A3050" s="760" t="s">
        <v>2314</v>
      </c>
      <c r="B3050" s="761" t="s">
        <v>2001</v>
      </c>
      <c r="C3050" s="603">
        <v>35.18</v>
      </c>
      <c r="D3050" s="748"/>
    </row>
    <row r="3051" spans="1:4" ht="15">
      <c r="A3051" s="760" t="s">
        <v>2361</v>
      </c>
      <c r="B3051" s="761" t="s">
        <v>2001</v>
      </c>
      <c r="C3051" s="603">
        <v>35.18</v>
      </c>
      <c r="D3051" s="748"/>
    </row>
    <row r="3052" spans="1:4" ht="15">
      <c r="A3052" s="760" t="s">
        <v>2365</v>
      </c>
      <c r="B3052" s="761" t="s">
        <v>2001</v>
      </c>
      <c r="C3052" s="603">
        <v>35.18</v>
      </c>
      <c r="D3052" s="748"/>
    </row>
    <row r="3053" spans="1:4" ht="15">
      <c r="A3053" s="760" t="s">
        <v>2525</v>
      </c>
      <c r="B3053" s="761" t="s">
        <v>2001</v>
      </c>
      <c r="C3053" s="603">
        <v>35.18</v>
      </c>
      <c r="D3053" s="748"/>
    </row>
    <row r="3054" spans="1:4" ht="15">
      <c r="A3054" s="760" t="s">
        <v>2059</v>
      </c>
      <c r="B3054" s="761" t="s">
        <v>2001</v>
      </c>
      <c r="C3054" s="603">
        <v>35.18</v>
      </c>
      <c r="D3054" s="748"/>
    </row>
    <row r="3055" spans="1:4" ht="15">
      <c r="A3055" s="760" t="s">
        <v>2253</v>
      </c>
      <c r="B3055" s="761" t="s">
        <v>2001</v>
      </c>
      <c r="C3055" s="603">
        <v>35.18</v>
      </c>
      <c r="D3055" s="748"/>
    </row>
    <row r="3056" spans="1:4" ht="15">
      <c r="A3056" s="760" t="s">
        <v>2460</v>
      </c>
      <c r="B3056" s="761" t="s">
        <v>2001</v>
      </c>
      <c r="C3056" s="603">
        <v>35.18</v>
      </c>
      <c r="D3056" s="748"/>
    </row>
    <row r="3057" spans="1:4" ht="15">
      <c r="A3057" s="760" t="s">
        <v>2163</v>
      </c>
      <c r="B3057" s="761" t="s">
        <v>2001</v>
      </c>
      <c r="C3057" s="603">
        <v>35.18</v>
      </c>
      <c r="D3057" s="748"/>
    </row>
    <row r="3058" spans="1:4" ht="15">
      <c r="A3058" s="760" t="s">
        <v>2549</v>
      </c>
      <c r="B3058" s="761" t="s">
        <v>2001</v>
      </c>
      <c r="C3058" s="603">
        <v>35.18</v>
      </c>
      <c r="D3058" s="748"/>
    </row>
    <row r="3059" spans="1:4" ht="15">
      <c r="A3059" s="760" t="s">
        <v>2524</v>
      </c>
      <c r="B3059" s="761" t="s">
        <v>2001</v>
      </c>
      <c r="C3059" s="603">
        <v>35.18</v>
      </c>
      <c r="D3059" s="748"/>
    </row>
    <row r="3060" spans="1:4" ht="15">
      <c r="A3060" s="760" t="s">
        <v>2430</v>
      </c>
      <c r="B3060" s="761" t="s">
        <v>2001</v>
      </c>
      <c r="C3060" s="603">
        <v>35.18</v>
      </c>
      <c r="D3060" s="748"/>
    </row>
    <row r="3061" spans="1:4" ht="15">
      <c r="A3061" s="760" t="s">
        <v>2384</v>
      </c>
      <c r="B3061" s="761" t="s">
        <v>2001</v>
      </c>
      <c r="C3061" s="603">
        <v>35.18</v>
      </c>
      <c r="D3061" s="748"/>
    </row>
    <row r="3062" spans="1:4" ht="15">
      <c r="A3062" s="760" t="s">
        <v>2420</v>
      </c>
      <c r="B3062" s="761" t="s">
        <v>2001</v>
      </c>
      <c r="C3062" s="603">
        <v>35.18</v>
      </c>
      <c r="D3062" s="748"/>
    </row>
    <row r="3063" spans="1:4" ht="15">
      <c r="A3063" s="760" t="s">
        <v>2000</v>
      </c>
      <c r="B3063" s="761" t="s">
        <v>2001</v>
      </c>
      <c r="C3063" s="603">
        <v>35.18</v>
      </c>
      <c r="D3063" s="748"/>
    </row>
    <row r="3064" spans="1:4" ht="15">
      <c r="A3064" s="760" t="s">
        <v>2446</v>
      </c>
      <c r="B3064" s="761" t="s">
        <v>2001</v>
      </c>
      <c r="C3064" s="603">
        <v>35.18</v>
      </c>
      <c r="D3064" s="748"/>
    </row>
    <row r="3065" spans="1:4" ht="15">
      <c r="A3065" s="760" t="s">
        <v>2422</v>
      </c>
      <c r="B3065" s="761" t="s">
        <v>2001</v>
      </c>
      <c r="C3065" s="603">
        <v>35.18</v>
      </c>
      <c r="D3065" s="748"/>
    </row>
    <row r="3066" spans="1:4" ht="15">
      <c r="A3066" s="760" t="s">
        <v>2164</v>
      </c>
      <c r="B3066" s="761" t="s">
        <v>2001</v>
      </c>
      <c r="C3066" s="603">
        <v>35.18</v>
      </c>
      <c r="D3066" s="748"/>
    </row>
    <row r="3067" spans="1:4" ht="15">
      <c r="A3067" s="760" t="s">
        <v>2069</v>
      </c>
      <c r="B3067" s="761" t="s">
        <v>2001</v>
      </c>
      <c r="C3067" s="603">
        <v>35.18</v>
      </c>
      <c r="D3067" s="748"/>
    </row>
    <row r="3068" spans="1:4" ht="15">
      <c r="A3068" s="760" t="s">
        <v>2249</v>
      </c>
      <c r="B3068" s="761" t="s">
        <v>2001</v>
      </c>
      <c r="C3068" s="603">
        <v>35.18</v>
      </c>
      <c r="D3068" s="748"/>
    </row>
    <row r="3069" spans="1:4" ht="15">
      <c r="A3069" s="760" t="s">
        <v>2455</v>
      </c>
      <c r="B3069" s="761" t="s">
        <v>2001</v>
      </c>
      <c r="C3069" s="603">
        <v>35.18</v>
      </c>
      <c r="D3069" s="748"/>
    </row>
    <row r="3070" spans="1:4" ht="15">
      <c r="A3070" s="760" t="s">
        <v>2442</v>
      </c>
      <c r="B3070" s="761" t="s">
        <v>2001</v>
      </c>
      <c r="C3070" s="603">
        <v>35.18</v>
      </c>
      <c r="D3070" s="748"/>
    </row>
    <row r="3071" spans="1:4" ht="15">
      <c r="A3071" s="760" t="s">
        <v>2339</v>
      </c>
      <c r="B3071" s="761" t="s">
        <v>2001</v>
      </c>
      <c r="C3071" s="603">
        <v>35.18</v>
      </c>
      <c r="D3071" s="748"/>
    </row>
    <row r="3072" spans="1:4" ht="15">
      <c r="A3072" s="760" t="s">
        <v>2123</v>
      </c>
      <c r="B3072" s="761" t="s">
        <v>1992</v>
      </c>
      <c r="C3072" s="603">
        <v>70.349999999999994</v>
      </c>
      <c r="D3072" s="748"/>
    </row>
    <row r="3073" spans="1:4" ht="15">
      <c r="A3073" s="760" t="s">
        <v>2550</v>
      </c>
      <c r="B3073" s="761" t="s">
        <v>1992</v>
      </c>
      <c r="C3073" s="603">
        <v>70.349999999999994</v>
      </c>
      <c r="D3073" s="748"/>
    </row>
    <row r="3074" spans="1:4" ht="15">
      <c r="A3074" s="760" t="s">
        <v>2528</v>
      </c>
      <c r="B3074" s="761" t="s">
        <v>1992</v>
      </c>
      <c r="C3074" s="603">
        <v>70.349999999999994</v>
      </c>
      <c r="D3074" s="748"/>
    </row>
    <row r="3075" spans="1:4" ht="15">
      <c r="A3075" s="760" t="s">
        <v>2030</v>
      </c>
      <c r="B3075" s="761" t="s">
        <v>1992</v>
      </c>
      <c r="C3075" s="603">
        <v>70.349999999999994</v>
      </c>
      <c r="D3075" s="748"/>
    </row>
    <row r="3076" spans="1:4" ht="15">
      <c r="A3076" s="760" t="s">
        <v>2377</v>
      </c>
      <c r="B3076" s="761" t="s">
        <v>1992</v>
      </c>
      <c r="C3076" s="603">
        <v>70.349999999999994</v>
      </c>
      <c r="D3076" s="748"/>
    </row>
    <row r="3077" spans="1:4" ht="15">
      <c r="A3077" s="760" t="s">
        <v>2029</v>
      </c>
      <c r="B3077" s="761" t="s">
        <v>1992</v>
      </c>
      <c r="C3077" s="603">
        <v>70.349999999999994</v>
      </c>
      <c r="D3077" s="748"/>
    </row>
    <row r="3078" spans="1:4" ht="15">
      <c r="A3078" s="760" t="s">
        <v>2028</v>
      </c>
      <c r="B3078" s="761" t="s">
        <v>1992</v>
      </c>
      <c r="C3078" s="603">
        <v>70.349999999999994</v>
      </c>
      <c r="D3078" s="748"/>
    </row>
    <row r="3079" spans="1:4" ht="15">
      <c r="A3079" s="760" t="s">
        <v>2447</v>
      </c>
      <c r="B3079" s="761" t="s">
        <v>1992</v>
      </c>
      <c r="C3079" s="603">
        <v>70.349999999999994</v>
      </c>
      <c r="D3079" s="748"/>
    </row>
    <row r="3080" spans="1:4" ht="15">
      <c r="A3080" s="760" t="s">
        <v>2310</v>
      </c>
      <c r="B3080" s="761" t="s">
        <v>1992</v>
      </c>
      <c r="C3080" s="603">
        <v>70.349999999999994</v>
      </c>
      <c r="D3080" s="748"/>
    </row>
    <row r="3081" spans="1:4" ht="15">
      <c r="A3081" s="760" t="s">
        <v>2013</v>
      </c>
      <c r="B3081" s="761" t="s">
        <v>1992</v>
      </c>
      <c r="C3081" s="603">
        <v>70.349999999999994</v>
      </c>
      <c r="D3081" s="748"/>
    </row>
    <row r="3082" spans="1:4" ht="15">
      <c r="A3082" s="760" t="s">
        <v>2012</v>
      </c>
      <c r="B3082" s="761" t="s">
        <v>1992</v>
      </c>
      <c r="C3082" s="603">
        <v>70.349999999999994</v>
      </c>
      <c r="D3082" s="748"/>
    </row>
    <row r="3083" spans="1:4" ht="15">
      <c r="A3083" s="760" t="s">
        <v>2165</v>
      </c>
      <c r="B3083" s="761" t="s">
        <v>1992</v>
      </c>
      <c r="C3083" s="603">
        <v>70.349999999999994</v>
      </c>
      <c r="D3083" s="748"/>
    </row>
    <row r="3084" spans="1:4" ht="15">
      <c r="A3084" s="760" t="s">
        <v>2039</v>
      </c>
      <c r="B3084" s="761" t="s">
        <v>1992</v>
      </c>
      <c r="C3084" s="603">
        <v>70.349999999999994</v>
      </c>
      <c r="D3084" s="748"/>
    </row>
    <row r="3085" spans="1:4" ht="15">
      <c r="A3085" s="760" t="s">
        <v>2324</v>
      </c>
      <c r="B3085" s="761" t="s">
        <v>1992</v>
      </c>
      <c r="C3085" s="603">
        <v>70.349999999999994</v>
      </c>
      <c r="D3085" s="748"/>
    </row>
    <row r="3086" spans="1:4" ht="15">
      <c r="A3086" s="760" t="s">
        <v>2432</v>
      </c>
      <c r="B3086" s="761" t="s">
        <v>1992</v>
      </c>
      <c r="C3086" s="603">
        <v>70.349999999999994</v>
      </c>
      <c r="D3086" s="748"/>
    </row>
    <row r="3087" spans="1:4" ht="15">
      <c r="A3087" s="760" t="s">
        <v>2509</v>
      </c>
      <c r="B3087" s="761" t="s">
        <v>1992</v>
      </c>
      <c r="C3087" s="603">
        <v>70.349999999999994</v>
      </c>
      <c r="D3087" s="748"/>
    </row>
    <row r="3088" spans="1:4" ht="15">
      <c r="A3088" s="760" t="s">
        <v>2378</v>
      </c>
      <c r="B3088" s="761" t="s">
        <v>1992</v>
      </c>
      <c r="C3088" s="603">
        <v>70.349999999999994</v>
      </c>
      <c r="D3088" s="748"/>
    </row>
    <row r="3089" spans="1:4" ht="15">
      <c r="A3089" s="760" t="s">
        <v>2047</v>
      </c>
      <c r="B3089" s="761" t="s">
        <v>1992</v>
      </c>
      <c r="C3089" s="603">
        <v>70.349999999999994</v>
      </c>
      <c r="D3089" s="748"/>
    </row>
    <row r="3090" spans="1:4" ht="15">
      <c r="A3090" s="760" t="s">
        <v>2340</v>
      </c>
      <c r="B3090" s="761" t="s">
        <v>1992</v>
      </c>
      <c r="C3090" s="603">
        <v>70.349999999999994</v>
      </c>
      <c r="D3090" s="748"/>
    </row>
    <row r="3091" spans="1:4" ht="15">
      <c r="A3091" s="760" t="s">
        <v>2387</v>
      </c>
      <c r="B3091" s="761" t="s">
        <v>1992</v>
      </c>
      <c r="C3091" s="603">
        <v>70.349999999999994</v>
      </c>
      <c r="D3091" s="748"/>
    </row>
    <row r="3092" spans="1:4" ht="15">
      <c r="A3092" s="760" t="s">
        <v>2364</v>
      </c>
      <c r="B3092" s="761" t="s">
        <v>1992</v>
      </c>
      <c r="C3092" s="603">
        <v>70.349999999999994</v>
      </c>
      <c r="D3092" s="748"/>
    </row>
    <row r="3093" spans="1:4" ht="15">
      <c r="A3093" s="760" t="s">
        <v>2547</v>
      </c>
      <c r="B3093" s="761" t="s">
        <v>1992</v>
      </c>
      <c r="C3093" s="603">
        <v>70.349999999999994</v>
      </c>
      <c r="D3093" s="748"/>
    </row>
    <row r="3094" spans="1:4" ht="15">
      <c r="A3094" s="760" t="s">
        <v>2325</v>
      </c>
      <c r="B3094" s="761" t="s">
        <v>1992</v>
      </c>
      <c r="C3094" s="603">
        <v>70.349999999999994</v>
      </c>
      <c r="D3094" s="748"/>
    </row>
    <row r="3095" spans="1:4" ht="15">
      <c r="A3095" s="760" t="s">
        <v>2070</v>
      </c>
      <c r="B3095" s="761" t="s">
        <v>1992</v>
      </c>
      <c r="C3095" s="603">
        <v>70.349999999999994</v>
      </c>
      <c r="D3095" s="748"/>
    </row>
    <row r="3096" spans="1:4" ht="15">
      <c r="A3096" s="760" t="s">
        <v>2448</v>
      </c>
      <c r="B3096" s="761" t="s">
        <v>1992</v>
      </c>
      <c r="C3096" s="603">
        <v>70.349999999999994</v>
      </c>
      <c r="D3096" s="748"/>
    </row>
    <row r="3097" spans="1:4" ht="15">
      <c r="A3097" s="760" t="s">
        <v>2084</v>
      </c>
      <c r="B3097" s="761" t="s">
        <v>1992</v>
      </c>
      <c r="C3097" s="603">
        <v>70.349999999999994</v>
      </c>
      <c r="D3097" s="748"/>
    </row>
    <row r="3098" spans="1:4" ht="15">
      <c r="A3098" s="760" t="s">
        <v>2254</v>
      </c>
      <c r="B3098" s="761" t="s">
        <v>1992</v>
      </c>
      <c r="C3098" s="603">
        <v>70.349999999999994</v>
      </c>
      <c r="D3098" s="748"/>
    </row>
    <row r="3099" spans="1:4" ht="15">
      <c r="A3099" s="760" t="s">
        <v>2035</v>
      </c>
      <c r="B3099" s="761" t="s">
        <v>1992</v>
      </c>
      <c r="C3099" s="603">
        <v>70.349999999999994</v>
      </c>
      <c r="D3099" s="748"/>
    </row>
    <row r="3100" spans="1:4" ht="15">
      <c r="A3100" s="760" t="s">
        <v>2027</v>
      </c>
      <c r="B3100" s="761" t="s">
        <v>1992</v>
      </c>
      <c r="C3100" s="603">
        <v>70.349999999999994</v>
      </c>
      <c r="D3100" s="748"/>
    </row>
    <row r="3101" spans="1:4" ht="15">
      <c r="A3101" s="760" t="s">
        <v>1991</v>
      </c>
      <c r="B3101" s="761" t="s">
        <v>1992</v>
      </c>
      <c r="C3101" s="603">
        <v>70.349999999999994</v>
      </c>
      <c r="D3101" s="748"/>
    </row>
    <row r="3102" spans="1:4" ht="15">
      <c r="A3102" s="760" t="s">
        <v>2326</v>
      </c>
      <c r="B3102" s="761" t="s">
        <v>2024</v>
      </c>
      <c r="C3102" s="603">
        <v>105.53</v>
      </c>
      <c r="D3102" s="748"/>
    </row>
    <row r="3103" spans="1:4" ht="15">
      <c r="A3103" s="760" t="s">
        <v>2544</v>
      </c>
      <c r="B3103" s="761" t="s">
        <v>2024</v>
      </c>
      <c r="C3103" s="603">
        <v>105.53</v>
      </c>
      <c r="D3103" s="748"/>
    </row>
    <row r="3104" spans="1:4" ht="15">
      <c r="A3104" s="760" t="s">
        <v>2159</v>
      </c>
      <c r="B3104" s="761" t="s">
        <v>2024</v>
      </c>
      <c r="C3104" s="603">
        <v>105.53</v>
      </c>
      <c r="D3104" s="748"/>
    </row>
    <row r="3105" spans="1:4" ht="15">
      <c r="A3105" s="760" t="s">
        <v>2360</v>
      </c>
      <c r="B3105" s="761" t="s">
        <v>2024</v>
      </c>
      <c r="C3105" s="603">
        <v>105.53</v>
      </c>
      <c r="D3105" s="748"/>
    </row>
    <row r="3106" spans="1:4" ht="15">
      <c r="A3106" s="760" t="s">
        <v>2186</v>
      </c>
      <c r="B3106" s="761" t="s">
        <v>2024</v>
      </c>
      <c r="C3106" s="603">
        <v>105.53</v>
      </c>
      <c r="D3106" s="748"/>
    </row>
    <row r="3107" spans="1:4" ht="15">
      <c r="A3107" s="760" t="s">
        <v>2211</v>
      </c>
      <c r="B3107" s="761" t="s">
        <v>2024</v>
      </c>
      <c r="C3107" s="603">
        <v>105.53</v>
      </c>
      <c r="D3107" s="748"/>
    </row>
    <row r="3108" spans="1:4" ht="15">
      <c r="A3108" s="760" t="s">
        <v>2034</v>
      </c>
      <c r="B3108" s="761" t="s">
        <v>2024</v>
      </c>
      <c r="C3108" s="603">
        <v>105.53</v>
      </c>
      <c r="D3108" s="748"/>
    </row>
    <row r="3109" spans="1:4" ht="15">
      <c r="A3109" s="760" t="s">
        <v>2494</v>
      </c>
      <c r="B3109" s="761" t="s">
        <v>2024</v>
      </c>
      <c r="C3109" s="603">
        <v>105.53</v>
      </c>
      <c r="D3109" s="748"/>
    </row>
    <row r="3110" spans="1:4" ht="15">
      <c r="A3110" s="760" t="s">
        <v>2023</v>
      </c>
      <c r="B3110" s="761" t="s">
        <v>2024</v>
      </c>
      <c r="C3110" s="603">
        <v>105.53</v>
      </c>
      <c r="D3110" s="748"/>
    </row>
    <row r="3111" spans="1:4" ht="15">
      <c r="A3111" s="760" t="s">
        <v>2508</v>
      </c>
      <c r="B3111" s="761" t="s">
        <v>2024</v>
      </c>
      <c r="C3111" s="603">
        <v>105.53</v>
      </c>
      <c r="D3111" s="748"/>
    </row>
    <row r="3112" spans="1:4" ht="15">
      <c r="A3112" s="760" t="s">
        <v>2091</v>
      </c>
      <c r="B3112" s="761" t="s">
        <v>2024</v>
      </c>
      <c r="C3112" s="603">
        <v>105.53</v>
      </c>
      <c r="D3112" s="748"/>
    </row>
    <row r="3113" spans="1:4" ht="15">
      <c r="A3113" s="760" t="s">
        <v>2493</v>
      </c>
      <c r="B3113" s="761" t="s">
        <v>2024</v>
      </c>
      <c r="C3113" s="603">
        <v>105.53</v>
      </c>
      <c r="D3113" s="748"/>
    </row>
    <row r="3114" spans="1:4" ht="15">
      <c r="A3114" s="760" t="s">
        <v>2158</v>
      </c>
      <c r="B3114" s="761" t="s">
        <v>2024</v>
      </c>
      <c r="C3114" s="603">
        <v>105.53</v>
      </c>
      <c r="D3114" s="748"/>
    </row>
    <row r="3115" spans="1:4" ht="15">
      <c r="A3115" s="760" t="s">
        <v>2293</v>
      </c>
      <c r="B3115" s="761" t="s">
        <v>2024</v>
      </c>
      <c r="C3115" s="603">
        <v>105.53</v>
      </c>
      <c r="D3115" s="748"/>
    </row>
    <row r="3116" spans="1:4" ht="15">
      <c r="A3116" s="760" t="s">
        <v>2216</v>
      </c>
      <c r="B3116" s="761" t="s">
        <v>2024</v>
      </c>
      <c r="C3116" s="603">
        <v>105.53</v>
      </c>
      <c r="D3116" s="748"/>
    </row>
    <row r="3117" spans="1:4" ht="15">
      <c r="A3117" s="760" t="s">
        <v>2048</v>
      </c>
      <c r="B3117" s="761" t="s">
        <v>2024</v>
      </c>
      <c r="C3117" s="603">
        <v>105.53</v>
      </c>
      <c r="D3117" s="748"/>
    </row>
    <row r="3118" spans="1:4" ht="15">
      <c r="A3118" s="760" t="s">
        <v>2071</v>
      </c>
      <c r="B3118" s="761" t="s">
        <v>2024</v>
      </c>
      <c r="C3118" s="603">
        <v>105.53</v>
      </c>
      <c r="D3118" s="748"/>
    </row>
    <row r="3119" spans="1:4" ht="15">
      <c r="A3119" s="760" t="s">
        <v>2166</v>
      </c>
      <c r="B3119" s="761" t="s">
        <v>2024</v>
      </c>
      <c r="C3119" s="603">
        <v>105.53</v>
      </c>
      <c r="D3119" s="748"/>
    </row>
    <row r="3120" spans="1:4" ht="15">
      <c r="A3120" s="760" t="s">
        <v>2313</v>
      </c>
      <c r="B3120" s="761" t="s">
        <v>2024</v>
      </c>
      <c r="C3120" s="603">
        <v>105.53</v>
      </c>
      <c r="D3120" s="748"/>
    </row>
    <row r="3121" spans="1:4" ht="15">
      <c r="A3121" s="760" t="s">
        <v>2346</v>
      </c>
      <c r="B3121" s="761" t="s">
        <v>2024</v>
      </c>
      <c r="C3121" s="603">
        <v>105.53</v>
      </c>
      <c r="D3121" s="748"/>
    </row>
    <row r="3122" spans="1:4" ht="15">
      <c r="A3122" s="760" t="s">
        <v>2475</v>
      </c>
      <c r="B3122" s="761" t="s">
        <v>2024</v>
      </c>
      <c r="C3122" s="603">
        <v>105.53</v>
      </c>
      <c r="D3122" s="748"/>
    </row>
    <row r="3123" spans="1:4" ht="15">
      <c r="A3123" s="760" t="s">
        <v>2096</v>
      </c>
      <c r="B3123" s="761" t="s">
        <v>2024</v>
      </c>
      <c r="C3123" s="603">
        <v>105.53</v>
      </c>
      <c r="D3123" s="748"/>
    </row>
    <row r="3124" spans="1:4" ht="15">
      <c r="A3124" s="760" t="s">
        <v>2060</v>
      </c>
      <c r="B3124" s="761" t="s">
        <v>2024</v>
      </c>
      <c r="C3124" s="603">
        <v>105.53</v>
      </c>
      <c r="D3124" s="748"/>
    </row>
    <row r="3125" spans="1:4" ht="15">
      <c r="A3125" s="760" t="s">
        <v>2489</v>
      </c>
      <c r="B3125" s="761" t="s">
        <v>2024</v>
      </c>
      <c r="C3125" s="603">
        <v>105.53</v>
      </c>
      <c r="D3125" s="748"/>
    </row>
    <row r="3126" spans="1:4" ht="15">
      <c r="A3126" s="760" t="s">
        <v>2454</v>
      </c>
      <c r="B3126" s="761" t="s">
        <v>2024</v>
      </c>
      <c r="C3126" s="603">
        <v>105.53</v>
      </c>
      <c r="D3126" s="748"/>
    </row>
    <row r="3127" spans="1:4" ht="15">
      <c r="A3127" s="760" t="s">
        <v>2315</v>
      </c>
      <c r="B3127" s="761" t="s">
        <v>2024</v>
      </c>
      <c r="C3127" s="603">
        <v>105.53</v>
      </c>
      <c r="D3127" s="748"/>
    </row>
    <row r="3128" spans="1:4" ht="15">
      <c r="A3128" s="760" t="s">
        <v>2532</v>
      </c>
      <c r="B3128" s="761" t="s">
        <v>2024</v>
      </c>
      <c r="C3128" s="603">
        <v>105.53</v>
      </c>
      <c r="D3128" s="748"/>
    </row>
    <row r="3129" spans="1:4" ht="15">
      <c r="A3129" s="760" t="s">
        <v>2531</v>
      </c>
      <c r="B3129" s="761" t="s">
        <v>2024</v>
      </c>
      <c r="C3129" s="603">
        <v>105.53</v>
      </c>
      <c r="D3129" s="748"/>
    </row>
    <row r="3130" spans="1:4" ht="15">
      <c r="A3130" s="760" t="s">
        <v>2309</v>
      </c>
      <c r="B3130" s="761" t="s">
        <v>2024</v>
      </c>
      <c r="C3130" s="603">
        <v>105.53</v>
      </c>
      <c r="D3130" s="748"/>
    </row>
    <row r="3131" spans="1:4" ht="15">
      <c r="A3131" s="760" t="s">
        <v>2345</v>
      </c>
      <c r="B3131" s="761" t="s">
        <v>2024</v>
      </c>
      <c r="C3131" s="603">
        <v>105.53</v>
      </c>
      <c r="D3131" s="748"/>
    </row>
    <row r="3132" spans="1:4" ht="15">
      <c r="A3132" s="760" t="s">
        <v>2099</v>
      </c>
      <c r="B3132" s="761" t="s">
        <v>2003</v>
      </c>
      <c r="C3132" s="603">
        <v>175.88</v>
      </c>
      <c r="D3132" s="748"/>
    </row>
    <row r="3133" spans="1:4" ht="15">
      <c r="A3133" s="760" t="s">
        <v>2148</v>
      </c>
      <c r="B3133" s="761" t="s">
        <v>2003</v>
      </c>
      <c r="C3133" s="603">
        <v>175.88</v>
      </c>
      <c r="D3133" s="748"/>
    </row>
    <row r="3134" spans="1:4" ht="15">
      <c r="A3134" s="760" t="s">
        <v>2484</v>
      </c>
      <c r="B3134" s="761" t="s">
        <v>2003</v>
      </c>
      <c r="C3134" s="603">
        <v>175.88</v>
      </c>
      <c r="D3134" s="748"/>
    </row>
    <row r="3135" spans="1:4" ht="15">
      <c r="A3135" s="760" t="s">
        <v>2112</v>
      </c>
      <c r="B3135" s="761" t="s">
        <v>2003</v>
      </c>
      <c r="C3135" s="603">
        <v>175.88</v>
      </c>
      <c r="D3135" s="748"/>
    </row>
    <row r="3136" spans="1:4" ht="15">
      <c r="A3136" s="760" t="s">
        <v>2530</v>
      </c>
      <c r="B3136" s="761" t="s">
        <v>2003</v>
      </c>
      <c r="C3136" s="603">
        <v>175.88</v>
      </c>
      <c r="D3136" s="748"/>
    </row>
    <row r="3137" spans="1:4" ht="15">
      <c r="A3137" s="760" t="s">
        <v>2427</v>
      </c>
      <c r="B3137" s="761" t="s">
        <v>2003</v>
      </c>
      <c r="C3137" s="603">
        <v>175.88</v>
      </c>
      <c r="D3137" s="748"/>
    </row>
    <row r="3138" spans="1:4" ht="15">
      <c r="A3138" s="760" t="s">
        <v>2167</v>
      </c>
      <c r="B3138" s="761" t="s">
        <v>2003</v>
      </c>
      <c r="C3138" s="603">
        <v>175.88</v>
      </c>
      <c r="D3138" s="748"/>
    </row>
    <row r="3139" spans="1:4" ht="15">
      <c r="A3139" s="760" t="s">
        <v>2157</v>
      </c>
      <c r="B3139" s="761" t="s">
        <v>2003</v>
      </c>
      <c r="C3139" s="603">
        <v>175.88</v>
      </c>
      <c r="D3139" s="748"/>
    </row>
    <row r="3140" spans="1:4" ht="15">
      <c r="A3140" s="760" t="s">
        <v>2393</v>
      </c>
      <c r="B3140" s="761" t="s">
        <v>2003</v>
      </c>
      <c r="C3140" s="603">
        <v>175.88</v>
      </c>
      <c r="D3140" s="748"/>
    </row>
    <row r="3141" spans="1:4" ht="15">
      <c r="A3141" s="760" t="s">
        <v>2507</v>
      </c>
      <c r="B3141" s="761" t="s">
        <v>2003</v>
      </c>
      <c r="C3141" s="603">
        <v>175.88</v>
      </c>
      <c r="D3141" s="748"/>
    </row>
    <row r="3142" spans="1:4" ht="15">
      <c r="A3142" s="760" t="s">
        <v>2259</v>
      </c>
      <c r="B3142" s="761" t="s">
        <v>2003</v>
      </c>
      <c r="C3142" s="603">
        <v>175.88</v>
      </c>
      <c r="D3142" s="748"/>
    </row>
    <row r="3143" spans="1:4" ht="15">
      <c r="A3143" s="760" t="s">
        <v>2304</v>
      </c>
      <c r="B3143" s="761" t="s">
        <v>2003</v>
      </c>
      <c r="C3143" s="603">
        <v>175.88</v>
      </c>
      <c r="D3143" s="748"/>
    </row>
    <row r="3144" spans="1:4" ht="15">
      <c r="A3144" s="760" t="s">
        <v>2008</v>
      </c>
      <c r="B3144" s="761" t="s">
        <v>2003</v>
      </c>
      <c r="C3144" s="603">
        <v>175.88</v>
      </c>
      <c r="D3144" s="748"/>
    </row>
    <row r="3145" spans="1:4" ht="15">
      <c r="A3145" s="760" t="s">
        <v>2522</v>
      </c>
      <c r="B3145" s="761" t="s">
        <v>2003</v>
      </c>
      <c r="C3145" s="603">
        <v>175.88</v>
      </c>
      <c r="D3145" s="748"/>
    </row>
    <row r="3146" spans="1:4" ht="15">
      <c r="A3146" s="760" t="s">
        <v>2515</v>
      </c>
      <c r="B3146" s="761" t="s">
        <v>2003</v>
      </c>
      <c r="C3146" s="603">
        <v>175.88</v>
      </c>
      <c r="D3146" s="748"/>
    </row>
    <row r="3147" spans="1:4" ht="15">
      <c r="A3147" s="760" t="s">
        <v>2002</v>
      </c>
      <c r="B3147" s="761" t="s">
        <v>2003</v>
      </c>
      <c r="C3147" s="603">
        <v>175.88</v>
      </c>
      <c r="D3147" s="748"/>
    </row>
    <row r="3148" spans="1:4" ht="15">
      <c r="A3148" s="760" t="s">
        <v>2019</v>
      </c>
      <c r="B3148" s="761" t="s">
        <v>2003</v>
      </c>
      <c r="C3148" s="603">
        <v>175.88</v>
      </c>
      <c r="D3148" s="748"/>
    </row>
    <row r="3149" spans="1:4" ht="15">
      <c r="A3149" s="760" t="s">
        <v>2124</v>
      </c>
      <c r="B3149" s="761" t="s">
        <v>2003</v>
      </c>
      <c r="C3149" s="603">
        <v>175.88</v>
      </c>
      <c r="D3149" s="748"/>
    </row>
    <row r="3150" spans="1:4" ht="15">
      <c r="A3150" s="760" t="s">
        <v>2431</v>
      </c>
      <c r="B3150" s="761" t="s">
        <v>2003</v>
      </c>
      <c r="C3150" s="603">
        <v>175.88</v>
      </c>
      <c r="D3150" s="748"/>
    </row>
    <row r="3151" spans="1:4" ht="15">
      <c r="A3151" s="760" t="s">
        <v>2199</v>
      </c>
      <c r="B3151" s="761" t="s">
        <v>2003</v>
      </c>
      <c r="C3151" s="603">
        <v>175.88</v>
      </c>
      <c r="D3151" s="748"/>
    </row>
    <row r="3152" spans="1:4" ht="15">
      <c r="A3152" s="760" t="s">
        <v>2115</v>
      </c>
      <c r="B3152" s="761" t="s">
        <v>2007</v>
      </c>
      <c r="C3152" s="603">
        <v>35.18</v>
      </c>
      <c r="D3152" s="748"/>
    </row>
    <row r="3153" spans="1:4" ht="15">
      <c r="A3153" s="760" t="s">
        <v>2236</v>
      </c>
      <c r="B3153" s="761" t="s">
        <v>2007</v>
      </c>
      <c r="C3153" s="603">
        <v>35.18</v>
      </c>
      <c r="D3153" s="748"/>
    </row>
    <row r="3154" spans="1:4" ht="15">
      <c r="A3154" s="760" t="s">
        <v>2506</v>
      </c>
      <c r="B3154" s="761" t="s">
        <v>2007</v>
      </c>
      <c r="C3154" s="603">
        <v>35.18</v>
      </c>
      <c r="D3154" s="748"/>
    </row>
    <row r="3155" spans="1:4" ht="15">
      <c r="A3155" s="760" t="s">
        <v>2548</v>
      </c>
      <c r="B3155" s="761" t="s">
        <v>2007</v>
      </c>
      <c r="C3155" s="603">
        <v>35.18</v>
      </c>
      <c r="D3155" s="748"/>
    </row>
    <row r="3156" spans="1:4" ht="15">
      <c r="A3156" s="760" t="s">
        <v>2049</v>
      </c>
      <c r="B3156" s="761" t="s">
        <v>2007</v>
      </c>
      <c r="C3156" s="603">
        <v>35.18</v>
      </c>
      <c r="D3156" s="748"/>
    </row>
    <row r="3157" spans="1:4" ht="15">
      <c r="A3157" s="760" t="s">
        <v>2116</v>
      </c>
      <c r="B3157" s="761" t="s">
        <v>2007</v>
      </c>
      <c r="C3157" s="603">
        <v>35.18</v>
      </c>
      <c r="D3157" s="748"/>
    </row>
    <row r="3158" spans="1:4" ht="15">
      <c r="A3158" s="760" t="s">
        <v>2011</v>
      </c>
      <c r="B3158" s="761" t="s">
        <v>2007</v>
      </c>
      <c r="C3158" s="603">
        <v>35.18</v>
      </c>
      <c r="D3158" s="748"/>
    </row>
    <row r="3159" spans="1:4" ht="15">
      <c r="A3159" s="760" t="s">
        <v>2341</v>
      </c>
      <c r="B3159" s="761" t="s">
        <v>2007</v>
      </c>
      <c r="C3159" s="603">
        <v>35.18</v>
      </c>
      <c r="D3159" s="748"/>
    </row>
    <row r="3160" spans="1:4" ht="15">
      <c r="A3160" s="760" t="s">
        <v>2235</v>
      </c>
      <c r="B3160" s="761" t="s">
        <v>2007</v>
      </c>
      <c r="C3160" s="603">
        <v>35.18</v>
      </c>
      <c r="D3160" s="748"/>
    </row>
    <row r="3161" spans="1:4" ht="15">
      <c r="A3161" s="760" t="s">
        <v>2147</v>
      </c>
      <c r="B3161" s="761" t="s">
        <v>2007</v>
      </c>
      <c r="C3161" s="603">
        <v>35.18</v>
      </c>
      <c r="D3161" s="748"/>
    </row>
    <row r="3162" spans="1:4" ht="15">
      <c r="A3162" s="760" t="s">
        <v>2022</v>
      </c>
      <c r="B3162" s="761" t="s">
        <v>2007</v>
      </c>
      <c r="C3162" s="603">
        <v>35.18</v>
      </c>
      <c r="D3162" s="748"/>
    </row>
    <row r="3163" spans="1:4" ht="15">
      <c r="A3163" s="760" t="s">
        <v>2388</v>
      </c>
      <c r="B3163" s="761" t="s">
        <v>2007</v>
      </c>
      <c r="C3163" s="603">
        <v>35.18</v>
      </c>
      <c r="D3163" s="748"/>
    </row>
    <row r="3164" spans="1:4" ht="15">
      <c r="A3164" s="760" t="s">
        <v>2085</v>
      </c>
      <c r="B3164" s="761" t="s">
        <v>2007</v>
      </c>
      <c r="C3164" s="603">
        <v>35.18</v>
      </c>
      <c r="D3164" s="748"/>
    </row>
    <row r="3165" spans="1:4" ht="15">
      <c r="A3165" s="760" t="s">
        <v>2308</v>
      </c>
      <c r="B3165" s="761" t="s">
        <v>2007</v>
      </c>
      <c r="C3165" s="603">
        <v>35.18</v>
      </c>
      <c r="D3165" s="748"/>
    </row>
    <row r="3166" spans="1:4" ht="15">
      <c r="A3166" s="760" t="s">
        <v>2264</v>
      </c>
      <c r="B3166" s="761" t="s">
        <v>2007</v>
      </c>
      <c r="C3166" s="603">
        <v>35.18</v>
      </c>
      <c r="D3166" s="748"/>
    </row>
    <row r="3167" spans="1:4" ht="15">
      <c r="A3167" s="760" t="s">
        <v>2217</v>
      </c>
      <c r="B3167" s="761" t="s">
        <v>2007</v>
      </c>
      <c r="C3167" s="603">
        <v>35.18</v>
      </c>
      <c r="D3167" s="748"/>
    </row>
    <row r="3168" spans="1:4" ht="15">
      <c r="A3168" s="760" t="s">
        <v>2006</v>
      </c>
      <c r="B3168" s="761" t="s">
        <v>2007</v>
      </c>
      <c r="C3168" s="603">
        <v>35.18</v>
      </c>
      <c r="D3168" s="748"/>
    </row>
    <row r="3169" spans="1:4" ht="15">
      <c r="A3169" s="760" t="s">
        <v>2336</v>
      </c>
      <c r="B3169" s="761" t="s">
        <v>2007</v>
      </c>
      <c r="C3169" s="603">
        <v>35.18</v>
      </c>
      <c r="D3169" s="748"/>
    </row>
    <row r="3170" spans="1:4" ht="15">
      <c r="A3170" s="760" t="s">
        <v>2434</v>
      </c>
      <c r="B3170" s="761" t="s">
        <v>2007</v>
      </c>
      <c r="C3170" s="603">
        <v>35.18</v>
      </c>
      <c r="D3170" s="748"/>
    </row>
    <row r="3171" spans="1:4" ht="15">
      <c r="A3171" s="760" t="s">
        <v>2521</v>
      </c>
      <c r="B3171" s="761" t="s">
        <v>2007</v>
      </c>
      <c r="C3171" s="603">
        <v>35.18</v>
      </c>
      <c r="D3171" s="748"/>
    </row>
    <row r="3172" spans="1:4" ht="15">
      <c r="A3172" s="760" t="s">
        <v>2449</v>
      </c>
      <c r="B3172" s="761" t="s">
        <v>2007</v>
      </c>
      <c r="C3172" s="603">
        <v>35.18</v>
      </c>
      <c r="D3172" s="748"/>
    </row>
    <row r="3173" spans="1:4" ht="15">
      <c r="A3173" s="760" t="s">
        <v>2338</v>
      </c>
      <c r="B3173" s="761" t="s">
        <v>2007</v>
      </c>
      <c r="C3173" s="603">
        <v>35.18</v>
      </c>
      <c r="D3173" s="748"/>
    </row>
    <row r="3174" spans="1:4" ht="15">
      <c r="A3174" s="760" t="s">
        <v>2426</v>
      </c>
      <c r="B3174" s="761" t="s">
        <v>2007</v>
      </c>
      <c r="C3174" s="603">
        <v>35.18</v>
      </c>
      <c r="D3174" s="748"/>
    </row>
    <row r="3175" spans="1:4" ht="15">
      <c r="A3175" s="760" t="s">
        <v>2520</v>
      </c>
      <c r="B3175" s="761" t="s">
        <v>2007</v>
      </c>
      <c r="C3175" s="603">
        <v>35.18</v>
      </c>
      <c r="D3175" s="748"/>
    </row>
    <row r="3176" spans="1:4" ht="15">
      <c r="A3176" s="760" t="s">
        <v>2100</v>
      </c>
      <c r="B3176" s="761" t="s">
        <v>2007</v>
      </c>
      <c r="C3176" s="603">
        <v>35.18</v>
      </c>
      <c r="D3176" s="748"/>
    </row>
    <row r="3177" spans="1:4" ht="15">
      <c r="A3177" s="760" t="s">
        <v>2435</v>
      </c>
      <c r="B3177" s="761" t="s">
        <v>2007</v>
      </c>
      <c r="C3177" s="603">
        <v>35.18</v>
      </c>
      <c r="D3177" s="748"/>
    </row>
    <row r="3178" spans="1:4" ht="15">
      <c r="A3178" s="760" t="s">
        <v>2111</v>
      </c>
      <c r="B3178" s="761" t="s">
        <v>2007</v>
      </c>
      <c r="C3178" s="603">
        <v>35.18</v>
      </c>
      <c r="D3178" s="748"/>
    </row>
    <row r="3179" spans="1:4" ht="15">
      <c r="A3179" s="760" t="s">
        <v>2342</v>
      </c>
      <c r="B3179" s="761" t="s">
        <v>2007</v>
      </c>
      <c r="C3179" s="603">
        <v>35.18</v>
      </c>
      <c r="D3179" s="748"/>
    </row>
    <row r="3180" spans="1:4" ht="15">
      <c r="A3180" s="760" t="s">
        <v>2292</v>
      </c>
      <c r="B3180" s="761" t="s">
        <v>2007</v>
      </c>
      <c r="C3180" s="603">
        <v>35.18</v>
      </c>
      <c r="D3180" s="748"/>
    </row>
    <row r="3181" spans="1:4" ht="15">
      <c r="A3181" s="760" t="s">
        <v>2505</v>
      </c>
      <c r="B3181" s="761" t="s">
        <v>2007</v>
      </c>
      <c r="C3181" s="603">
        <v>35.18</v>
      </c>
      <c r="D3181" s="748"/>
    </row>
    <row r="3182" spans="1:4" ht="15">
      <c r="A3182" s="760" t="s">
        <v>2200</v>
      </c>
      <c r="B3182" s="761" t="s">
        <v>1997</v>
      </c>
      <c r="C3182" s="603">
        <v>351.75</v>
      </c>
      <c r="D3182" s="748"/>
    </row>
    <row r="3183" spans="1:4" ht="15">
      <c r="A3183" s="760" t="s">
        <v>2516</v>
      </c>
      <c r="B3183" s="761" t="s">
        <v>1997</v>
      </c>
      <c r="C3183" s="603">
        <v>351.75</v>
      </c>
      <c r="D3183" s="748"/>
    </row>
    <row r="3184" spans="1:4" ht="15">
      <c r="A3184" s="760" t="s">
        <v>2537</v>
      </c>
      <c r="B3184" s="761" t="s">
        <v>1997</v>
      </c>
      <c r="C3184" s="603">
        <v>351.75</v>
      </c>
      <c r="D3184" s="748"/>
    </row>
    <row r="3185" spans="1:4" ht="15">
      <c r="A3185" s="760" t="s">
        <v>2255</v>
      </c>
      <c r="B3185" s="761" t="s">
        <v>1997</v>
      </c>
      <c r="C3185" s="603">
        <v>351.75</v>
      </c>
      <c r="D3185" s="748"/>
    </row>
    <row r="3186" spans="1:4" ht="15">
      <c r="A3186" s="760" t="s">
        <v>2185</v>
      </c>
      <c r="B3186" s="761" t="s">
        <v>1997</v>
      </c>
      <c r="C3186" s="603">
        <v>351.75</v>
      </c>
      <c r="D3186" s="748"/>
    </row>
    <row r="3187" spans="1:4" ht="15">
      <c r="A3187" s="760" t="s">
        <v>2256</v>
      </c>
      <c r="B3187" s="761" t="s">
        <v>1997</v>
      </c>
      <c r="C3187" s="603">
        <v>351.75</v>
      </c>
      <c r="D3187" s="748"/>
    </row>
    <row r="3188" spans="1:4" ht="15">
      <c r="A3188" s="760" t="s">
        <v>2168</v>
      </c>
      <c r="B3188" s="761" t="s">
        <v>1997</v>
      </c>
      <c r="C3188" s="603">
        <v>351.75</v>
      </c>
      <c r="D3188" s="748"/>
    </row>
    <row r="3189" spans="1:4" ht="15">
      <c r="A3189" s="760" t="s">
        <v>2201</v>
      </c>
      <c r="B3189" s="761" t="s">
        <v>1997</v>
      </c>
      <c r="C3189" s="603">
        <v>351.75</v>
      </c>
      <c r="D3189" s="748"/>
    </row>
    <row r="3190" spans="1:4" ht="15">
      <c r="A3190" s="760" t="s">
        <v>2260</v>
      </c>
      <c r="B3190" s="761" t="s">
        <v>1997</v>
      </c>
      <c r="C3190" s="603">
        <v>351.75</v>
      </c>
      <c r="D3190" s="748"/>
    </row>
    <row r="3191" spans="1:4" ht="15">
      <c r="A3191" s="760" t="s">
        <v>2146</v>
      </c>
      <c r="B3191" s="761" t="s">
        <v>1997</v>
      </c>
      <c r="C3191" s="603">
        <v>351.75</v>
      </c>
      <c r="D3191" s="748"/>
    </row>
    <row r="3192" spans="1:4" ht="15">
      <c r="A3192" s="760" t="s">
        <v>2119</v>
      </c>
      <c r="B3192" s="761" t="s">
        <v>1997</v>
      </c>
      <c r="C3192" s="603">
        <v>351.75</v>
      </c>
      <c r="D3192" s="748"/>
    </row>
    <row r="3193" spans="1:4" ht="15">
      <c r="A3193" s="760" t="s">
        <v>2392</v>
      </c>
      <c r="B3193" s="761" t="s">
        <v>1997</v>
      </c>
      <c r="C3193" s="603">
        <v>351.75</v>
      </c>
      <c r="D3193" s="748"/>
    </row>
    <row r="3194" spans="1:4" ht="15">
      <c r="A3194" s="760" t="s">
        <v>2523</v>
      </c>
      <c r="B3194" s="761" t="s">
        <v>1997</v>
      </c>
      <c r="C3194" s="603">
        <v>351.75</v>
      </c>
      <c r="D3194" s="748"/>
    </row>
    <row r="3195" spans="1:4" ht="15">
      <c r="A3195" s="760" t="s">
        <v>2187</v>
      </c>
      <c r="B3195" s="761" t="s">
        <v>1997</v>
      </c>
      <c r="C3195" s="603">
        <v>351.75</v>
      </c>
      <c r="D3195" s="748"/>
    </row>
    <row r="3196" spans="1:4" ht="15">
      <c r="A3196" s="760" t="s">
        <v>1996</v>
      </c>
      <c r="B3196" s="761" t="s">
        <v>1997</v>
      </c>
      <c r="C3196" s="603">
        <v>351.75</v>
      </c>
      <c r="D3196" s="748"/>
    </row>
    <row r="3197" spans="1:4" ht="15">
      <c r="A3197" s="760" t="s">
        <v>2261</v>
      </c>
      <c r="B3197" s="761" t="s">
        <v>1997</v>
      </c>
      <c r="C3197" s="603">
        <v>351.75</v>
      </c>
      <c r="D3197" s="748"/>
    </row>
    <row r="3198" spans="1:4" ht="15">
      <c r="A3198" s="760" t="s">
        <v>2189</v>
      </c>
      <c r="B3198" s="761" t="s">
        <v>1997</v>
      </c>
      <c r="C3198" s="603">
        <v>351.75</v>
      </c>
      <c r="D3198" s="748"/>
    </row>
    <row r="3199" spans="1:4" ht="15">
      <c r="A3199" s="760" t="s">
        <v>2551</v>
      </c>
      <c r="B3199" s="761" t="s">
        <v>1997</v>
      </c>
      <c r="C3199" s="603">
        <v>351.75</v>
      </c>
      <c r="D3199" s="748"/>
    </row>
    <row r="3200" spans="1:4" ht="15">
      <c r="A3200" s="760" t="s">
        <v>2413</v>
      </c>
      <c r="B3200" s="761" t="s">
        <v>1997</v>
      </c>
      <c r="C3200" s="603">
        <v>351.75</v>
      </c>
      <c r="D3200" s="748"/>
    </row>
    <row r="3201" spans="1:4" ht="15">
      <c r="A3201" s="760" t="s">
        <v>2307</v>
      </c>
      <c r="B3201" s="761" t="s">
        <v>1997</v>
      </c>
      <c r="C3201" s="603">
        <v>351.75</v>
      </c>
      <c r="D3201" s="748"/>
    </row>
    <row r="3202" spans="1:4" ht="15">
      <c r="A3202" s="760" t="s">
        <v>2327</v>
      </c>
      <c r="B3202" s="761" t="s">
        <v>1997</v>
      </c>
      <c r="C3202" s="603">
        <v>351.75</v>
      </c>
      <c r="D3202" s="748"/>
    </row>
    <row r="3203" spans="1:4" ht="15">
      <c r="A3203" s="760" t="s">
        <v>2452</v>
      </c>
      <c r="B3203" s="761" t="s">
        <v>2026</v>
      </c>
      <c r="C3203" s="603">
        <v>527.63</v>
      </c>
      <c r="D3203" s="748"/>
    </row>
    <row r="3204" spans="1:4" ht="15">
      <c r="A3204" s="760" t="s">
        <v>2145</v>
      </c>
      <c r="B3204" s="761" t="s">
        <v>2026</v>
      </c>
      <c r="C3204" s="603">
        <v>527.63</v>
      </c>
      <c r="D3204" s="748"/>
    </row>
    <row r="3205" spans="1:4" ht="15">
      <c r="A3205" s="760" t="s">
        <v>2461</v>
      </c>
      <c r="B3205" s="761" t="s">
        <v>2026</v>
      </c>
      <c r="C3205" s="603">
        <v>527.63</v>
      </c>
      <c r="D3205" s="748"/>
    </row>
    <row r="3206" spans="1:4" ht="15">
      <c r="A3206" s="760" t="s">
        <v>2316</v>
      </c>
      <c r="B3206" s="761" t="s">
        <v>2026</v>
      </c>
      <c r="C3206" s="603">
        <v>527.63</v>
      </c>
      <c r="D3206" s="748"/>
    </row>
    <row r="3207" spans="1:4" ht="15">
      <c r="A3207" s="760" t="s">
        <v>2284</v>
      </c>
      <c r="B3207" s="761" t="s">
        <v>2026</v>
      </c>
      <c r="C3207" s="603">
        <v>527.63</v>
      </c>
      <c r="D3207" s="748"/>
    </row>
    <row r="3208" spans="1:4" ht="15">
      <c r="A3208" s="760" t="s">
        <v>2538</v>
      </c>
      <c r="B3208" s="761" t="s">
        <v>2026</v>
      </c>
      <c r="C3208" s="603">
        <v>527.63</v>
      </c>
      <c r="D3208" s="748"/>
    </row>
    <row r="3209" spans="1:4" ht="15">
      <c r="A3209" s="760" t="s">
        <v>2031</v>
      </c>
      <c r="B3209" s="761" t="s">
        <v>2026</v>
      </c>
      <c r="C3209" s="603">
        <v>527.63</v>
      </c>
      <c r="D3209" s="748"/>
    </row>
    <row r="3210" spans="1:4" ht="15">
      <c r="A3210" s="760" t="s">
        <v>2101</v>
      </c>
      <c r="B3210" s="761" t="s">
        <v>2026</v>
      </c>
      <c r="C3210" s="603">
        <v>527.63</v>
      </c>
      <c r="D3210" s="748"/>
    </row>
    <row r="3211" spans="1:4" ht="15">
      <c r="A3211" s="760" t="s">
        <v>2088</v>
      </c>
      <c r="B3211" s="761" t="s">
        <v>2026</v>
      </c>
      <c r="C3211" s="603">
        <v>527.63</v>
      </c>
      <c r="D3211" s="748"/>
    </row>
    <row r="3212" spans="1:4" ht="15">
      <c r="A3212" s="760" t="s">
        <v>2262</v>
      </c>
      <c r="B3212" s="761" t="s">
        <v>2026</v>
      </c>
      <c r="C3212" s="603">
        <v>527.63</v>
      </c>
      <c r="D3212" s="748"/>
    </row>
    <row r="3213" spans="1:4" ht="15">
      <c r="A3213" s="760" t="s">
        <v>2542</v>
      </c>
      <c r="B3213" s="761" t="s">
        <v>2026</v>
      </c>
      <c r="C3213" s="603">
        <v>527.63</v>
      </c>
      <c r="D3213" s="748"/>
    </row>
    <row r="3214" spans="1:4" ht="15">
      <c r="A3214" s="760" t="s">
        <v>2025</v>
      </c>
      <c r="B3214" s="761" t="s">
        <v>2026</v>
      </c>
      <c r="C3214" s="603">
        <v>527.63</v>
      </c>
      <c r="D3214" s="748"/>
    </row>
    <row r="3215" spans="1:4" ht="15">
      <c r="A3215" s="760" t="s">
        <v>2279</v>
      </c>
      <c r="B3215" s="761" t="s">
        <v>2026</v>
      </c>
      <c r="C3215" s="603">
        <v>527.63</v>
      </c>
      <c r="D3215" s="748"/>
    </row>
    <row r="3216" spans="1:4" ht="15">
      <c r="A3216" s="760" t="s">
        <v>2273</v>
      </c>
      <c r="B3216" s="761" t="s">
        <v>2026</v>
      </c>
      <c r="C3216" s="603">
        <v>527.63</v>
      </c>
      <c r="D3216" s="748"/>
    </row>
    <row r="3217" spans="1:4" ht="15">
      <c r="A3217" s="760" t="s">
        <v>2306</v>
      </c>
      <c r="B3217" s="761" t="s">
        <v>2026</v>
      </c>
      <c r="C3217" s="603">
        <v>527.63</v>
      </c>
      <c r="D3217" s="748"/>
    </row>
    <row r="3218" spans="1:4" ht="15">
      <c r="A3218" s="760" t="s">
        <v>2370</v>
      </c>
      <c r="B3218" s="761" t="s">
        <v>2026</v>
      </c>
      <c r="C3218" s="603">
        <v>527.63</v>
      </c>
      <c r="D3218" s="748"/>
    </row>
    <row r="3219" spans="1:4" ht="15">
      <c r="A3219" s="760" t="s">
        <v>2241</v>
      </c>
      <c r="B3219" s="761" t="s">
        <v>2026</v>
      </c>
      <c r="C3219" s="603">
        <v>527.63</v>
      </c>
      <c r="D3219" s="748"/>
    </row>
    <row r="3220" spans="1:4" ht="15">
      <c r="A3220" s="760" t="s">
        <v>2334</v>
      </c>
      <c r="B3220" s="761" t="s">
        <v>2026</v>
      </c>
      <c r="C3220" s="603">
        <v>527.63</v>
      </c>
      <c r="D3220" s="748"/>
    </row>
    <row r="3221" spans="1:4" ht="15">
      <c r="A3221" s="760" t="s">
        <v>2412</v>
      </c>
      <c r="B3221" s="761" t="s">
        <v>2026</v>
      </c>
      <c r="C3221" s="603">
        <v>527.63</v>
      </c>
      <c r="D3221" s="748"/>
    </row>
    <row r="3222" spans="1:4" ht="15">
      <c r="A3222" s="760" t="s">
        <v>2242</v>
      </c>
      <c r="B3222" s="761" t="s">
        <v>2026</v>
      </c>
      <c r="C3222" s="603">
        <v>527.63</v>
      </c>
      <c r="D3222" s="748"/>
    </row>
    <row r="3223" spans="1:4" ht="15">
      <c r="A3223" s="760" t="s">
        <v>2527</v>
      </c>
      <c r="B3223" s="761" t="s">
        <v>2073</v>
      </c>
      <c r="C3223" s="603">
        <v>703.5</v>
      </c>
      <c r="D3223" s="748"/>
    </row>
    <row r="3224" spans="1:4" ht="15">
      <c r="A3224" s="760" t="s">
        <v>2295</v>
      </c>
      <c r="B3224" s="761" t="s">
        <v>2073</v>
      </c>
      <c r="C3224" s="603">
        <v>703.5</v>
      </c>
      <c r="D3224" s="748"/>
    </row>
    <row r="3225" spans="1:4" ht="15">
      <c r="A3225" s="760" t="s">
        <v>2450</v>
      </c>
      <c r="B3225" s="761" t="s">
        <v>2073</v>
      </c>
      <c r="C3225" s="603">
        <v>703.5</v>
      </c>
      <c r="D3225" s="748"/>
    </row>
    <row r="3226" spans="1:4" ht="15">
      <c r="A3226" s="760" t="s">
        <v>2383</v>
      </c>
      <c r="B3226" s="761" t="s">
        <v>2073</v>
      </c>
      <c r="C3226" s="603">
        <v>703.5</v>
      </c>
      <c r="D3226" s="748"/>
    </row>
    <row r="3227" spans="1:4" ht="15">
      <c r="A3227" s="760" t="s">
        <v>2496</v>
      </c>
      <c r="B3227" s="761" t="s">
        <v>2073</v>
      </c>
      <c r="C3227" s="603">
        <v>703.5</v>
      </c>
      <c r="D3227" s="748"/>
    </row>
    <row r="3228" spans="1:4" ht="15">
      <c r="A3228" s="760" t="s">
        <v>2470</v>
      </c>
      <c r="B3228" s="761" t="s">
        <v>2073</v>
      </c>
      <c r="C3228" s="603">
        <v>703.5</v>
      </c>
      <c r="D3228" s="748"/>
    </row>
    <row r="3229" spans="1:4" ht="15">
      <c r="A3229" s="760" t="s">
        <v>2188</v>
      </c>
      <c r="B3229" s="761" t="s">
        <v>2073</v>
      </c>
      <c r="C3229" s="603">
        <v>703.5</v>
      </c>
      <c r="D3229" s="748"/>
    </row>
    <row r="3230" spans="1:4" ht="15">
      <c r="A3230" s="760" t="s">
        <v>2526</v>
      </c>
      <c r="B3230" s="762" t="s">
        <v>2073</v>
      </c>
      <c r="C3230" s="603">
        <v>703.5</v>
      </c>
      <c r="D3230" s="748"/>
    </row>
    <row r="3231" spans="1:4" ht="15">
      <c r="A3231" s="760" t="s">
        <v>2072</v>
      </c>
      <c r="B3231" s="761" t="s">
        <v>2073</v>
      </c>
      <c r="C3231" s="603">
        <v>703.5</v>
      </c>
      <c r="D3231" s="748"/>
    </row>
    <row r="3232" spans="1:4" ht="15">
      <c r="A3232" s="760" t="s">
        <v>2190</v>
      </c>
      <c r="B3232" s="761" t="s">
        <v>2073</v>
      </c>
      <c r="C3232" s="552">
        <v>703.5</v>
      </c>
      <c r="D3232" s="748"/>
    </row>
    <row r="3233" spans="1:4" ht="15">
      <c r="A3233" s="760" t="s">
        <v>2476</v>
      </c>
      <c r="B3233" s="761" t="s">
        <v>2073</v>
      </c>
      <c r="C3233" s="552">
        <v>703.5</v>
      </c>
      <c r="D3233" s="748"/>
    </row>
    <row r="3234" spans="1:4" ht="15">
      <c r="A3234" s="760" t="s">
        <v>2477</v>
      </c>
      <c r="B3234" s="761" t="s">
        <v>2073</v>
      </c>
      <c r="C3234" s="552">
        <v>703.5</v>
      </c>
      <c r="D3234" s="748"/>
    </row>
    <row r="3235" spans="1:4" ht="15">
      <c r="A3235" s="760" t="s">
        <v>2481</v>
      </c>
      <c r="B3235" s="761" t="s">
        <v>2073</v>
      </c>
      <c r="C3235" s="552">
        <v>703.5</v>
      </c>
      <c r="D3235" s="748"/>
    </row>
    <row r="3236" spans="1:4" ht="15">
      <c r="A3236" s="760" t="s">
        <v>2218</v>
      </c>
      <c r="B3236" s="761" t="s">
        <v>2073</v>
      </c>
      <c r="C3236" s="552">
        <v>703.5</v>
      </c>
      <c r="D3236" s="748"/>
    </row>
    <row r="3237" spans="1:4" ht="15">
      <c r="A3237" s="760" t="s">
        <v>2280</v>
      </c>
      <c r="B3237" s="761" t="s">
        <v>2073</v>
      </c>
      <c r="C3237" s="552">
        <v>703.5</v>
      </c>
      <c r="D3237" s="748"/>
    </row>
    <row r="3238" spans="1:4" ht="15">
      <c r="A3238" s="760" t="s">
        <v>2276</v>
      </c>
      <c r="B3238" s="761" t="s">
        <v>2073</v>
      </c>
      <c r="C3238" s="552">
        <v>703.5</v>
      </c>
      <c r="D3238" s="748"/>
    </row>
    <row r="3239" spans="1:4" ht="15">
      <c r="A3239" s="760" t="s">
        <v>2411</v>
      </c>
      <c r="B3239" s="761" t="s">
        <v>2073</v>
      </c>
      <c r="C3239" s="552">
        <v>703.5</v>
      </c>
      <c r="D3239" s="748"/>
    </row>
    <row r="3240" spans="1:4" ht="15">
      <c r="A3240" s="760" t="s">
        <v>2480</v>
      </c>
      <c r="B3240" s="761" t="s">
        <v>2073</v>
      </c>
      <c r="C3240" s="552">
        <v>703.5</v>
      </c>
      <c r="D3240" s="748"/>
    </row>
    <row r="3241" spans="1:4" ht="15">
      <c r="A3241" s="760" t="s">
        <v>2406</v>
      </c>
      <c r="B3241" s="761" t="s">
        <v>2073</v>
      </c>
      <c r="C3241" s="552">
        <v>703.5</v>
      </c>
      <c r="D3241" s="748"/>
    </row>
    <row r="3242" spans="1:4" ht="15">
      <c r="A3242" s="760" t="s">
        <v>2441</v>
      </c>
      <c r="B3242" s="761" t="s">
        <v>2073</v>
      </c>
      <c r="C3242" s="552">
        <v>703.5</v>
      </c>
      <c r="D3242" s="748"/>
    </row>
    <row r="3243" spans="1:4" ht="15">
      <c r="A3243" s="760" t="s">
        <v>2032</v>
      </c>
      <c r="B3243" s="761" t="s">
        <v>2033</v>
      </c>
      <c r="C3243" s="552">
        <v>9870</v>
      </c>
      <c r="D3243" s="748"/>
    </row>
    <row r="3244" spans="1:4" ht="15">
      <c r="A3244" s="760" t="s">
        <v>2381</v>
      </c>
      <c r="B3244" s="761" t="s">
        <v>2033</v>
      </c>
      <c r="C3244" s="552">
        <v>9870</v>
      </c>
      <c r="D3244" s="748"/>
    </row>
    <row r="3245" spans="1:4" ht="15">
      <c r="A3245" s="760" t="s">
        <v>2410</v>
      </c>
      <c r="B3245" s="761" t="s">
        <v>2033</v>
      </c>
      <c r="C3245" s="552">
        <v>9870</v>
      </c>
      <c r="D3245" s="748"/>
    </row>
    <row r="3246" spans="1:4" ht="15">
      <c r="A3246" s="760" t="s">
        <v>2219</v>
      </c>
      <c r="B3246" s="761" t="s">
        <v>2033</v>
      </c>
      <c r="C3246" s="552">
        <v>9870</v>
      </c>
      <c r="D3246" s="748"/>
    </row>
    <row r="3247" spans="1:4" ht="15">
      <c r="A3247" s="760" t="s">
        <v>2202</v>
      </c>
      <c r="B3247" s="761" t="s">
        <v>2033</v>
      </c>
      <c r="C3247" s="552">
        <v>9870</v>
      </c>
      <c r="D3247" s="748"/>
    </row>
    <row r="3248" spans="1:4" ht="15">
      <c r="A3248" s="760" t="s">
        <v>2333</v>
      </c>
      <c r="B3248" s="761" t="s">
        <v>2033</v>
      </c>
      <c r="C3248" s="552">
        <v>9870</v>
      </c>
      <c r="D3248" s="748"/>
    </row>
    <row r="3249" spans="1:4" ht="15">
      <c r="A3249" s="760" t="s">
        <v>2504</v>
      </c>
      <c r="B3249" s="761" t="s">
        <v>2033</v>
      </c>
      <c r="C3249" s="552">
        <v>9870</v>
      </c>
      <c r="D3249" s="748"/>
    </row>
    <row r="3250" spans="1:4" ht="15">
      <c r="A3250" s="760" t="s">
        <v>2332</v>
      </c>
      <c r="B3250" s="761" t="s">
        <v>2033</v>
      </c>
      <c r="C3250" s="552">
        <v>9870</v>
      </c>
      <c r="D3250" s="748"/>
    </row>
    <row r="3251" spans="1:4" ht="15">
      <c r="A3251" s="760" t="s">
        <v>2440</v>
      </c>
      <c r="B3251" s="761" t="s">
        <v>2033</v>
      </c>
      <c r="C3251" s="603">
        <v>9870</v>
      </c>
      <c r="D3251" s="748"/>
    </row>
    <row r="3252" spans="1:4" ht="15">
      <c r="A3252" s="760" t="s">
        <v>2265</v>
      </c>
      <c r="B3252" s="761" t="s">
        <v>2033</v>
      </c>
      <c r="C3252" s="603">
        <v>9870</v>
      </c>
      <c r="D3252" s="748"/>
    </row>
    <row r="3253" spans="1:4" ht="15">
      <c r="A3253" s="760" t="s">
        <v>2359</v>
      </c>
      <c r="B3253" s="761" t="s">
        <v>2033</v>
      </c>
      <c r="C3253" s="603">
        <v>9870</v>
      </c>
      <c r="D3253" s="748"/>
    </row>
    <row r="3254" spans="1:4" ht="15">
      <c r="A3254" s="760" t="s">
        <v>2169</v>
      </c>
      <c r="B3254" s="761" t="s">
        <v>2033</v>
      </c>
      <c r="C3254" s="603">
        <v>9870</v>
      </c>
      <c r="D3254" s="748"/>
    </row>
    <row r="3255" spans="1:4" ht="15">
      <c r="A3255" s="760" t="s">
        <v>2317</v>
      </c>
      <c r="B3255" s="761" t="s">
        <v>2033</v>
      </c>
      <c r="C3255" s="603">
        <v>9870</v>
      </c>
      <c r="D3255" s="748"/>
    </row>
    <row r="3256" spans="1:4" ht="15">
      <c r="A3256" s="760" t="s">
        <v>2266</v>
      </c>
      <c r="B3256" s="761" t="s">
        <v>2033</v>
      </c>
      <c r="C3256" s="552">
        <v>9870</v>
      </c>
      <c r="D3256" s="748"/>
    </row>
    <row r="3257" spans="1:4" ht="15">
      <c r="A3257" s="760" t="s">
        <v>2318</v>
      </c>
      <c r="B3257" s="761" t="s">
        <v>2033</v>
      </c>
      <c r="C3257" s="552">
        <v>9870</v>
      </c>
      <c r="D3257" s="748"/>
    </row>
    <row r="3258" spans="1:4" ht="15">
      <c r="A3258" s="760" t="s">
        <v>2212</v>
      </c>
      <c r="B3258" s="761" t="s">
        <v>2213</v>
      </c>
      <c r="C3258" s="552">
        <v>120277.5</v>
      </c>
      <c r="D3258" s="748"/>
    </row>
    <row r="3259" spans="1:4" ht="15">
      <c r="A3259" s="760" t="s">
        <v>2469</v>
      </c>
      <c r="B3259" s="761" t="s">
        <v>2213</v>
      </c>
      <c r="C3259" s="552">
        <v>120277.5</v>
      </c>
      <c r="D3259" s="748"/>
    </row>
    <row r="3260" spans="1:4" ht="15">
      <c r="A3260" s="760" t="s">
        <v>2405</v>
      </c>
      <c r="B3260" s="761" t="s">
        <v>2298</v>
      </c>
      <c r="C3260" s="552">
        <v>99206.1</v>
      </c>
      <c r="D3260" s="748"/>
    </row>
    <row r="3261" spans="1:4" ht="15">
      <c r="A3261" s="760" t="s">
        <v>2297</v>
      </c>
      <c r="B3261" s="761" t="s">
        <v>2298</v>
      </c>
      <c r="C3261" s="552">
        <v>99206.1</v>
      </c>
      <c r="D3261" s="748"/>
    </row>
    <row r="3262" spans="1:4" ht="15">
      <c r="A3262" s="760" t="s">
        <v>2017</v>
      </c>
      <c r="B3262" s="761" t="s">
        <v>2018</v>
      </c>
      <c r="C3262" s="552">
        <v>945.53</v>
      </c>
      <c r="D3262" s="748"/>
    </row>
    <row r="3263" spans="1:4" ht="15">
      <c r="A3263" s="760" t="s">
        <v>2191</v>
      </c>
      <c r="B3263" s="761" t="s">
        <v>2018</v>
      </c>
      <c r="C3263" s="552">
        <v>945.53</v>
      </c>
      <c r="D3263" s="748"/>
    </row>
    <row r="3264" spans="1:4" ht="15">
      <c r="A3264" s="760" t="s">
        <v>2234</v>
      </c>
      <c r="B3264" s="761" t="s">
        <v>2018</v>
      </c>
      <c r="C3264" s="552">
        <v>945.53</v>
      </c>
      <c r="D3264" s="748"/>
    </row>
    <row r="3265" spans="1:4" ht="15">
      <c r="A3265" s="760" t="s">
        <v>2557</v>
      </c>
      <c r="B3265" s="761" t="s">
        <v>2018</v>
      </c>
      <c r="C3265" s="552">
        <v>945.53</v>
      </c>
      <c r="D3265" s="748"/>
    </row>
    <row r="3266" spans="1:4" ht="15">
      <c r="A3266" s="760" t="s">
        <v>2203</v>
      </c>
      <c r="B3266" s="761" t="s">
        <v>2018</v>
      </c>
      <c r="C3266" s="552">
        <v>945.53</v>
      </c>
      <c r="D3266" s="748"/>
    </row>
    <row r="3267" spans="1:4" ht="15">
      <c r="A3267" s="760" t="s">
        <v>2109</v>
      </c>
      <c r="B3267" s="761" t="s">
        <v>2110</v>
      </c>
      <c r="C3267" s="552">
        <v>1051.05</v>
      </c>
      <c r="D3267" s="748"/>
    </row>
    <row r="3268" spans="1:4" ht="15">
      <c r="A3268" s="760" t="s">
        <v>2390</v>
      </c>
      <c r="B3268" s="761" t="s">
        <v>2110</v>
      </c>
      <c r="C3268" s="552">
        <v>1051.05</v>
      </c>
      <c r="D3268" s="748"/>
    </row>
    <row r="3269" spans="1:4" ht="15">
      <c r="A3269" s="760" t="s">
        <v>2263</v>
      </c>
      <c r="B3269" s="761" t="s">
        <v>2110</v>
      </c>
      <c r="C3269" s="552">
        <v>1051.05</v>
      </c>
      <c r="D3269" s="748"/>
    </row>
    <row r="3270" spans="1:4" ht="15">
      <c r="A3270" s="760" t="s">
        <v>2439</v>
      </c>
      <c r="B3270" s="761" t="s">
        <v>2110</v>
      </c>
      <c r="C3270" s="552">
        <v>1051.05</v>
      </c>
      <c r="D3270" s="748"/>
    </row>
    <row r="3271" spans="1:4" ht="15">
      <c r="A3271" s="760" t="s">
        <v>2369</v>
      </c>
      <c r="B3271" s="761" t="s">
        <v>2110</v>
      </c>
      <c r="C3271" s="552">
        <v>1051.05</v>
      </c>
      <c r="D3271" s="748"/>
    </row>
    <row r="3272" spans="1:4" ht="15">
      <c r="A3272" s="760" t="s">
        <v>2519</v>
      </c>
      <c r="B3272" s="761" t="s">
        <v>2016</v>
      </c>
      <c r="C3272" s="552">
        <v>1191.75</v>
      </c>
      <c r="D3272" s="748"/>
    </row>
    <row r="3273" spans="1:4" ht="15">
      <c r="A3273" s="760" t="s">
        <v>2471</v>
      </c>
      <c r="B3273" s="761" t="s">
        <v>2016</v>
      </c>
      <c r="C3273" s="552">
        <v>1191.75</v>
      </c>
      <c r="D3273" s="748"/>
    </row>
    <row r="3274" spans="1:4" ht="15">
      <c r="A3274" s="760" t="s">
        <v>2350</v>
      </c>
      <c r="B3274" s="761" t="s">
        <v>2016</v>
      </c>
      <c r="C3274" s="552">
        <v>1191.75</v>
      </c>
      <c r="D3274" s="748"/>
    </row>
    <row r="3275" spans="1:4" ht="15">
      <c r="A3275" s="760" t="s">
        <v>2490</v>
      </c>
      <c r="B3275" s="761" t="s">
        <v>2016</v>
      </c>
      <c r="C3275" s="552">
        <v>1191.75</v>
      </c>
      <c r="D3275" s="748"/>
    </row>
    <row r="3276" spans="1:4" ht="15">
      <c r="A3276" s="760" t="s">
        <v>2015</v>
      </c>
      <c r="B3276" s="761" t="s">
        <v>2016</v>
      </c>
      <c r="C3276" s="552">
        <v>1191.75</v>
      </c>
      <c r="D3276" s="748"/>
    </row>
    <row r="3277" spans="1:4" ht="15">
      <c r="A3277" s="760" t="s">
        <v>2491</v>
      </c>
      <c r="B3277" s="761" t="s">
        <v>1999</v>
      </c>
      <c r="C3277" s="552">
        <v>1543.5</v>
      </c>
      <c r="D3277" s="748"/>
    </row>
    <row r="3278" spans="1:4" ht="15">
      <c r="A3278" s="760" t="s">
        <v>2382</v>
      </c>
      <c r="B3278" s="761" t="s">
        <v>1999</v>
      </c>
      <c r="C3278" s="552">
        <v>1543.5</v>
      </c>
      <c r="D3278" s="748"/>
    </row>
    <row r="3279" spans="1:4" ht="15">
      <c r="A3279" s="760" t="s">
        <v>2243</v>
      </c>
      <c r="B3279" s="761" t="s">
        <v>1999</v>
      </c>
      <c r="C3279" s="552">
        <v>1543.5</v>
      </c>
      <c r="D3279" s="748"/>
    </row>
    <row r="3280" spans="1:4" ht="15">
      <c r="A3280" s="760" t="s">
        <v>1998</v>
      </c>
      <c r="B3280" s="761" t="s">
        <v>1999</v>
      </c>
      <c r="C3280" s="552">
        <v>1543.5</v>
      </c>
      <c r="D3280" s="748"/>
    </row>
    <row r="3281" spans="1:4" ht="15">
      <c r="A3281" s="760" t="s">
        <v>2453</v>
      </c>
      <c r="B3281" s="761" t="s">
        <v>1999</v>
      </c>
      <c r="C3281" s="552">
        <v>1543.5</v>
      </c>
      <c r="D3281" s="748"/>
    </row>
    <row r="3282" spans="1:4" ht="15">
      <c r="A3282" s="760" t="s">
        <v>2244</v>
      </c>
      <c r="B3282" s="761" t="s">
        <v>2245</v>
      </c>
      <c r="C3282" s="552">
        <v>7560</v>
      </c>
      <c r="D3282" s="748"/>
    </row>
    <row r="3283" spans="1:4" ht="15">
      <c r="A3283" s="760" t="s">
        <v>2328</v>
      </c>
      <c r="B3283" s="761" t="s">
        <v>2245</v>
      </c>
      <c r="C3283" s="552">
        <v>7560</v>
      </c>
      <c r="D3283" s="748"/>
    </row>
    <row r="3284" spans="1:4" ht="15">
      <c r="A3284" s="760" t="s">
        <v>2394</v>
      </c>
      <c r="B3284" s="761" t="s">
        <v>2395</v>
      </c>
      <c r="C3284" s="552">
        <v>8925</v>
      </c>
      <c r="D3284" s="748"/>
    </row>
    <row r="3285" spans="1:4" ht="15">
      <c r="A3285" s="760" t="s">
        <v>2357</v>
      </c>
      <c r="B3285" s="761" t="s">
        <v>2358</v>
      </c>
      <c r="C3285" s="552">
        <v>4200</v>
      </c>
      <c r="D3285" s="748"/>
    </row>
    <row r="3286" spans="1:4" ht="15">
      <c r="A3286" s="760" t="s">
        <v>2474</v>
      </c>
      <c r="B3286" s="761" t="s">
        <v>2358</v>
      </c>
      <c r="C3286" s="552">
        <v>4200</v>
      </c>
      <c r="D3286" s="748"/>
    </row>
    <row r="3287" spans="1:4" ht="15">
      <c r="A3287" s="760" t="s">
        <v>2045</v>
      </c>
      <c r="B3287" s="761" t="s">
        <v>2046</v>
      </c>
      <c r="C3287" s="552">
        <v>7350</v>
      </c>
      <c r="D3287" s="748"/>
    </row>
    <row r="3288" spans="1:4" ht="15">
      <c r="A3288" s="760" t="s">
        <v>2438</v>
      </c>
      <c r="B3288" s="761" t="s">
        <v>2046</v>
      </c>
      <c r="C3288" s="552">
        <v>7350</v>
      </c>
      <c r="D3288" s="748"/>
    </row>
    <row r="3289" spans="1:4" ht="15">
      <c r="A3289" s="760" t="s">
        <v>2468</v>
      </c>
      <c r="B3289" s="761" t="s">
        <v>2046</v>
      </c>
      <c r="C3289" s="552">
        <v>7350</v>
      </c>
      <c r="D3289" s="748"/>
    </row>
    <row r="3290" spans="1:4" ht="15">
      <c r="A3290" s="760" t="s">
        <v>2319</v>
      </c>
      <c r="B3290" s="761" t="s">
        <v>2046</v>
      </c>
      <c r="C3290" s="552">
        <v>7350</v>
      </c>
      <c r="D3290" s="748"/>
    </row>
    <row r="3291" spans="1:4" ht="15">
      <c r="A3291" s="760" t="s">
        <v>2296</v>
      </c>
      <c r="B3291" s="761" t="s">
        <v>2108</v>
      </c>
      <c r="C3291" s="552">
        <v>7140</v>
      </c>
      <c r="D3291" s="748"/>
    </row>
    <row r="3292" spans="1:4" ht="15">
      <c r="A3292" s="760" t="s">
        <v>2305</v>
      </c>
      <c r="B3292" s="761" t="s">
        <v>2108</v>
      </c>
      <c r="C3292" s="552">
        <v>7140</v>
      </c>
      <c r="D3292" s="748"/>
    </row>
    <row r="3293" spans="1:4" ht="15">
      <c r="A3293" s="760" t="s">
        <v>2107</v>
      </c>
      <c r="B3293" s="761" t="s">
        <v>2108</v>
      </c>
      <c r="C3293" s="552">
        <v>7140</v>
      </c>
      <c r="D3293" s="748"/>
    </row>
    <row r="3294" spans="1:4" ht="15">
      <c r="A3294" s="760" t="s">
        <v>2220</v>
      </c>
      <c r="B3294" s="761" t="s">
        <v>2108</v>
      </c>
      <c r="C3294" s="552">
        <v>7140</v>
      </c>
      <c r="D3294" s="748"/>
    </row>
    <row r="3295" spans="1:4" ht="15">
      <c r="A3295" s="760" t="s">
        <v>2501</v>
      </c>
      <c r="B3295" s="761" t="s">
        <v>2108</v>
      </c>
      <c r="C3295" s="552">
        <v>7140</v>
      </c>
      <c r="D3295" s="748"/>
    </row>
    <row r="3296" spans="1:4" ht="15">
      <c r="A3296" s="760" t="s">
        <v>2497</v>
      </c>
      <c r="B3296" s="761" t="s">
        <v>2108</v>
      </c>
      <c r="C3296" s="552">
        <v>7140</v>
      </c>
      <c r="D3296" s="748"/>
    </row>
    <row r="3297" spans="1:4" ht="15">
      <c r="A3297" s="760" t="s">
        <v>2237</v>
      </c>
      <c r="B3297" s="761" t="s">
        <v>2238</v>
      </c>
      <c r="C3297" s="552">
        <v>62500</v>
      </c>
      <c r="D3297" s="748"/>
    </row>
    <row r="3298" spans="1:4" ht="15">
      <c r="A3298" s="760" t="s">
        <v>2556</v>
      </c>
      <c r="B3298" s="761" t="s">
        <v>2238</v>
      </c>
      <c r="C3298" s="552">
        <v>62500</v>
      </c>
      <c r="D3298" s="748"/>
    </row>
    <row r="3299" spans="1:4" ht="15">
      <c r="A3299" s="760" t="s">
        <v>2352</v>
      </c>
      <c r="B3299" s="761" t="s">
        <v>2238</v>
      </c>
      <c r="C3299" s="552">
        <v>62500</v>
      </c>
      <c r="D3299" s="748"/>
    </row>
    <row r="3300" spans="1:4" ht="15">
      <c r="A3300" s="760" t="s">
        <v>2353</v>
      </c>
      <c r="B3300" s="761" t="s">
        <v>2183</v>
      </c>
      <c r="C3300" s="552">
        <v>256978</v>
      </c>
      <c r="D3300" s="748"/>
    </row>
    <row r="3301" spans="1:4" ht="15">
      <c r="A3301" s="760" t="s">
        <v>2182</v>
      </c>
      <c r="B3301" s="761" t="s">
        <v>2183</v>
      </c>
      <c r="C3301" s="552">
        <v>256998</v>
      </c>
      <c r="D3301" s="748"/>
    </row>
    <row r="3302" spans="1:4" ht="15">
      <c r="A3302" s="760" t="s">
        <v>2552</v>
      </c>
      <c r="B3302" s="761" t="s">
        <v>2183</v>
      </c>
      <c r="C3302" s="552">
        <v>256998</v>
      </c>
      <c r="D3302" s="748"/>
    </row>
    <row r="3303" spans="1:4" ht="15">
      <c r="A3303" s="760" t="s">
        <v>2482</v>
      </c>
      <c r="B3303" s="761" t="s">
        <v>2483</v>
      </c>
      <c r="C3303" s="552">
        <v>4484</v>
      </c>
      <c r="D3303" s="748"/>
    </row>
    <row r="3304" spans="1:4" ht="15">
      <c r="A3304" s="760" t="s">
        <v>2502</v>
      </c>
      <c r="B3304" s="761" t="s">
        <v>2503</v>
      </c>
      <c r="C3304" s="552">
        <v>17145</v>
      </c>
      <c r="D3304" s="748"/>
    </row>
    <row r="3305" spans="1:4" ht="15">
      <c r="A3305" s="760" t="s">
        <v>2451</v>
      </c>
      <c r="B3305" s="761" t="s">
        <v>2321</v>
      </c>
      <c r="C3305" s="552">
        <v>24600</v>
      </c>
      <c r="D3305" s="748"/>
    </row>
    <row r="3306" spans="1:4" ht="15">
      <c r="A3306" s="760" t="s">
        <v>2320</v>
      </c>
      <c r="B3306" s="761" t="s">
        <v>2321</v>
      </c>
      <c r="C3306" s="552">
        <v>24600</v>
      </c>
      <c r="D3306" s="748"/>
    </row>
    <row r="3307" spans="1:4" ht="15">
      <c r="A3307" s="760" t="s">
        <v>2466</v>
      </c>
      <c r="B3307" s="761" t="s">
        <v>2404</v>
      </c>
      <c r="C3307" s="552">
        <v>15750</v>
      </c>
      <c r="D3307" s="748"/>
    </row>
    <row r="3308" spans="1:4" ht="15">
      <c r="A3308" s="760" t="s">
        <v>2403</v>
      </c>
      <c r="B3308" s="761" t="s">
        <v>2404</v>
      </c>
      <c r="C3308" s="552">
        <v>15750</v>
      </c>
      <c r="D3308" s="748"/>
    </row>
    <row r="3309" spans="1:4" ht="15">
      <c r="A3309" s="760" t="s">
        <v>2104</v>
      </c>
      <c r="B3309" s="761" t="s">
        <v>2068</v>
      </c>
      <c r="C3309" s="552">
        <v>16008</v>
      </c>
      <c r="D3309" s="748"/>
    </row>
    <row r="3310" spans="1:4" ht="15">
      <c r="A3310" s="760" t="s">
        <v>2067</v>
      </c>
      <c r="B3310" s="761" t="s">
        <v>2068</v>
      </c>
      <c r="C3310" s="552">
        <v>16008</v>
      </c>
      <c r="D3310" s="748"/>
    </row>
    <row r="3311" spans="1:4" ht="15">
      <c r="A3311" s="760" t="s">
        <v>2462</v>
      </c>
      <c r="B3311" s="761" t="s">
        <v>2397</v>
      </c>
      <c r="C3311" s="552">
        <v>15803</v>
      </c>
      <c r="D3311" s="748"/>
    </row>
    <row r="3312" spans="1:4" ht="15">
      <c r="A3312" s="760" t="s">
        <v>2396</v>
      </c>
      <c r="B3312" s="761" t="s">
        <v>2397</v>
      </c>
      <c r="C3312" s="552">
        <v>15803</v>
      </c>
      <c r="D3312" s="748"/>
    </row>
    <row r="3313" spans="1:4" ht="15">
      <c r="A3313" s="760" t="s">
        <v>2117</v>
      </c>
      <c r="B3313" s="761" t="s">
        <v>2118</v>
      </c>
      <c r="C3313" s="552">
        <v>15803</v>
      </c>
      <c r="D3313" s="748"/>
    </row>
    <row r="3314" spans="1:4" ht="15">
      <c r="A3314" s="760" t="s">
        <v>2425</v>
      </c>
      <c r="B3314" s="761" t="s">
        <v>2118</v>
      </c>
      <c r="C3314" s="552">
        <v>15803</v>
      </c>
      <c r="D3314" s="748"/>
    </row>
    <row r="3315" spans="1:4" ht="15">
      <c r="A3315" s="760" t="s">
        <v>2232</v>
      </c>
      <c r="B3315" s="761" t="s">
        <v>2233</v>
      </c>
      <c r="C3315" s="552">
        <v>13599</v>
      </c>
      <c r="D3315" s="748"/>
    </row>
    <row r="3316" spans="1:4" ht="15">
      <c r="A3316" s="760" t="s">
        <v>2367</v>
      </c>
      <c r="B3316" s="761" t="s">
        <v>2233</v>
      </c>
      <c r="C3316" s="552">
        <v>13599</v>
      </c>
      <c r="D3316" s="748"/>
    </row>
    <row r="3317" spans="1:4" ht="15">
      <c r="A3317" s="760" t="s">
        <v>2224</v>
      </c>
      <c r="B3317" s="761" t="s">
        <v>2144</v>
      </c>
      <c r="C3317" s="552">
        <v>15550.99</v>
      </c>
      <c r="D3317" s="748"/>
    </row>
    <row r="3318" spans="1:4" ht="15">
      <c r="A3318" s="760" t="s">
        <v>2143</v>
      </c>
      <c r="B3318" s="761" t="s">
        <v>2144</v>
      </c>
      <c r="C3318" s="552">
        <v>15550.99</v>
      </c>
      <c r="D3318" s="748"/>
    </row>
    <row r="3319" spans="1:4" ht="15">
      <c r="A3319" s="760" t="s">
        <v>2368</v>
      </c>
      <c r="B3319" s="761" t="s">
        <v>2106</v>
      </c>
      <c r="C3319" s="552">
        <v>27648</v>
      </c>
      <c r="D3319" s="748"/>
    </row>
    <row r="3320" spans="1:4" ht="15">
      <c r="A3320" s="760" t="s">
        <v>2105</v>
      </c>
      <c r="B3320" s="761" t="s">
        <v>2106</v>
      </c>
      <c r="C3320" s="552">
        <v>27648</v>
      </c>
      <c r="D3320" s="748"/>
    </row>
    <row r="3321" spans="1:4" ht="15">
      <c r="A3321" s="760" t="s">
        <v>2337</v>
      </c>
      <c r="B3321" s="761" t="s">
        <v>2282</v>
      </c>
      <c r="C3321" s="552">
        <v>22477</v>
      </c>
      <c r="D3321" s="748"/>
    </row>
    <row r="3322" spans="1:4" ht="15">
      <c r="A3322" s="760" t="s">
        <v>2281</v>
      </c>
      <c r="B3322" s="761" t="s">
        <v>2282</v>
      </c>
      <c r="C3322" s="552">
        <v>22477</v>
      </c>
      <c r="D3322" s="748"/>
    </row>
    <row r="3323" spans="1:4" ht="15">
      <c r="A3323" s="760" t="s">
        <v>2074</v>
      </c>
      <c r="B3323" s="761" t="s">
        <v>2075</v>
      </c>
      <c r="C3323" s="552">
        <v>24072</v>
      </c>
      <c r="D3323" s="748"/>
    </row>
    <row r="3324" spans="1:4" ht="15">
      <c r="A3324" s="760" t="s">
        <v>2465</v>
      </c>
      <c r="B3324" s="761" t="s">
        <v>2075</v>
      </c>
      <c r="C3324" s="552">
        <v>24072</v>
      </c>
      <c r="D3324" s="748"/>
    </row>
    <row r="3325" spans="1:4" ht="15">
      <c r="A3325" s="760" t="s">
        <v>2076</v>
      </c>
      <c r="B3325" s="761" t="s">
        <v>2077</v>
      </c>
      <c r="C3325" s="552">
        <v>12416</v>
      </c>
      <c r="D3325" s="748"/>
    </row>
    <row r="3326" spans="1:4" ht="15">
      <c r="A3326" s="760" t="s">
        <v>2125</v>
      </c>
      <c r="B3326" s="761" t="s">
        <v>2077</v>
      </c>
      <c r="C3326" s="552">
        <v>12416</v>
      </c>
      <c r="D3326" s="748"/>
    </row>
    <row r="3327" spans="1:4" ht="15">
      <c r="A3327" s="760" t="s">
        <v>2463</v>
      </c>
      <c r="B3327" s="761" t="s">
        <v>2419</v>
      </c>
      <c r="C3327" s="552">
        <v>11200.99</v>
      </c>
      <c r="D3327" s="748"/>
    </row>
    <row r="3328" spans="1:4" ht="15">
      <c r="A3328" s="760" t="s">
        <v>2418</v>
      </c>
      <c r="B3328" s="761" t="s">
        <v>2419</v>
      </c>
      <c r="C3328" s="552">
        <v>11200.99</v>
      </c>
      <c r="D3328" s="748"/>
    </row>
    <row r="3329" spans="1:4" ht="15">
      <c r="A3329" s="760" t="s">
        <v>2221</v>
      </c>
      <c r="B3329" s="761" t="s">
        <v>2195</v>
      </c>
      <c r="C3329" s="552">
        <v>29499.99</v>
      </c>
      <c r="D3329" s="748"/>
    </row>
    <row r="3330" spans="1:4" ht="15">
      <c r="A3330" s="760" t="s">
        <v>2194</v>
      </c>
      <c r="B3330" s="761" t="s">
        <v>2195</v>
      </c>
      <c r="C3330" s="552">
        <v>29499.99</v>
      </c>
      <c r="D3330" s="748"/>
    </row>
    <row r="3331" spans="1:4" ht="15">
      <c r="A3331" s="760" t="s">
        <v>2417</v>
      </c>
      <c r="B3331" s="761" t="s">
        <v>2288</v>
      </c>
      <c r="C3331" s="552">
        <v>15920</v>
      </c>
      <c r="D3331" s="748"/>
    </row>
    <row r="3332" spans="1:4" ht="15">
      <c r="A3332" s="760" t="s">
        <v>2287</v>
      </c>
      <c r="B3332" s="761" t="s">
        <v>2288</v>
      </c>
      <c r="C3332" s="552">
        <v>15920</v>
      </c>
      <c r="D3332" s="748"/>
    </row>
    <row r="3333" spans="1:4" ht="15">
      <c r="A3333" s="760" t="s">
        <v>2421</v>
      </c>
      <c r="B3333" s="761" t="s">
        <v>2286</v>
      </c>
      <c r="C3333" s="552">
        <v>17909</v>
      </c>
      <c r="D3333" s="748"/>
    </row>
    <row r="3334" spans="1:4" ht="15">
      <c r="A3334" s="760" t="s">
        <v>2285</v>
      </c>
      <c r="B3334" s="762" t="s">
        <v>2286</v>
      </c>
      <c r="C3334" s="552">
        <v>17909</v>
      </c>
      <c r="D3334" s="748"/>
    </row>
    <row r="3335" spans="1:4" ht="15">
      <c r="A3335" s="760" t="s">
        <v>2478</v>
      </c>
      <c r="B3335" s="762" t="s">
        <v>2275</v>
      </c>
      <c r="C3335" s="552">
        <v>15811.99</v>
      </c>
      <c r="D3335" s="748"/>
    </row>
    <row r="3336" spans="1:4" ht="15">
      <c r="A3336" s="760" t="s">
        <v>2274</v>
      </c>
      <c r="B3336" s="762" t="s">
        <v>2275</v>
      </c>
      <c r="C3336" s="552">
        <v>15811.99</v>
      </c>
      <c r="D3336" s="748"/>
    </row>
    <row r="3337" spans="1:4" ht="15">
      <c r="A3337" s="760" t="s">
        <v>2322</v>
      </c>
      <c r="B3337" s="761" t="s">
        <v>2041</v>
      </c>
      <c r="C3337" s="552">
        <v>15920</v>
      </c>
      <c r="D3337" s="748"/>
    </row>
    <row r="3338" spans="1:4" ht="15">
      <c r="A3338" s="760" t="s">
        <v>2040</v>
      </c>
      <c r="B3338" s="761" t="s">
        <v>2041</v>
      </c>
      <c r="C3338" s="552">
        <v>15920</v>
      </c>
      <c r="D3338" s="748"/>
    </row>
    <row r="3339" spans="1:4" ht="15">
      <c r="A3339" s="760" t="s">
        <v>2329</v>
      </c>
      <c r="B3339" s="761" t="s">
        <v>2090</v>
      </c>
      <c r="C3339" s="552">
        <v>13753.6</v>
      </c>
      <c r="D3339" s="748"/>
    </row>
    <row r="3340" spans="1:4" ht="15">
      <c r="A3340" s="760" t="s">
        <v>2089</v>
      </c>
      <c r="B3340" s="761" t="s">
        <v>2090</v>
      </c>
      <c r="C3340" s="552">
        <v>13753.6</v>
      </c>
      <c r="D3340" s="748"/>
    </row>
    <row r="3341" spans="1:4" ht="15">
      <c r="A3341" s="760" t="s">
        <v>2437</v>
      </c>
      <c r="B3341" s="761" t="s">
        <v>2402</v>
      </c>
      <c r="C3341" s="552">
        <v>15920</v>
      </c>
      <c r="D3341" s="748"/>
    </row>
    <row r="3342" spans="1:4" ht="15">
      <c r="A3342" s="760" t="s">
        <v>2401</v>
      </c>
      <c r="B3342" s="761" t="s">
        <v>2402</v>
      </c>
      <c r="C3342" s="552">
        <v>15920</v>
      </c>
      <c r="D3342" s="748"/>
    </row>
    <row r="3343" spans="1:4" ht="15">
      <c r="A3343" s="760" t="s">
        <v>2141</v>
      </c>
      <c r="B3343" s="761" t="s">
        <v>2142</v>
      </c>
      <c r="C3343" s="552">
        <v>14690</v>
      </c>
      <c r="D3343" s="748"/>
    </row>
    <row r="3344" spans="1:4" ht="15">
      <c r="A3344" s="760" t="s">
        <v>2331</v>
      </c>
      <c r="B3344" s="761" t="s">
        <v>2142</v>
      </c>
      <c r="C3344" s="552">
        <v>14690</v>
      </c>
      <c r="D3344" s="748"/>
    </row>
    <row r="3345" spans="1:4" ht="15">
      <c r="A3345" s="760" t="s">
        <v>2151</v>
      </c>
      <c r="B3345" s="761" t="s">
        <v>2152</v>
      </c>
      <c r="C3345" s="552">
        <v>24600</v>
      </c>
      <c r="D3345" s="748"/>
    </row>
    <row r="3346" spans="1:4" ht="15">
      <c r="A3346" s="760" t="s">
        <v>2204</v>
      </c>
      <c r="B3346" s="761" t="s">
        <v>2152</v>
      </c>
      <c r="C3346" s="552">
        <v>24600</v>
      </c>
      <c r="D3346" s="748"/>
    </row>
    <row r="3347" spans="1:4" ht="15">
      <c r="A3347" s="760" t="s">
        <v>2330</v>
      </c>
      <c r="B3347" s="761" t="s">
        <v>2171</v>
      </c>
      <c r="C3347" s="552">
        <v>13800</v>
      </c>
      <c r="D3347" s="748"/>
    </row>
    <row r="3348" spans="1:4" ht="15">
      <c r="A3348" s="760" t="s">
        <v>2170</v>
      </c>
      <c r="B3348" s="761" t="s">
        <v>2171</v>
      </c>
      <c r="C3348" s="552">
        <v>13753.6</v>
      </c>
      <c r="D3348" s="748"/>
    </row>
    <row r="3349" spans="1:4" ht="15">
      <c r="A3349" s="760" t="s">
        <v>2347</v>
      </c>
      <c r="B3349" s="761" t="s">
        <v>2272</v>
      </c>
      <c r="C3349" s="552">
        <v>14690</v>
      </c>
      <c r="D3349" s="748"/>
    </row>
    <row r="3350" spans="1:4" ht="15">
      <c r="A3350" s="760" t="s">
        <v>2271</v>
      </c>
      <c r="B3350" s="761" t="s">
        <v>2272</v>
      </c>
      <c r="C3350" s="552">
        <v>14690</v>
      </c>
      <c r="D3350" s="748"/>
    </row>
    <row r="3351" spans="1:4" ht="15">
      <c r="A3351" s="760" t="s">
        <v>2535</v>
      </c>
      <c r="B3351" s="761" t="s">
        <v>2062</v>
      </c>
      <c r="C3351" s="552">
        <v>14775.61</v>
      </c>
      <c r="D3351" s="748"/>
    </row>
    <row r="3352" spans="1:4" ht="15">
      <c r="A3352" s="760" t="s">
        <v>2061</v>
      </c>
      <c r="B3352" s="761" t="s">
        <v>2062</v>
      </c>
      <c r="C3352" s="552">
        <v>14775.61</v>
      </c>
      <c r="D3352" s="748"/>
    </row>
    <row r="3353" spans="1:4" ht="15">
      <c r="A3353" s="760" t="s">
        <v>2230</v>
      </c>
      <c r="B3353" s="761" t="s">
        <v>2231</v>
      </c>
      <c r="C3353" s="552">
        <v>14690</v>
      </c>
      <c r="D3353" s="748"/>
    </row>
    <row r="3354" spans="1:4" ht="15">
      <c r="A3354" s="760" t="s">
        <v>2479</v>
      </c>
      <c r="B3354" s="761" t="s">
        <v>2231</v>
      </c>
      <c r="C3354" s="552">
        <v>14690</v>
      </c>
      <c r="D3354" s="748"/>
    </row>
    <row r="3355" spans="1:4" ht="15">
      <c r="A3355" s="760" t="s">
        <v>2137</v>
      </c>
      <c r="B3355" s="761" t="s">
        <v>2138</v>
      </c>
      <c r="C3355" s="552">
        <v>4484</v>
      </c>
      <c r="D3355" s="748"/>
    </row>
    <row r="3356" spans="1:4" ht="15">
      <c r="A3356" s="760" t="s">
        <v>2540</v>
      </c>
      <c r="B3356" s="761" t="s">
        <v>2541</v>
      </c>
      <c r="C3356" s="552">
        <v>5048</v>
      </c>
      <c r="D3356" s="748"/>
    </row>
    <row r="3357" spans="1:4" ht="15">
      <c r="A3357" s="760" t="s">
        <v>2399</v>
      </c>
      <c r="B3357" s="761" t="s">
        <v>2400</v>
      </c>
      <c r="C3357" s="552">
        <v>4484</v>
      </c>
      <c r="D3357" s="748"/>
    </row>
    <row r="3358" spans="1:4" ht="15">
      <c r="A3358" s="760" t="s">
        <v>2514</v>
      </c>
      <c r="B3358" s="761" t="s">
        <v>2005</v>
      </c>
      <c r="C3358" s="552">
        <v>24600</v>
      </c>
      <c r="D3358" s="748"/>
    </row>
    <row r="3359" spans="1:4" ht="15">
      <c r="A3359" s="760" t="s">
        <v>2004</v>
      </c>
      <c r="B3359" s="761" t="s">
        <v>2005</v>
      </c>
      <c r="C3359" s="552">
        <v>24600</v>
      </c>
      <c r="D3359" s="748"/>
    </row>
    <row r="3360" spans="1:4" ht="15">
      <c r="A3360" s="760" t="s">
        <v>2270</v>
      </c>
      <c r="B3360" s="761" t="s">
        <v>2206</v>
      </c>
      <c r="C3360" s="552">
        <v>14690.01</v>
      </c>
      <c r="D3360" s="748"/>
    </row>
    <row r="3361" spans="1:4" ht="15">
      <c r="A3361" s="760" t="s">
        <v>2205</v>
      </c>
      <c r="B3361" s="761" t="s">
        <v>2206</v>
      </c>
      <c r="C3361" s="552">
        <v>14690.01</v>
      </c>
      <c r="D3361" s="748"/>
    </row>
    <row r="3362" spans="1:4" ht="15">
      <c r="A3362" s="760" t="s">
        <v>2180</v>
      </c>
      <c r="B3362" s="761" t="s">
        <v>2181</v>
      </c>
      <c r="C3362" s="552">
        <v>14827.64</v>
      </c>
      <c r="D3362" s="748"/>
    </row>
    <row r="3363" spans="1:4" ht="15">
      <c r="A3363" s="760" t="s">
        <v>2289</v>
      </c>
      <c r="B3363" s="761" t="s">
        <v>2181</v>
      </c>
      <c r="C3363" s="552">
        <v>14827.64</v>
      </c>
      <c r="D3363" s="748"/>
    </row>
    <row r="3364" spans="1:4" ht="15">
      <c r="A3364" s="760" t="s">
        <v>2464</v>
      </c>
      <c r="B3364" s="761" t="s">
        <v>2131</v>
      </c>
      <c r="C3364" s="552">
        <v>12643.92</v>
      </c>
      <c r="D3364" s="748"/>
    </row>
    <row r="3365" spans="1:4" ht="15">
      <c r="A3365" s="760" t="s">
        <v>2130</v>
      </c>
      <c r="B3365" s="761" t="s">
        <v>2131</v>
      </c>
      <c r="C3365" s="552">
        <v>12643.92</v>
      </c>
      <c r="D3365" s="748"/>
    </row>
    <row r="3366" spans="1:4" ht="15">
      <c r="A3366" s="760" t="s">
        <v>2534</v>
      </c>
      <c r="B3366" s="761" t="s">
        <v>2134</v>
      </c>
      <c r="C3366" s="552">
        <v>19570.740000000002</v>
      </c>
      <c r="D3366" s="748"/>
    </row>
    <row r="3367" spans="1:4" ht="15">
      <c r="A3367" s="760" t="s">
        <v>2133</v>
      </c>
      <c r="B3367" s="761" t="s">
        <v>2134</v>
      </c>
      <c r="C3367" s="552">
        <v>19570.740000000002</v>
      </c>
      <c r="D3367" s="748"/>
    </row>
    <row r="3368" spans="1:4" ht="15">
      <c r="A3368" s="760" t="s">
        <v>2290</v>
      </c>
      <c r="B3368" s="761" t="s">
        <v>2103</v>
      </c>
      <c r="C3368" s="552">
        <v>11872.9</v>
      </c>
      <c r="D3368" s="748"/>
    </row>
    <row r="3369" spans="1:4" ht="15">
      <c r="A3369" s="760" t="s">
        <v>2102</v>
      </c>
      <c r="B3369" s="761" t="s">
        <v>2103</v>
      </c>
      <c r="C3369" s="552">
        <v>11872.9</v>
      </c>
      <c r="D3369" s="748"/>
    </row>
    <row r="3370" spans="1:4" ht="15">
      <c r="A3370" s="760" t="s">
        <v>2132</v>
      </c>
      <c r="B3370" s="761" t="s">
        <v>2098</v>
      </c>
      <c r="C3370" s="552">
        <v>13772.04</v>
      </c>
      <c r="D3370" s="748"/>
    </row>
    <row r="3371" spans="1:4" ht="15">
      <c r="A3371" s="760" t="s">
        <v>2097</v>
      </c>
      <c r="B3371" s="761" t="s">
        <v>2098</v>
      </c>
      <c r="C3371" s="552">
        <v>13772.04</v>
      </c>
      <c r="D3371" s="748"/>
    </row>
    <row r="3372" spans="1:4" ht="15">
      <c r="A3372" s="760" t="s">
        <v>2513</v>
      </c>
      <c r="B3372" s="761" t="s">
        <v>2095</v>
      </c>
      <c r="C3372" s="552">
        <v>19252.5</v>
      </c>
      <c r="D3372" s="748"/>
    </row>
    <row r="3373" spans="1:4" ht="15">
      <c r="A3373" s="760" t="s">
        <v>2094</v>
      </c>
      <c r="B3373" s="761" t="s">
        <v>2095</v>
      </c>
      <c r="C3373" s="552">
        <v>19252.5</v>
      </c>
      <c r="D3373" s="748"/>
    </row>
    <row r="3374" spans="1:4" ht="15">
      <c r="A3374" s="760" t="s">
        <v>2539</v>
      </c>
      <c r="B3374" s="761" t="s">
        <v>2344</v>
      </c>
      <c r="C3374" s="552">
        <v>12043.41</v>
      </c>
      <c r="D3374" s="748"/>
    </row>
    <row r="3375" spans="1:4" ht="15">
      <c r="A3375" s="760" t="s">
        <v>2343</v>
      </c>
      <c r="B3375" s="761" t="s">
        <v>2344</v>
      </c>
      <c r="C3375" s="552">
        <v>12043.41</v>
      </c>
      <c r="D3375" s="748"/>
    </row>
    <row r="3376" spans="1:4" ht="15">
      <c r="A3376" s="760" t="s">
        <v>2416</v>
      </c>
      <c r="B3376" s="761" t="s">
        <v>2176</v>
      </c>
      <c r="C3376" s="552">
        <v>3932.1</v>
      </c>
      <c r="D3376" s="748"/>
    </row>
    <row r="3377" spans="1:4" ht="15">
      <c r="A3377" s="760" t="s">
        <v>2175</v>
      </c>
      <c r="B3377" s="761" t="s">
        <v>2176</v>
      </c>
      <c r="C3377" s="552">
        <v>3932.1</v>
      </c>
      <c r="D3377" s="748"/>
    </row>
    <row r="3378" spans="1:4" ht="15">
      <c r="A3378" s="760" t="s">
        <v>2389</v>
      </c>
      <c r="B3378" s="761" t="s">
        <v>2303</v>
      </c>
      <c r="C3378" s="552">
        <v>36618</v>
      </c>
      <c r="D3378" s="748"/>
    </row>
    <row r="3379" spans="1:4" ht="15">
      <c r="A3379" s="760" t="s">
        <v>2302</v>
      </c>
      <c r="B3379" s="761" t="s">
        <v>2303</v>
      </c>
      <c r="C3379" s="552">
        <v>36618</v>
      </c>
      <c r="D3379" s="748"/>
    </row>
    <row r="3380" spans="1:4" ht="15">
      <c r="A3380" s="760" t="s">
        <v>2140</v>
      </c>
      <c r="B3380" s="761" t="s">
        <v>2136</v>
      </c>
      <c r="C3380" s="552">
        <v>19252.5</v>
      </c>
      <c r="D3380" s="748"/>
    </row>
    <row r="3381" spans="1:4" ht="15">
      <c r="A3381" s="760" t="s">
        <v>2135</v>
      </c>
      <c r="B3381" s="761" t="s">
        <v>2136</v>
      </c>
      <c r="C3381" s="552">
        <v>19252.5</v>
      </c>
      <c r="D3381" s="748"/>
    </row>
    <row r="3382" spans="1:4" ht="15">
      <c r="A3382" s="760" t="s">
        <v>2050</v>
      </c>
      <c r="B3382" s="761" t="s">
        <v>2051</v>
      </c>
      <c r="C3382" s="552">
        <v>2536.7399999999998</v>
      </c>
      <c r="D3382" s="748"/>
    </row>
    <row r="3383" spans="1:4" ht="15">
      <c r="A3383" s="760" t="s">
        <v>2126</v>
      </c>
      <c r="B3383" s="761" t="s">
        <v>2051</v>
      </c>
      <c r="C3383" s="552">
        <v>2536.7399999999998</v>
      </c>
      <c r="D3383" s="748"/>
    </row>
    <row r="3384" spans="1:4" ht="15">
      <c r="A3384" s="760" t="s">
        <v>2467</v>
      </c>
      <c r="B3384" s="761" t="s">
        <v>2268</v>
      </c>
      <c r="C3384" s="552">
        <v>12090.6</v>
      </c>
      <c r="D3384" s="748"/>
    </row>
    <row r="3385" spans="1:4" ht="15">
      <c r="A3385" s="760" t="s">
        <v>2267</v>
      </c>
      <c r="B3385" s="761" t="s">
        <v>2268</v>
      </c>
      <c r="C3385" s="552">
        <v>12090.6</v>
      </c>
      <c r="D3385" s="748"/>
    </row>
    <row r="3386" spans="1:4" ht="15">
      <c r="A3386" s="760" t="s">
        <v>2546</v>
      </c>
      <c r="B3386" s="761" t="s">
        <v>2226</v>
      </c>
      <c r="C3386" s="552">
        <v>14642.1</v>
      </c>
      <c r="D3386" s="748"/>
    </row>
    <row r="3387" spans="1:4" ht="15">
      <c r="A3387" s="760" t="s">
        <v>2225</v>
      </c>
      <c r="B3387" s="761" t="s">
        <v>2226</v>
      </c>
      <c r="C3387" s="552">
        <v>14642.1</v>
      </c>
      <c r="D3387" s="748"/>
    </row>
    <row r="3388" spans="1:4" ht="15">
      <c r="A3388" s="760" t="s">
        <v>2207</v>
      </c>
      <c r="B3388" s="761" t="s">
        <v>2208</v>
      </c>
      <c r="C3388" s="552">
        <v>19570</v>
      </c>
      <c r="D3388" s="748"/>
    </row>
    <row r="3389" spans="1:4" ht="15">
      <c r="A3389" s="760" t="s">
        <v>2128</v>
      </c>
      <c r="B3389" s="761" t="s">
        <v>2129</v>
      </c>
      <c r="C3389" s="552">
        <v>40800</v>
      </c>
      <c r="D3389" s="748"/>
    </row>
    <row r="3390" spans="1:4" ht="15">
      <c r="A3390" s="760" t="s">
        <v>2078</v>
      </c>
      <c r="B3390" s="761" t="s">
        <v>2079</v>
      </c>
      <c r="C3390" s="552">
        <v>10200</v>
      </c>
      <c r="D3390" s="748"/>
    </row>
    <row r="3391" spans="1:4" ht="15">
      <c r="A3391" s="760" t="s">
        <v>2178</v>
      </c>
      <c r="B3391" s="761" t="s">
        <v>2179</v>
      </c>
      <c r="C3391" s="552">
        <v>20400</v>
      </c>
      <c r="D3391" s="748"/>
    </row>
    <row r="3392" spans="1:4" ht="15">
      <c r="A3392" s="760" t="s">
        <v>2517</v>
      </c>
      <c r="B3392" s="761" t="s">
        <v>2518</v>
      </c>
      <c r="C3392" s="552">
        <v>7956</v>
      </c>
      <c r="D3392" s="748"/>
    </row>
    <row r="3393" spans="1:4" ht="15">
      <c r="A3393" s="760" t="s">
        <v>2283</v>
      </c>
      <c r="B3393" s="761" t="s">
        <v>1994</v>
      </c>
      <c r="C3393" s="552">
        <v>12240</v>
      </c>
      <c r="D3393" s="748"/>
    </row>
    <row r="3394" spans="1:4" ht="15">
      <c r="A3394" s="760" t="s">
        <v>2269</v>
      </c>
      <c r="B3394" s="761" t="s">
        <v>1994</v>
      </c>
      <c r="C3394" s="552">
        <v>12240</v>
      </c>
      <c r="D3394" s="748"/>
    </row>
    <row r="3395" spans="1:4" ht="15">
      <c r="A3395" s="760" t="s">
        <v>2139</v>
      </c>
      <c r="B3395" s="761" t="s">
        <v>1994</v>
      </c>
      <c r="C3395" s="552">
        <v>12240</v>
      </c>
      <c r="D3395" s="748"/>
    </row>
    <row r="3396" spans="1:4" ht="15">
      <c r="A3396" s="760" t="s">
        <v>2473</v>
      </c>
      <c r="B3396" s="761" t="s">
        <v>1994</v>
      </c>
      <c r="C3396" s="552">
        <v>12240</v>
      </c>
      <c r="D3396" s="748"/>
    </row>
    <row r="3397" spans="1:4" ht="15">
      <c r="A3397" s="760" t="s">
        <v>1995</v>
      </c>
      <c r="B3397" s="761" t="s">
        <v>1994</v>
      </c>
      <c r="C3397" s="552">
        <v>12240</v>
      </c>
      <c r="D3397" s="748"/>
    </row>
    <row r="3398" spans="1:4" ht="15">
      <c r="A3398" s="760" t="s">
        <v>1993</v>
      </c>
      <c r="B3398" s="761" t="s">
        <v>1994</v>
      </c>
      <c r="C3398" s="552">
        <v>12240</v>
      </c>
      <c r="D3398" s="748"/>
    </row>
    <row r="3399" spans="1:4" ht="15">
      <c r="A3399" s="760" t="s">
        <v>2472</v>
      </c>
      <c r="B3399" s="761" t="s">
        <v>1994</v>
      </c>
      <c r="C3399" s="552">
        <v>12240</v>
      </c>
      <c r="D3399" s="748"/>
    </row>
    <row r="3400" spans="1:4" ht="15">
      <c r="A3400" s="760" t="s">
        <v>2209</v>
      </c>
      <c r="B3400" s="761" t="s">
        <v>1994</v>
      </c>
      <c r="C3400" s="552">
        <v>12240</v>
      </c>
      <c r="D3400" s="748"/>
    </row>
    <row r="3401" spans="1:4" ht="15">
      <c r="A3401" s="760" t="s">
        <v>2014</v>
      </c>
      <c r="B3401" s="761" t="s">
        <v>1994</v>
      </c>
      <c r="C3401" s="552">
        <v>12240</v>
      </c>
      <c r="D3401" s="748"/>
    </row>
    <row r="3402" spans="1:4" ht="15">
      <c r="A3402" s="760" t="s">
        <v>2356</v>
      </c>
      <c r="B3402" s="761" t="s">
        <v>1994</v>
      </c>
      <c r="C3402" s="552">
        <v>12240</v>
      </c>
      <c r="D3402" s="748"/>
    </row>
    <row r="3403" spans="1:4" ht="15">
      <c r="A3403" s="760" t="s">
        <v>2052</v>
      </c>
      <c r="B3403" s="761" t="s">
        <v>1994</v>
      </c>
      <c r="C3403" s="552">
        <v>12240</v>
      </c>
      <c r="D3403" s="748"/>
    </row>
    <row r="3404" spans="1:4" ht="15">
      <c r="A3404" s="760" t="s">
        <v>2193</v>
      </c>
      <c r="B3404" s="761" t="s">
        <v>1994</v>
      </c>
      <c r="C3404" s="552">
        <v>12240</v>
      </c>
      <c r="D3404" s="748"/>
    </row>
    <row r="3405" spans="1:4" ht="15">
      <c r="A3405" s="760" t="s">
        <v>2177</v>
      </c>
      <c r="B3405" s="761" t="s">
        <v>1994</v>
      </c>
      <c r="C3405" s="552">
        <v>12240</v>
      </c>
      <c r="D3405" s="748"/>
    </row>
    <row r="3406" spans="1:4" ht="15">
      <c r="A3406" s="760" t="s">
        <v>2092</v>
      </c>
      <c r="B3406" s="761" t="s">
        <v>1994</v>
      </c>
      <c r="C3406" s="552">
        <v>12240</v>
      </c>
      <c r="D3406" s="748"/>
    </row>
    <row r="3407" spans="1:4" ht="15">
      <c r="A3407" s="760" t="s">
        <v>2391</v>
      </c>
      <c r="B3407" s="761" t="s">
        <v>1994</v>
      </c>
      <c r="C3407" s="552">
        <v>12240</v>
      </c>
      <c r="D3407" s="748"/>
    </row>
    <row r="3408" spans="1:4" ht="15">
      <c r="A3408" s="760" t="s">
        <v>2053</v>
      </c>
      <c r="B3408" s="761" t="s">
        <v>2054</v>
      </c>
      <c r="C3408" s="552">
        <v>12240</v>
      </c>
      <c r="D3408" s="748"/>
    </row>
    <row r="3409" spans="1:4" ht="15">
      <c r="A3409" s="760" t="s">
        <v>2409</v>
      </c>
      <c r="B3409" s="761" t="s">
        <v>2054</v>
      </c>
      <c r="C3409" s="552">
        <v>12240</v>
      </c>
      <c r="D3409" s="748"/>
    </row>
    <row r="3410" spans="1:4" ht="15">
      <c r="A3410" s="760" t="s">
        <v>2192</v>
      </c>
      <c r="B3410" s="761" t="s">
        <v>2054</v>
      </c>
      <c r="C3410" s="552">
        <v>12240</v>
      </c>
      <c r="D3410" s="748"/>
    </row>
    <row r="3411" spans="1:4" ht="15">
      <c r="A3411" s="760" t="s">
        <v>2351</v>
      </c>
      <c r="B3411" s="761" t="s">
        <v>2054</v>
      </c>
      <c r="C3411" s="552">
        <v>12240</v>
      </c>
      <c r="D3411" s="748"/>
    </row>
    <row r="3412" spans="1:4" ht="15">
      <c r="A3412" s="760" t="s">
        <v>2398</v>
      </c>
      <c r="B3412" s="761" t="s">
        <v>2010</v>
      </c>
      <c r="C3412" s="552">
        <v>113098.75</v>
      </c>
      <c r="D3412" s="748"/>
    </row>
    <row r="3413" spans="1:4" ht="15">
      <c r="A3413" s="760" t="s">
        <v>2301</v>
      </c>
      <c r="B3413" s="761" t="s">
        <v>2010</v>
      </c>
      <c r="C3413" s="552">
        <v>113098.75</v>
      </c>
      <c r="D3413" s="748"/>
    </row>
    <row r="3414" spans="1:4" ht="15">
      <c r="A3414" s="760" t="s">
        <v>2127</v>
      </c>
      <c r="B3414" s="761" t="s">
        <v>2010</v>
      </c>
      <c r="C3414" s="603">
        <v>113098.75</v>
      </c>
      <c r="D3414" s="748"/>
    </row>
    <row r="3415" spans="1:4" ht="15">
      <c r="A3415" s="760" t="s">
        <v>2009</v>
      </c>
      <c r="B3415" s="761" t="s">
        <v>2010</v>
      </c>
      <c r="C3415" s="552">
        <v>113601.17</v>
      </c>
      <c r="D3415" s="748"/>
    </row>
    <row r="3416" spans="1:4" ht="15">
      <c r="A3416" s="760" t="s">
        <v>2414</v>
      </c>
      <c r="B3416" s="761" t="s">
        <v>2415</v>
      </c>
      <c r="C3416" s="552">
        <v>844.33</v>
      </c>
      <c r="D3416" s="748"/>
    </row>
    <row r="3417" spans="1:4" ht="15">
      <c r="A3417" s="760" t="s">
        <v>2533</v>
      </c>
      <c r="B3417" s="761" t="s">
        <v>2415</v>
      </c>
      <c r="C3417" s="552">
        <v>1346.76</v>
      </c>
      <c r="D3417" s="748"/>
    </row>
    <row r="3418" spans="1:4" ht="15">
      <c r="A3418" s="760" t="s">
        <v>2299</v>
      </c>
      <c r="B3418" s="761" t="s">
        <v>2300</v>
      </c>
      <c r="C3418" s="552">
        <v>98600</v>
      </c>
      <c r="D3418" s="748"/>
    </row>
    <row r="3419" spans="1:4" ht="15">
      <c r="A3419" s="760" t="s">
        <v>2227</v>
      </c>
      <c r="B3419" s="761" t="s">
        <v>2228</v>
      </c>
      <c r="C3419" s="552">
        <v>1300.1300000000001</v>
      </c>
      <c r="D3419" s="748"/>
    </row>
    <row r="3420" spans="1:4" ht="15">
      <c r="A3420" s="760" t="s">
        <v>2291</v>
      </c>
      <c r="B3420" s="761" t="s">
        <v>2228</v>
      </c>
      <c r="C3420" s="552">
        <v>1300.1300000000001</v>
      </c>
      <c r="D3420" s="748"/>
    </row>
    <row r="3421" spans="1:4" ht="15">
      <c r="A3421" s="760" t="s">
        <v>2055</v>
      </c>
      <c r="B3421" s="761" t="s">
        <v>2056</v>
      </c>
      <c r="C3421" s="552">
        <v>267968.58</v>
      </c>
      <c r="D3421" s="748"/>
    </row>
    <row r="3422" spans="1:4" ht="15">
      <c r="A3422" s="760" t="s">
        <v>2086</v>
      </c>
      <c r="B3422" s="761" t="s">
        <v>2087</v>
      </c>
      <c r="C3422" s="552">
        <v>473327.93</v>
      </c>
      <c r="D3422" s="748"/>
    </row>
    <row r="3423" spans="1:4" ht="15">
      <c r="A3423" s="760" t="s">
        <v>2042</v>
      </c>
      <c r="B3423" s="761" t="s">
        <v>2043</v>
      </c>
      <c r="C3423" s="552">
        <v>758134.02</v>
      </c>
      <c r="D3423" s="748"/>
    </row>
    <row r="3424" spans="1:4" ht="15">
      <c r="A3424" s="760" t="s">
        <v>2554</v>
      </c>
      <c r="B3424" s="761" t="s">
        <v>2555</v>
      </c>
      <c r="C3424" s="552">
        <v>393059.63</v>
      </c>
      <c r="D3424" s="748"/>
    </row>
    <row r="3425" spans="1:4" ht="15">
      <c r="A3425" s="760" t="s">
        <v>6224</v>
      </c>
      <c r="B3425" s="761" t="s">
        <v>6225</v>
      </c>
      <c r="C3425" s="552">
        <v>20600</v>
      </c>
      <c r="D3425" s="748"/>
    </row>
    <row r="3426" spans="1:4" ht="15">
      <c r="A3426" s="760" t="s">
        <v>6226</v>
      </c>
      <c r="B3426" s="761" t="s">
        <v>6225</v>
      </c>
      <c r="C3426" s="552">
        <v>20600</v>
      </c>
      <c r="D3426" s="748"/>
    </row>
    <row r="3427" spans="1:4" ht="15">
      <c r="A3427" s="760" t="s">
        <v>6227</v>
      </c>
      <c r="B3427" s="761" t="s">
        <v>6225</v>
      </c>
      <c r="C3427" s="552">
        <v>20600</v>
      </c>
      <c r="D3427" s="748"/>
    </row>
    <row r="3428" spans="1:4" ht="15">
      <c r="A3428" s="760" t="s">
        <v>2578</v>
      </c>
      <c r="B3428" s="761" t="s">
        <v>2579</v>
      </c>
      <c r="C3428" s="552">
        <v>4900</v>
      </c>
      <c r="D3428" s="748"/>
    </row>
    <row r="3429" spans="1:4" ht="15">
      <c r="A3429" s="760" t="s">
        <v>2581</v>
      </c>
      <c r="B3429" s="761" t="s">
        <v>2582</v>
      </c>
      <c r="C3429" s="552">
        <v>11500</v>
      </c>
      <c r="D3429" s="748"/>
    </row>
    <row r="3430" spans="1:4" ht="15">
      <c r="A3430" s="760" t="s">
        <v>2569</v>
      </c>
      <c r="B3430" s="761" t="s">
        <v>2559</v>
      </c>
      <c r="C3430" s="552">
        <v>26000</v>
      </c>
      <c r="D3430" s="748"/>
    </row>
    <row r="3431" spans="1:4" ht="15">
      <c r="A3431" s="760" t="s">
        <v>2594</v>
      </c>
      <c r="B3431" s="761" t="s">
        <v>2559</v>
      </c>
      <c r="C3431" s="603">
        <v>26000</v>
      </c>
      <c r="D3431" s="748"/>
    </row>
    <row r="3432" spans="1:4" ht="15">
      <c r="A3432" s="760" t="s">
        <v>2567</v>
      </c>
      <c r="B3432" s="761" t="s">
        <v>2568</v>
      </c>
      <c r="C3432" s="603">
        <v>29097.42</v>
      </c>
      <c r="D3432" s="748"/>
    </row>
    <row r="3433" spans="1:4" ht="15">
      <c r="A3433" s="760" t="s">
        <v>2563</v>
      </c>
      <c r="B3433" s="761" t="s">
        <v>2564</v>
      </c>
      <c r="C3433" s="603">
        <v>24639</v>
      </c>
      <c r="D3433" s="748"/>
    </row>
    <row r="3434" spans="1:4" ht="15">
      <c r="A3434" s="760" t="s">
        <v>2583</v>
      </c>
      <c r="B3434" s="761" t="s">
        <v>2564</v>
      </c>
      <c r="C3434" s="603">
        <v>24639</v>
      </c>
      <c r="D3434" s="748"/>
    </row>
    <row r="3435" spans="1:4" ht="15">
      <c r="A3435" s="760" t="s">
        <v>2576</v>
      </c>
      <c r="B3435" s="761" t="s">
        <v>2577</v>
      </c>
      <c r="C3435" s="552">
        <v>30044</v>
      </c>
      <c r="D3435" s="748"/>
    </row>
    <row r="3436" spans="1:4" ht="15">
      <c r="A3436" s="760" t="s">
        <v>2572</v>
      </c>
      <c r="B3436" s="761" t="s">
        <v>2559</v>
      </c>
      <c r="C3436" s="552">
        <v>1735</v>
      </c>
      <c r="D3436" s="748"/>
    </row>
    <row r="3437" spans="1:4" ht="15">
      <c r="A3437" s="760" t="s">
        <v>2592</v>
      </c>
      <c r="B3437" s="761" t="s">
        <v>2593</v>
      </c>
      <c r="C3437" s="603">
        <v>12500</v>
      </c>
      <c r="D3437" s="748"/>
    </row>
    <row r="3438" spans="1:4" ht="15">
      <c r="A3438" s="760" t="s">
        <v>2570</v>
      </c>
      <c r="B3438" s="761" t="s">
        <v>2559</v>
      </c>
      <c r="C3438" s="603">
        <v>3450</v>
      </c>
      <c r="D3438" s="748"/>
    </row>
    <row r="3439" spans="1:4" ht="15">
      <c r="A3439" s="760" t="s">
        <v>2558</v>
      </c>
      <c r="B3439" s="761" t="s">
        <v>2559</v>
      </c>
      <c r="C3439" s="603">
        <v>2610</v>
      </c>
      <c r="D3439" s="748"/>
    </row>
    <row r="3440" spans="1:4" ht="15">
      <c r="A3440" s="760" t="s">
        <v>2573</v>
      </c>
      <c r="B3440" s="761" t="s">
        <v>2559</v>
      </c>
      <c r="C3440" s="603">
        <v>2610</v>
      </c>
      <c r="D3440" s="748"/>
    </row>
    <row r="3441" spans="1:4" ht="15">
      <c r="A3441" s="760" t="s">
        <v>2585</v>
      </c>
      <c r="B3441" s="761" t="s">
        <v>2559</v>
      </c>
      <c r="C3441" s="603">
        <v>2610</v>
      </c>
      <c r="D3441" s="748"/>
    </row>
    <row r="3442" spans="1:4" ht="15">
      <c r="A3442" s="760" t="s">
        <v>2560</v>
      </c>
      <c r="B3442" s="761" t="s">
        <v>2559</v>
      </c>
      <c r="C3442" s="603">
        <v>2610</v>
      </c>
      <c r="D3442" s="748"/>
    </row>
    <row r="3443" spans="1:4" ht="15">
      <c r="A3443" s="760" t="s">
        <v>2561</v>
      </c>
      <c r="B3443" s="761" t="s">
        <v>2559</v>
      </c>
      <c r="C3443" s="603">
        <v>2610</v>
      </c>
      <c r="D3443" s="748"/>
    </row>
    <row r="3444" spans="1:4" ht="15">
      <c r="A3444" s="760" t="s">
        <v>2562</v>
      </c>
      <c r="B3444" s="761" t="s">
        <v>2559</v>
      </c>
      <c r="C3444" s="603">
        <v>2610</v>
      </c>
      <c r="D3444" s="748"/>
    </row>
    <row r="3445" spans="1:4" ht="15">
      <c r="A3445" s="760" t="s">
        <v>2589</v>
      </c>
      <c r="B3445" s="761" t="s">
        <v>2577</v>
      </c>
      <c r="C3445" s="552">
        <v>5500</v>
      </c>
      <c r="D3445" s="748"/>
    </row>
    <row r="3446" spans="1:4" ht="15">
      <c r="A3446" s="760" t="s">
        <v>2565</v>
      </c>
      <c r="B3446" s="761" t="s">
        <v>2566</v>
      </c>
      <c r="C3446" s="552">
        <v>2320</v>
      </c>
      <c r="D3446" s="748"/>
    </row>
    <row r="3447" spans="1:4" ht="15">
      <c r="A3447" s="760" t="s">
        <v>2596</v>
      </c>
      <c r="B3447" s="761" t="s">
        <v>2566</v>
      </c>
      <c r="C3447" s="552">
        <v>2320</v>
      </c>
      <c r="D3447" s="748"/>
    </row>
    <row r="3448" spans="1:4" ht="15">
      <c r="A3448" s="760" t="s">
        <v>2597</v>
      </c>
      <c r="B3448" s="761" t="s">
        <v>1983</v>
      </c>
      <c r="C3448" s="603">
        <v>9802</v>
      </c>
      <c r="D3448" s="748"/>
    </row>
    <row r="3449" spans="1:4" ht="15">
      <c r="A3449" s="760" t="s">
        <v>2571</v>
      </c>
      <c r="B3449" s="761" t="s">
        <v>1983</v>
      </c>
      <c r="C3449" s="552">
        <v>9802</v>
      </c>
      <c r="D3449" s="748"/>
    </row>
    <row r="3450" spans="1:4" ht="15">
      <c r="A3450" s="760" t="s">
        <v>2587</v>
      </c>
      <c r="B3450" s="761" t="s">
        <v>2575</v>
      </c>
      <c r="C3450" s="552">
        <v>2679.6</v>
      </c>
      <c r="D3450" s="748"/>
    </row>
    <row r="3451" spans="1:4" ht="15">
      <c r="A3451" s="760" t="s">
        <v>2580</v>
      </c>
      <c r="B3451" s="761" t="s">
        <v>2575</v>
      </c>
      <c r="C3451" s="552">
        <v>2679.6</v>
      </c>
      <c r="D3451" s="748"/>
    </row>
    <row r="3452" spans="1:4" ht="15">
      <c r="A3452" s="760" t="s">
        <v>2574</v>
      </c>
      <c r="B3452" s="761" t="s">
        <v>2575</v>
      </c>
      <c r="C3452" s="603">
        <v>2679.6</v>
      </c>
      <c r="D3452" s="748"/>
    </row>
    <row r="3453" spans="1:4" ht="15">
      <c r="A3453" s="760" t="s">
        <v>2584</v>
      </c>
      <c r="B3453" s="761" t="s">
        <v>2575</v>
      </c>
      <c r="C3453" s="603">
        <v>2679.6</v>
      </c>
      <c r="D3453" s="748"/>
    </row>
    <row r="3454" spans="1:4" ht="15">
      <c r="A3454" s="760" t="s">
        <v>2588</v>
      </c>
      <c r="B3454" s="761" t="s">
        <v>2575</v>
      </c>
      <c r="C3454" s="552">
        <v>5500</v>
      </c>
      <c r="D3454" s="748"/>
    </row>
    <row r="3455" spans="1:4" ht="15">
      <c r="A3455" s="760" t="s">
        <v>2598</v>
      </c>
      <c r="B3455" s="761" t="s">
        <v>2575</v>
      </c>
      <c r="C3455" s="552">
        <v>5500</v>
      </c>
      <c r="D3455" s="748"/>
    </row>
    <row r="3456" spans="1:4" ht="15">
      <c r="A3456" s="760" t="s">
        <v>2595</v>
      </c>
      <c r="B3456" s="761" t="s">
        <v>2575</v>
      </c>
      <c r="C3456" s="552">
        <v>5500</v>
      </c>
      <c r="D3456" s="748"/>
    </row>
    <row r="3457" spans="1:4" ht="15">
      <c r="A3457" s="760" t="s">
        <v>2590</v>
      </c>
      <c r="B3457" s="761" t="s">
        <v>2575</v>
      </c>
      <c r="C3457" s="552">
        <v>5500</v>
      </c>
      <c r="D3457" s="748"/>
    </row>
    <row r="3458" spans="1:4" ht="15">
      <c r="A3458" s="760" t="s">
        <v>2591</v>
      </c>
      <c r="B3458" s="761" t="s">
        <v>2575</v>
      </c>
      <c r="C3458" s="603">
        <v>5500</v>
      </c>
      <c r="D3458" s="748"/>
    </row>
    <row r="3459" spans="1:4" ht="15">
      <c r="A3459" s="760" t="s">
        <v>2586</v>
      </c>
      <c r="B3459" s="761" t="s">
        <v>2575</v>
      </c>
      <c r="C3459" s="603">
        <v>3000</v>
      </c>
      <c r="D3459" s="748"/>
    </row>
    <row r="3460" spans="1:4" ht="15">
      <c r="A3460" s="760" t="s">
        <v>6228</v>
      </c>
      <c r="B3460" s="761" t="s">
        <v>2577</v>
      </c>
      <c r="C3460" s="603">
        <v>6587.9</v>
      </c>
      <c r="D3460" s="748"/>
    </row>
    <row r="3461" spans="1:4" ht="15">
      <c r="A3461" s="760" t="s">
        <v>2610</v>
      </c>
      <c r="B3461" s="761" t="s">
        <v>2600</v>
      </c>
      <c r="C3461" s="552">
        <v>34486</v>
      </c>
      <c r="D3461" s="748"/>
    </row>
    <row r="3462" spans="1:4" ht="15">
      <c r="A3462" s="760" t="s">
        <v>2612</v>
      </c>
      <c r="B3462" s="761" t="s">
        <v>2600</v>
      </c>
      <c r="C3462" s="552">
        <v>34486</v>
      </c>
      <c r="D3462" s="748"/>
    </row>
    <row r="3463" spans="1:4" ht="15">
      <c r="A3463" s="760" t="s">
        <v>2604</v>
      </c>
      <c r="B3463" s="761" t="s">
        <v>2600</v>
      </c>
      <c r="C3463" s="552">
        <v>34486</v>
      </c>
      <c r="D3463" s="748"/>
    </row>
    <row r="3464" spans="1:4" ht="15">
      <c r="A3464" s="760" t="s">
        <v>2603</v>
      </c>
      <c r="B3464" s="761" t="s">
        <v>2600</v>
      </c>
      <c r="C3464" s="552">
        <v>34486.79</v>
      </c>
      <c r="D3464" s="748"/>
    </row>
    <row r="3465" spans="1:4" ht="15">
      <c r="A3465" s="760" t="s">
        <v>2599</v>
      </c>
      <c r="B3465" s="761" t="s">
        <v>2600</v>
      </c>
      <c r="C3465" s="603">
        <v>34486.199999999997</v>
      </c>
      <c r="D3465" s="748"/>
    </row>
    <row r="3466" spans="1:4" ht="15">
      <c r="A3466" s="760" t="s">
        <v>2608</v>
      </c>
      <c r="B3466" s="761" t="s">
        <v>2606</v>
      </c>
      <c r="C3466" s="552">
        <v>17980</v>
      </c>
      <c r="D3466" s="748"/>
    </row>
    <row r="3467" spans="1:4" ht="15">
      <c r="A3467" s="760" t="s">
        <v>2605</v>
      </c>
      <c r="B3467" s="761" t="s">
        <v>2606</v>
      </c>
      <c r="C3467" s="603">
        <v>17980</v>
      </c>
      <c r="D3467" s="748"/>
    </row>
    <row r="3468" spans="1:4" ht="15">
      <c r="A3468" s="760" t="s">
        <v>2611</v>
      </c>
      <c r="B3468" s="761" t="s">
        <v>2602</v>
      </c>
      <c r="C3468" s="552">
        <v>125000</v>
      </c>
      <c r="D3468" s="748"/>
    </row>
    <row r="3469" spans="1:4" ht="15">
      <c r="A3469" s="760" t="s">
        <v>2609</v>
      </c>
      <c r="B3469" s="761" t="s">
        <v>2602</v>
      </c>
      <c r="C3469" s="603">
        <v>125000</v>
      </c>
      <c r="D3469" s="748"/>
    </row>
    <row r="3470" spans="1:4" ht="15">
      <c r="A3470" s="760" t="s">
        <v>2607</v>
      </c>
      <c r="B3470" s="761" t="s">
        <v>2602</v>
      </c>
      <c r="C3470" s="552">
        <v>125000</v>
      </c>
      <c r="D3470" s="748"/>
    </row>
    <row r="3471" spans="1:4" ht="15">
      <c r="A3471" s="760" t="s">
        <v>2601</v>
      </c>
      <c r="B3471" s="761" t="s">
        <v>2602</v>
      </c>
      <c r="C3471" s="603">
        <v>125000</v>
      </c>
      <c r="D3471" s="748"/>
    </row>
    <row r="3472" spans="1:4" ht="15">
      <c r="A3472" s="760" t="s">
        <v>5681</v>
      </c>
      <c r="B3472" s="761" t="s">
        <v>5682</v>
      </c>
      <c r="C3472" s="552">
        <v>111720</v>
      </c>
      <c r="D3472" s="748"/>
    </row>
    <row r="3473" spans="1:4" ht="15">
      <c r="A3473" s="760" t="s">
        <v>5668</v>
      </c>
      <c r="B3473" s="761" t="s">
        <v>5664</v>
      </c>
      <c r="C3473" s="552">
        <v>160219</v>
      </c>
      <c r="D3473" s="748"/>
    </row>
    <row r="3474" spans="1:4" ht="15">
      <c r="A3474" s="760" t="s">
        <v>5663</v>
      </c>
      <c r="B3474" s="761" t="s">
        <v>5664</v>
      </c>
      <c r="C3474" s="552">
        <v>160219</v>
      </c>
      <c r="D3474" s="748"/>
    </row>
    <row r="3475" spans="1:4" ht="15">
      <c r="A3475" s="760" t="s">
        <v>5660</v>
      </c>
      <c r="B3475" s="761" t="s">
        <v>5659</v>
      </c>
      <c r="C3475" s="552">
        <v>108500</v>
      </c>
      <c r="D3475" s="748"/>
    </row>
    <row r="3476" spans="1:4" ht="15">
      <c r="A3476" s="760" t="s">
        <v>5667</v>
      </c>
      <c r="B3476" s="761" t="s">
        <v>5659</v>
      </c>
      <c r="C3476" s="552">
        <v>108500</v>
      </c>
      <c r="D3476" s="748"/>
    </row>
    <row r="3477" spans="1:4" ht="15">
      <c r="A3477" s="760" t="s">
        <v>5680</v>
      </c>
      <c r="B3477" s="761" t="s">
        <v>5659</v>
      </c>
      <c r="C3477" s="603">
        <v>108500</v>
      </c>
      <c r="D3477" s="748"/>
    </row>
    <row r="3478" spans="1:4" ht="15">
      <c r="A3478" s="760" t="s">
        <v>5666</v>
      </c>
      <c r="B3478" s="761" t="s">
        <v>5659</v>
      </c>
      <c r="C3478" s="552">
        <v>108500</v>
      </c>
      <c r="D3478" s="748"/>
    </row>
    <row r="3479" spans="1:4" ht="15">
      <c r="A3479" s="760" t="s">
        <v>5665</v>
      </c>
      <c r="B3479" s="761" t="s">
        <v>5659</v>
      </c>
      <c r="C3479" s="552">
        <v>108500</v>
      </c>
      <c r="D3479" s="748"/>
    </row>
    <row r="3480" spans="1:4" ht="15">
      <c r="A3480" s="760" t="s">
        <v>5658</v>
      </c>
      <c r="B3480" s="761" t="s">
        <v>5659</v>
      </c>
      <c r="C3480" s="552">
        <v>108500</v>
      </c>
      <c r="D3480" s="748"/>
    </row>
    <row r="3481" spans="1:4" ht="15">
      <c r="A3481" s="760" t="s">
        <v>5675</v>
      </c>
      <c r="B3481" s="761" t="s">
        <v>5659</v>
      </c>
      <c r="C3481" s="552">
        <v>108500</v>
      </c>
      <c r="D3481" s="748"/>
    </row>
    <row r="3482" spans="1:4" ht="15">
      <c r="A3482" s="760" t="s">
        <v>5673</v>
      </c>
      <c r="B3482" s="761" t="s">
        <v>5674</v>
      </c>
      <c r="C3482" s="603">
        <v>242000</v>
      </c>
      <c r="D3482" s="748"/>
    </row>
    <row r="3483" spans="1:4" ht="15">
      <c r="A3483" s="760" t="s">
        <v>5661</v>
      </c>
      <c r="B3483" s="761" t="s">
        <v>5662</v>
      </c>
      <c r="C3483" s="552">
        <v>117456</v>
      </c>
      <c r="D3483" s="748"/>
    </row>
    <row r="3484" spans="1:4" ht="15">
      <c r="A3484" s="760" t="s">
        <v>5656</v>
      </c>
      <c r="B3484" s="761" t="s">
        <v>5657</v>
      </c>
      <c r="C3484" s="552">
        <v>169000</v>
      </c>
      <c r="D3484" s="748"/>
    </row>
    <row r="3485" spans="1:4" ht="15">
      <c r="A3485" s="760" t="s">
        <v>5654</v>
      </c>
      <c r="B3485" s="761" t="s">
        <v>5655</v>
      </c>
      <c r="C3485" s="552">
        <v>278000</v>
      </c>
      <c r="D3485" s="748"/>
    </row>
    <row r="3486" spans="1:4" ht="15">
      <c r="A3486" s="760" t="s">
        <v>5671</v>
      </c>
      <c r="B3486" s="761" t="s">
        <v>5672</v>
      </c>
      <c r="C3486" s="552">
        <v>158424</v>
      </c>
      <c r="D3486" s="748"/>
    </row>
    <row r="3487" spans="1:4" ht="15">
      <c r="A3487" s="760" t="s">
        <v>5676</v>
      </c>
      <c r="B3487" s="761" t="s">
        <v>5653</v>
      </c>
      <c r="C3487" s="552">
        <v>145150</v>
      </c>
      <c r="D3487" s="748"/>
    </row>
    <row r="3488" spans="1:4" ht="15">
      <c r="A3488" s="760" t="s">
        <v>5669</v>
      </c>
      <c r="B3488" s="761" t="s">
        <v>5653</v>
      </c>
      <c r="C3488" s="552">
        <v>145150</v>
      </c>
      <c r="D3488" s="748"/>
    </row>
    <row r="3489" spans="1:4" ht="15">
      <c r="A3489" s="760" t="s">
        <v>5679</v>
      </c>
      <c r="B3489" s="761" t="s">
        <v>5653</v>
      </c>
      <c r="C3489" s="552">
        <v>145150</v>
      </c>
      <c r="D3489" s="748"/>
    </row>
    <row r="3490" spans="1:4" ht="15">
      <c r="A3490" s="760" t="s">
        <v>5652</v>
      </c>
      <c r="B3490" s="761" t="s">
        <v>5653</v>
      </c>
      <c r="C3490" s="552">
        <v>145150</v>
      </c>
      <c r="D3490" s="748"/>
    </row>
    <row r="3491" spans="1:4" ht="15">
      <c r="A3491" s="760" t="s">
        <v>5670</v>
      </c>
      <c r="B3491" s="761" t="s">
        <v>5653</v>
      </c>
      <c r="C3491" s="552">
        <v>145150</v>
      </c>
      <c r="D3491" s="748"/>
    </row>
    <row r="3492" spans="1:4" ht="15">
      <c r="A3492" s="760" t="s">
        <v>5677</v>
      </c>
      <c r="B3492" s="761" t="s">
        <v>5678</v>
      </c>
      <c r="C3492" s="552">
        <v>469496</v>
      </c>
      <c r="D3492" s="748"/>
    </row>
    <row r="3493" spans="1:4" ht="15">
      <c r="A3493" s="760" t="s">
        <v>5683</v>
      </c>
      <c r="B3493" s="761" t="s">
        <v>5684</v>
      </c>
      <c r="C3493" s="552">
        <v>12880</v>
      </c>
      <c r="D3493" s="748"/>
    </row>
    <row r="3494" spans="1:4" ht="15">
      <c r="A3494" s="760" t="s">
        <v>2628</v>
      </c>
      <c r="B3494" s="761" t="s">
        <v>2629</v>
      </c>
      <c r="C3494" s="552">
        <v>2900</v>
      </c>
      <c r="D3494" s="748"/>
    </row>
    <row r="3495" spans="1:4" ht="15">
      <c r="A3495" s="760" t="s">
        <v>2658</v>
      </c>
      <c r="B3495" s="761" t="s">
        <v>2629</v>
      </c>
      <c r="C3495" s="552">
        <v>2900</v>
      </c>
      <c r="D3495" s="748"/>
    </row>
    <row r="3496" spans="1:4" ht="15">
      <c r="A3496" s="760" t="s">
        <v>2654</v>
      </c>
      <c r="B3496" s="761" t="s">
        <v>2629</v>
      </c>
      <c r="C3496" s="603">
        <v>2900</v>
      </c>
      <c r="D3496" s="748"/>
    </row>
    <row r="3497" spans="1:4" ht="15">
      <c r="A3497" s="760" t="s">
        <v>2709</v>
      </c>
      <c r="B3497" s="761" t="s">
        <v>2629</v>
      </c>
      <c r="C3497" s="603">
        <v>2900</v>
      </c>
      <c r="D3497" s="748"/>
    </row>
    <row r="3498" spans="1:4" ht="15">
      <c r="A3498" s="760" t="s">
        <v>2692</v>
      </c>
      <c r="B3498" s="761" t="s">
        <v>2629</v>
      </c>
      <c r="C3498" s="603">
        <v>2900</v>
      </c>
      <c r="D3498" s="748"/>
    </row>
    <row r="3499" spans="1:4" ht="15">
      <c r="A3499" s="760" t="s">
        <v>2652</v>
      </c>
      <c r="B3499" s="761" t="s">
        <v>2653</v>
      </c>
      <c r="C3499" s="603">
        <v>3890</v>
      </c>
      <c r="D3499" s="748"/>
    </row>
    <row r="3500" spans="1:4" ht="15">
      <c r="A3500" s="760" t="s">
        <v>2696</v>
      </c>
      <c r="B3500" s="761" t="s">
        <v>2697</v>
      </c>
      <c r="C3500" s="603">
        <v>3200.01</v>
      </c>
      <c r="D3500" s="748"/>
    </row>
    <row r="3501" spans="1:4" ht="15">
      <c r="A3501" s="760" t="s">
        <v>2685</v>
      </c>
      <c r="B3501" s="761" t="s">
        <v>2614</v>
      </c>
      <c r="C3501" s="552">
        <v>685.17</v>
      </c>
      <c r="D3501" s="748"/>
    </row>
    <row r="3502" spans="1:4" ht="15">
      <c r="A3502" s="760" t="s">
        <v>2676</v>
      </c>
      <c r="B3502" s="761" t="s">
        <v>2614</v>
      </c>
      <c r="C3502" s="552">
        <v>685.17</v>
      </c>
      <c r="D3502" s="748"/>
    </row>
    <row r="3503" spans="1:4" ht="15">
      <c r="A3503" s="760" t="s">
        <v>2613</v>
      </c>
      <c r="B3503" s="761" t="s">
        <v>2614</v>
      </c>
      <c r="C3503" s="552">
        <v>685.17</v>
      </c>
      <c r="D3503" s="748"/>
    </row>
    <row r="3504" spans="1:4" ht="15">
      <c r="A3504" s="760" t="s">
        <v>2669</v>
      </c>
      <c r="B3504" s="761" t="s">
        <v>2614</v>
      </c>
      <c r="C3504" s="552">
        <v>685.17</v>
      </c>
      <c r="D3504" s="748"/>
    </row>
    <row r="3505" spans="1:4" ht="15">
      <c r="A3505" s="760" t="s">
        <v>2675</v>
      </c>
      <c r="B3505" s="761" t="s">
        <v>2614</v>
      </c>
      <c r="C3505" s="552">
        <v>685.17</v>
      </c>
      <c r="D3505" s="748"/>
    </row>
    <row r="3506" spans="1:4" ht="15">
      <c r="A3506" s="760" t="s">
        <v>2755</v>
      </c>
      <c r="B3506" s="761" t="s">
        <v>2614</v>
      </c>
      <c r="C3506" s="552">
        <v>685.17</v>
      </c>
      <c r="D3506" s="748"/>
    </row>
    <row r="3507" spans="1:4" ht="15">
      <c r="A3507" s="760" t="s">
        <v>2746</v>
      </c>
      <c r="B3507" s="761" t="s">
        <v>2622</v>
      </c>
      <c r="C3507" s="603">
        <v>682.78</v>
      </c>
      <c r="D3507" s="748"/>
    </row>
    <row r="3508" spans="1:4" ht="15">
      <c r="A3508" s="760" t="s">
        <v>2621</v>
      </c>
      <c r="B3508" s="761" t="s">
        <v>2622</v>
      </c>
      <c r="C3508" s="603">
        <v>682.78</v>
      </c>
      <c r="D3508" s="748"/>
    </row>
    <row r="3509" spans="1:4" ht="15">
      <c r="A3509" s="760" t="s">
        <v>2678</v>
      </c>
      <c r="B3509" s="761" t="s">
        <v>2679</v>
      </c>
      <c r="C3509" s="603">
        <v>112914.89</v>
      </c>
      <c r="D3509" s="748"/>
    </row>
    <row r="3510" spans="1:4" ht="15">
      <c r="A3510" s="760" t="s">
        <v>2686</v>
      </c>
      <c r="B3510" s="761" t="s">
        <v>2679</v>
      </c>
      <c r="C3510" s="603">
        <v>112914.89</v>
      </c>
      <c r="D3510" s="748"/>
    </row>
    <row r="3511" spans="1:4" ht="15">
      <c r="A3511" s="760" t="s">
        <v>2732</v>
      </c>
      <c r="B3511" s="761" t="s">
        <v>2733</v>
      </c>
      <c r="C3511" s="603">
        <v>705.95</v>
      </c>
      <c r="D3511" s="748"/>
    </row>
    <row r="3512" spans="1:4" ht="15">
      <c r="A3512" s="760" t="s">
        <v>2734</v>
      </c>
      <c r="B3512" s="761" t="s">
        <v>2733</v>
      </c>
      <c r="C3512" s="603">
        <v>705.95</v>
      </c>
      <c r="D3512" s="748"/>
    </row>
    <row r="3513" spans="1:4" ht="15">
      <c r="A3513" s="760" t="s">
        <v>2753</v>
      </c>
      <c r="B3513" s="761" t="s">
        <v>2733</v>
      </c>
      <c r="C3513" s="552">
        <v>705.95</v>
      </c>
      <c r="D3513" s="748"/>
    </row>
    <row r="3514" spans="1:4" ht="15">
      <c r="A3514" s="760" t="s">
        <v>2637</v>
      </c>
      <c r="B3514" s="761" t="s">
        <v>2638</v>
      </c>
      <c r="C3514" s="552">
        <v>11049</v>
      </c>
      <c r="D3514" s="748"/>
    </row>
    <row r="3515" spans="1:4" ht="15">
      <c r="A3515" s="760" t="s">
        <v>2637</v>
      </c>
      <c r="B3515" s="761" t="s">
        <v>2713</v>
      </c>
      <c r="C3515" s="552">
        <v>110490</v>
      </c>
      <c r="D3515" s="748"/>
    </row>
    <row r="3516" spans="1:4" ht="15">
      <c r="A3516" s="760" t="s">
        <v>2637</v>
      </c>
      <c r="B3516" s="761" t="s">
        <v>2677</v>
      </c>
      <c r="C3516" s="552">
        <v>44196</v>
      </c>
      <c r="D3516" s="748"/>
    </row>
    <row r="3517" spans="1:4" ht="15">
      <c r="A3517" s="760" t="s">
        <v>2637</v>
      </c>
      <c r="B3517" s="761" t="s">
        <v>2659</v>
      </c>
      <c r="C3517" s="552">
        <v>44196</v>
      </c>
      <c r="D3517" s="748"/>
    </row>
    <row r="3518" spans="1:4" ht="15">
      <c r="A3518" s="760" t="s">
        <v>2637</v>
      </c>
      <c r="B3518" s="761" t="s">
        <v>2665</v>
      </c>
      <c r="C3518" s="552">
        <v>220980</v>
      </c>
      <c r="D3518" s="748"/>
    </row>
    <row r="3519" spans="1:4" ht="15">
      <c r="A3519" s="760" t="s">
        <v>2637</v>
      </c>
      <c r="B3519" s="761" t="s">
        <v>2646</v>
      </c>
      <c r="C3519" s="552">
        <v>11049</v>
      </c>
      <c r="D3519" s="748"/>
    </row>
    <row r="3520" spans="1:4" ht="15">
      <c r="A3520" s="760" t="s">
        <v>2705</v>
      </c>
      <c r="B3520" s="761" t="s">
        <v>2635</v>
      </c>
      <c r="C3520" s="603">
        <v>1901.07</v>
      </c>
      <c r="D3520" s="748"/>
    </row>
    <row r="3521" spans="1:4" ht="15">
      <c r="A3521" s="760" t="s">
        <v>2636</v>
      </c>
      <c r="B3521" s="761" t="s">
        <v>2635</v>
      </c>
      <c r="C3521" s="552">
        <v>1901.05</v>
      </c>
      <c r="D3521" s="748"/>
    </row>
    <row r="3522" spans="1:4" ht="15">
      <c r="A3522" s="760" t="s">
        <v>2662</v>
      </c>
      <c r="B3522" s="761" t="s">
        <v>2635</v>
      </c>
      <c r="C3522" s="552">
        <v>1901.05</v>
      </c>
      <c r="D3522" s="748"/>
    </row>
    <row r="3523" spans="1:4" ht="15">
      <c r="A3523" s="760" t="s">
        <v>2634</v>
      </c>
      <c r="B3523" s="761" t="s">
        <v>2635</v>
      </c>
      <c r="C3523" s="552">
        <v>1901.05</v>
      </c>
      <c r="D3523" s="748"/>
    </row>
    <row r="3524" spans="1:4" ht="15">
      <c r="A3524" s="760" t="s">
        <v>2754</v>
      </c>
      <c r="B3524" s="761" t="s">
        <v>2674</v>
      </c>
      <c r="C3524" s="552">
        <v>40368</v>
      </c>
      <c r="D3524" s="748"/>
    </row>
    <row r="3525" spans="1:4" ht="15">
      <c r="A3525" s="760" t="s">
        <v>2729</v>
      </c>
      <c r="B3525" s="761" t="s">
        <v>2674</v>
      </c>
      <c r="C3525" s="552">
        <v>40368</v>
      </c>
      <c r="D3525" s="748"/>
    </row>
    <row r="3526" spans="1:4" ht="15">
      <c r="A3526" s="760" t="s">
        <v>2703</v>
      </c>
      <c r="B3526" s="761" t="s">
        <v>2674</v>
      </c>
      <c r="C3526" s="552">
        <v>40368</v>
      </c>
      <c r="D3526" s="748"/>
    </row>
    <row r="3527" spans="1:4" ht="15">
      <c r="A3527" s="760" t="s">
        <v>2673</v>
      </c>
      <c r="B3527" s="761" t="s">
        <v>2674</v>
      </c>
      <c r="C3527" s="552">
        <v>40368</v>
      </c>
      <c r="D3527" s="748"/>
    </row>
    <row r="3528" spans="1:4" ht="15">
      <c r="A3528" s="760" t="s">
        <v>2655</v>
      </c>
      <c r="B3528" s="761" t="s">
        <v>2656</v>
      </c>
      <c r="C3528" s="552">
        <v>3190</v>
      </c>
      <c r="D3528" s="748"/>
    </row>
    <row r="3529" spans="1:4" ht="15">
      <c r="A3529" s="760" t="s">
        <v>2715</v>
      </c>
      <c r="B3529" s="761" t="s">
        <v>2656</v>
      </c>
      <c r="C3529" s="552">
        <v>3190</v>
      </c>
      <c r="D3529" s="748"/>
    </row>
    <row r="3530" spans="1:4" ht="15">
      <c r="A3530" s="760" t="s">
        <v>2740</v>
      </c>
      <c r="B3530" s="761" t="s">
        <v>2656</v>
      </c>
      <c r="C3530" s="552">
        <v>3190</v>
      </c>
      <c r="D3530" s="748"/>
    </row>
    <row r="3531" spans="1:4" ht="15">
      <c r="A3531" s="760" t="s">
        <v>2647</v>
      </c>
      <c r="B3531" s="761" t="s">
        <v>2616</v>
      </c>
      <c r="C3531" s="552">
        <v>5050</v>
      </c>
      <c r="D3531" s="748"/>
    </row>
    <row r="3532" spans="1:4" ht="15">
      <c r="A3532" s="760" t="s">
        <v>2684</v>
      </c>
      <c r="B3532" s="761" t="s">
        <v>2616</v>
      </c>
      <c r="C3532" s="552">
        <v>5050</v>
      </c>
      <c r="D3532" s="748"/>
    </row>
    <row r="3533" spans="1:4" ht="15">
      <c r="A3533" s="760" t="s">
        <v>2615</v>
      </c>
      <c r="B3533" s="761" t="s">
        <v>2616</v>
      </c>
      <c r="C3533" s="552">
        <v>5050</v>
      </c>
      <c r="D3533" s="748"/>
    </row>
    <row r="3534" spans="1:4" ht="15">
      <c r="A3534" s="760" t="s">
        <v>2657</v>
      </c>
      <c r="B3534" s="761" t="s">
        <v>2616</v>
      </c>
      <c r="C3534" s="552">
        <v>5050</v>
      </c>
      <c r="D3534" s="748"/>
    </row>
    <row r="3535" spans="1:4" ht="15">
      <c r="A3535" s="760" t="s">
        <v>2700</v>
      </c>
      <c r="B3535" s="761" t="s">
        <v>2616</v>
      </c>
      <c r="C3535" s="552">
        <v>5050</v>
      </c>
      <c r="D3535" s="748"/>
    </row>
    <row r="3536" spans="1:4" ht="15">
      <c r="A3536" s="760" t="s">
        <v>2738</v>
      </c>
      <c r="B3536" s="761" t="s">
        <v>2627</v>
      </c>
      <c r="C3536" s="552">
        <v>1379.3</v>
      </c>
      <c r="D3536" s="748"/>
    </row>
    <row r="3537" spans="1:4" ht="15">
      <c r="A3537" s="760" t="s">
        <v>2741</v>
      </c>
      <c r="B3537" s="761" t="s">
        <v>2627</v>
      </c>
      <c r="C3537" s="552">
        <v>1379.3</v>
      </c>
      <c r="D3537" s="748"/>
    </row>
    <row r="3538" spans="1:4" ht="15">
      <c r="A3538" s="760" t="s">
        <v>2626</v>
      </c>
      <c r="B3538" s="761" t="s">
        <v>2627</v>
      </c>
      <c r="C3538" s="552">
        <v>1379.3</v>
      </c>
      <c r="D3538" s="748"/>
    </row>
    <row r="3539" spans="1:4" ht="15">
      <c r="A3539" s="760" t="s">
        <v>2704</v>
      </c>
      <c r="B3539" s="761" t="s">
        <v>2627</v>
      </c>
      <c r="C3539" s="552">
        <v>1379.3</v>
      </c>
      <c r="D3539" s="748"/>
    </row>
    <row r="3540" spans="1:4" ht="15">
      <c r="A3540" s="760" t="s">
        <v>2728</v>
      </c>
      <c r="B3540" s="761" t="s">
        <v>2627</v>
      </c>
      <c r="C3540" s="552">
        <v>1379.3</v>
      </c>
      <c r="D3540" s="748"/>
    </row>
    <row r="3541" spans="1:4" ht="15">
      <c r="A3541" s="760" t="s">
        <v>2743</v>
      </c>
      <c r="B3541" s="761" t="s">
        <v>2688</v>
      </c>
      <c r="C3541" s="552">
        <v>51507.9</v>
      </c>
      <c r="D3541" s="748"/>
    </row>
    <row r="3542" spans="1:4" ht="15">
      <c r="A3542" s="760" t="s">
        <v>2687</v>
      </c>
      <c r="B3542" s="761" t="s">
        <v>2688</v>
      </c>
      <c r="C3542" s="552">
        <v>51507.9</v>
      </c>
      <c r="D3542" s="748"/>
    </row>
    <row r="3543" spans="1:4" ht="15">
      <c r="A3543" s="760" t="s">
        <v>2699</v>
      </c>
      <c r="B3543" s="761" t="s">
        <v>2688</v>
      </c>
      <c r="C3543" s="552">
        <v>51507.9</v>
      </c>
      <c r="D3543" s="748"/>
    </row>
    <row r="3544" spans="1:4" ht="15">
      <c r="A3544" s="760" t="s">
        <v>2727</v>
      </c>
      <c r="B3544" s="761" t="s">
        <v>2688</v>
      </c>
      <c r="C3544" s="552">
        <v>51507.9</v>
      </c>
      <c r="D3544" s="748"/>
    </row>
    <row r="3545" spans="1:4" ht="15">
      <c r="A3545" s="760" t="s">
        <v>2736</v>
      </c>
      <c r="B3545" s="761" t="s">
        <v>2737</v>
      </c>
      <c r="C3545" s="603">
        <v>120610.6</v>
      </c>
      <c r="D3545" s="748"/>
    </row>
    <row r="3546" spans="1:4" ht="15">
      <c r="A3546" s="760" t="s">
        <v>2663</v>
      </c>
      <c r="B3546" s="761" t="s">
        <v>2664</v>
      </c>
      <c r="C3546" s="603">
        <v>3293.1</v>
      </c>
      <c r="D3546" s="748"/>
    </row>
    <row r="3547" spans="1:4" ht="15">
      <c r="A3547" s="760" t="s">
        <v>2749</v>
      </c>
      <c r="B3547" s="761" t="s">
        <v>2664</v>
      </c>
      <c r="C3547" s="552">
        <v>3293.1</v>
      </c>
      <c r="D3547" s="748"/>
    </row>
    <row r="3548" spans="1:4" ht="15">
      <c r="A3548" s="760" t="s">
        <v>2745</v>
      </c>
      <c r="B3548" s="761" t="s">
        <v>2664</v>
      </c>
      <c r="C3548" s="552">
        <v>3293.1</v>
      </c>
      <c r="D3548" s="748"/>
    </row>
    <row r="3549" spans="1:4" ht="15">
      <c r="A3549" s="760" t="s">
        <v>2739</v>
      </c>
      <c r="B3549" s="761" t="s">
        <v>2664</v>
      </c>
      <c r="C3549" s="552">
        <v>3293.1</v>
      </c>
      <c r="D3549" s="748"/>
    </row>
    <row r="3550" spans="1:4" ht="15">
      <c r="A3550" s="760" t="s">
        <v>2710</v>
      </c>
      <c r="B3550" s="761" t="s">
        <v>2711</v>
      </c>
      <c r="C3550" s="552">
        <v>31808.7</v>
      </c>
      <c r="D3550" s="748"/>
    </row>
    <row r="3551" spans="1:4" ht="15">
      <c r="A3551" s="760" t="s">
        <v>2725</v>
      </c>
      <c r="B3551" s="761" t="s">
        <v>2711</v>
      </c>
      <c r="C3551" s="552">
        <v>31808.7</v>
      </c>
      <c r="D3551" s="748"/>
    </row>
    <row r="3552" spans="1:4" ht="15">
      <c r="A3552" s="760" t="s">
        <v>2757</v>
      </c>
      <c r="B3552" s="761" t="s">
        <v>2711</v>
      </c>
      <c r="C3552" s="552">
        <v>31808.7</v>
      </c>
      <c r="D3552" s="748"/>
    </row>
    <row r="3553" spans="1:4" ht="15">
      <c r="A3553" s="760" t="s">
        <v>2756</v>
      </c>
      <c r="B3553" s="761" t="s">
        <v>2711</v>
      </c>
      <c r="C3553" s="552">
        <v>31808.7</v>
      </c>
      <c r="D3553" s="748"/>
    </row>
    <row r="3554" spans="1:4" ht="15">
      <c r="A3554" s="760" t="s">
        <v>2742</v>
      </c>
      <c r="B3554" s="761" t="s">
        <v>2631</v>
      </c>
      <c r="C3554" s="552">
        <v>27851.9</v>
      </c>
      <c r="D3554" s="748"/>
    </row>
    <row r="3555" spans="1:4" ht="15">
      <c r="A3555" s="760" t="s">
        <v>2689</v>
      </c>
      <c r="B3555" s="761" t="s">
        <v>2631</v>
      </c>
      <c r="C3555" s="552">
        <v>27851.9</v>
      </c>
      <c r="D3555" s="748"/>
    </row>
    <row r="3556" spans="1:4" ht="15">
      <c r="A3556" s="760" t="s">
        <v>2630</v>
      </c>
      <c r="B3556" s="761" t="s">
        <v>2631</v>
      </c>
      <c r="C3556" s="552">
        <v>27851.9</v>
      </c>
      <c r="D3556" s="748"/>
    </row>
    <row r="3557" spans="1:4" ht="15">
      <c r="A3557" s="760" t="s">
        <v>2750</v>
      </c>
      <c r="B3557" s="761" t="s">
        <v>2631</v>
      </c>
      <c r="C3557" s="552">
        <v>27851.9</v>
      </c>
      <c r="D3557" s="748"/>
    </row>
    <row r="3558" spans="1:4" ht="15">
      <c r="A3558" s="760" t="s">
        <v>2632</v>
      </c>
      <c r="B3558" s="761" t="s">
        <v>2633</v>
      </c>
      <c r="C3558" s="552">
        <v>11963.5</v>
      </c>
      <c r="D3558" s="748"/>
    </row>
    <row r="3559" spans="1:4" ht="15">
      <c r="A3559" s="760" t="s">
        <v>2726</v>
      </c>
      <c r="B3559" s="761" t="s">
        <v>2633</v>
      </c>
      <c r="C3559" s="552">
        <v>11963.5</v>
      </c>
      <c r="D3559" s="748"/>
    </row>
    <row r="3560" spans="1:4" ht="15">
      <c r="A3560" s="760" t="s">
        <v>2714</v>
      </c>
      <c r="B3560" s="761" t="s">
        <v>2633</v>
      </c>
      <c r="C3560" s="552">
        <v>11963.5</v>
      </c>
      <c r="D3560" s="748"/>
    </row>
    <row r="3561" spans="1:4" ht="15">
      <c r="A3561" s="760" t="s">
        <v>2748</v>
      </c>
      <c r="B3561" s="761" t="s">
        <v>2633</v>
      </c>
      <c r="C3561" s="552">
        <v>11963.5</v>
      </c>
      <c r="D3561" s="748"/>
    </row>
    <row r="3562" spans="1:4" ht="15">
      <c r="A3562" s="760" t="s">
        <v>2716</v>
      </c>
      <c r="B3562" s="761" t="s">
        <v>2633</v>
      </c>
      <c r="C3562" s="552">
        <v>11963.5</v>
      </c>
      <c r="D3562" s="748"/>
    </row>
    <row r="3563" spans="1:4" ht="15">
      <c r="A3563" s="760" t="s">
        <v>2698</v>
      </c>
      <c r="B3563" s="761" t="s">
        <v>2643</v>
      </c>
      <c r="C3563" s="552">
        <v>45820</v>
      </c>
      <c r="D3563" s="748"/>
    </row>
    <row r="3564" spans="1:4" ht="15">
      <c r="A3564" s="760" t="s">
        <v>2642</v>
      </c>
      <c r="B3564" s="761" t="s">
        <v>2643</v>
      </c>
      <c r="C3564" s="552">
        <v>45820</v>
      </c>
      <c r="D3564" s="748"/>
    </row>
    <row r="3565" spans="1:4" ht="15">
      <c r="A3565" s="760" t="s">
        <v>2660</v>
      </c>
      <c r="B3565" s="761" t="s">
        <v>2661</v>
      </c>
      <c r="C3565" s="552">
        <v>13978</v>
      </c>
      <c r="D3565" s="748"/>
    </row>
    <row r="3566" spans="1:4" ht="15">
      <c r="A3566" s="760" t="s">
        <v>2722</v>
      </c>
      <c r="B3566" s="761" t="s">
        <v>2661</v>
      </c>
      <c r="C3566" s="552">
        <v>13978</v>
      </c>
      <c r="D3566" s="748"/>
    </row>
    <row r="3567" spans="1:4" ht="15">
      <c r="A3567" s="760" t="s">
        <v>2702</v>
      </c>
      <c r="B3567" s="761" t="s">
        <v>2661</v>
      </c>
      <c r="C3567" s="552">
        <v>13978</v>
      </c>
      <c r="D3567" s="748"/>
    </row>
    <row r="3568" spans="1:4" ht="15">
      <c r="A3568" s="760" t="s">
        <v>2701</v>
      </c>
      <c r="B3568" s="761" t="s">
        <v>2661</v>
      </c>
      <c r="C3568" s="552">
        <v>13978</v>
      </c>
      <c r="D3568" s="748"/>
    </row>
    <row r="3569" spans="1:4" ht="15">
      <c r="A3569" s="760" t="s">
        <v>2751</v>
      </c>
      <c r="B3569" s="761" t="s">
        <v>2672</v>
      </c>
      <c r="C3569" s="552">
        <v>17400</v>
      </c>
      <c r="D3569" s="748"/>
    </row>
    <row r="3570" spans="1:4" ht="15">
      <c r="A3570" s="760" t="s">
        <v>2752</v>
      </c>
      <c r="B3570" s="761" t="s">
        <v>2672</v>
      </c>
      <c r="C3570" s="552">
        <v>17400</v>
      </c>
      <c r="D3570" s="748"/>
    </row>
    <row r="3571" spans="1:4" ht="15">
      <c r="A3571" s="760" t="s">
        <v>2671</v>
      </c>
      <c r="B3571" s="761" t="s">
        <v>2672</v>
      </c>
      <c r="C3571" s="552">
        <v>17400</v>
      </c>
      <c r="D3571" s="748"/>
    </row>
    <row r="3572" spans="1:4" ht="15">
      <c r="A3572" s="760" t="s">
        <v>2619</v>
      </c>
      <c r="B3572" s="761" t="s">
        <v>2620</v>
      </c>
      <c r="C3572" s="552">
        <v>27144</v>
      </c>
      <c r="D3572" s="748"/>
    </row>
    <row r="3573" spans="1:4" ht="15">
      <c r="A3573" s="760" t="s">
        <v>2639</v>
      </c>
      <c r="B3573" s="761" t="s">
        <v>2640</v>
      </c>
      <c r="C3573" s="552">
        <v>311.75</v>
      </c>
      <c r="D3573" s="748"/>
    </row>
    <row r="3574" spans="1:4" ht="15">
      <c r="A3574" s="760" t="s">
        <v>2668</v>
      </c>
      <c r="B3574" s="761" t="s">
        <v>2640</v>
      </c>
      <c r="C3574" s="552">
        <v>311.75</v>
      </c>
      <c r="D3574" s="748"/>
    </row>
    <row r="3575" spans="1:4" ht="15">
      <c r="A3575" s="760" t="s">
        <v>2683</v>
      </c>
      <c r="B3575" s="761" t="s">
        <v>2645</v>
      </c>
      <c r="C3575" s="552">
        <v>285012</v>
      </c>
      <c r="D3575" s="748"/>
    </row>
    <row r="3576" spans="1:4" ht="15">
      <c r="A3576" s="760" t="s">
        <v>2644</v>
      </c>
      <c r="B3576" s="761" t="s">
        <v>2645</v>
      </c>
      <c r="C3576" s="552">
        <v>285012</v>
      </c>
      <c r="D3576" s="748"/>
    </row>
    <row r="3577" spans="1:4" ht="15">
      <c r="A3577" s="760" t="s">
        <v>2717</v>
      </c>
      <c r="B3577" s="761" t="s">
        <v>2718</v>
      </c>
      <c r="C3577" s="552">
        <v>627560</v>
      </c>
      <c r="D3577" s="748"/>
    </row>
    <row r="3578" spans="1:4" ht="15">
      <c r="A3578" s="760" t="s">
        <v>2747</v>
      </c>
      <c r="B3578" s="761" t="s">
        <v>2720</v>
      </c>
      <c r="C3578" s="552">
        <v>22500</v>
      </c>
      <c r="D3578" s="748"/>
    </row>
    <row r="3579" spans="1:4" ht="15">
      <c r="A3579" s="760" t="s">
        <v>2719</v>
      </c>
      <c r="B3579" s="761" t="s">
        <v>2720</v>
      </c>
      <c r="C3579" s="552">
        <v>22500</v>
      </c>
      <c r="D3579" s="748"/>
    </row>
    <row r="3580" spans="1:4" ht="15">
      <c r="A3580" s="760" t="s">
        <v>2721</v>
      </c>
      <c r="B3580" s="761" t="s">
        <v>2618</v>
      </c>
      <c r="C3580" s="552">
        <v>80318.399999999994</v>
      </c>
      <c r="D3580" s="748"/>
    </row>
    <row r="3581" spans="1:4" ht="15">
      <c r="A3581" s="760" t="s">
        <v>2641</v>
      </c>
      <c r="B3581" s="761" t="s">
        <v>2618</v>
      </c>
      <c r="C3581" s="552">
        <v>80318.399999999994</v>
      </c>
      <c r="D3581" s="748"/>
    </row>
    <row r="3582" spans="1:4" ht="15">
      <c r="A3582" s="760" t="s">
        <v>2617</v>
      </c>
      <c r="B3582" s="761" t="s">
        <v>2618</v>
      </c>
      <c r="C3582" s="552">
        <v>80318.399999999994</v>
      </c>
      <c r="D3582" s="748"/>
    </row>
    <row r="3583" spans="1:4" ht="15">
      <c r="A3583" s="760" t="s">
        <v>2712</v>
      </c>
      <c r="B3583" s="761" t="s">
        <v>2618</v>
      </c>
      <c r="C3583" s="552">
        <v>80318.399999999994</v>
      </c>
      <c r="D3583" s="748"/>
    </row>
    <row r="3584" spans="1:4" ht="15">
      <c r="A3584" s="760" t="s">
        <v>2730</v>
      </c>
      <c r="B3584" s="761" t="s">
        <v>2618</v>
      </c>
      <c r="C3584" s="552">
        <v>80318.399999999994</v>
      </c>
      <c r="D3584" s="748"/>
    </row>
    <row r="3585" spans="1:4" ht="15">
      <c r="A3585" s="760" t="s">
        <v>2694</v>
      </c>
      <c r="B3585" s="761" t="s">
        <v>2695</v>
      </c>
      <c r="C3585" s="552">
        <v>1740</v>
      </c>
      <c r="D3585" s="748"/>
    </row>
    <row r="3586" spans="1:4" ht="15">
      <c r="A3586" s="760" t="s">
        <v>2744</v>
      </c>
      <c r="B3586" s="761" t="s">
        <v>2695</v>
      </c>
      <c r="C3586" s="552">
        <v>1740</v>
      </c>
      <c r="D3586" s="748"/>
    </row>
    <row r="3587" spans="1:4" ht="15">
      <c r="A3587" s="760" t="s">
        <v>2625</v>
      </c>
      <c r="B3587" s="761" t="s">
        <v>2624</v>
      </c>
      <c r="C3587" s="552">
        <v>3208.56</v>
      </c>
      <c r="D3587" s="748"/>
    </row>
    <row r="3588" spans="1:4" ht="15">
      <c r="A3588" s="760" t="s">
        <v>2623</v>
      </c>
      <c r="B3588" s="761" t="s">
        <v>2624</v>
      </c>
      <c r="C3588" s="552">
        <v>3208.56</v>
      </c>
      <c r="D3588" s="748"/>
    </row>
    <row r="3589" spans="1:4" ht="15">
      <c r="A3589" s="760" t="s">
        <v>2690</v>
      </c>
      <c r="B3589" s="761" t="s">
        <v>2681</v>
      </c>
      <c r="C3589" s="552">
        <v>34587.18</v>
      </c>
      <c r="D3589" s="748"/>
    </row>
    <row r="3590" spans="1:4" ht="15">
      <c r="A3590" s="760" t="s">
        <v>2680</v>
      </c>
      <c r="B3590" s="761" t="s">
        <v>2681</v>
      </c>
      <c r="C3590" s="552">
        <v>34587.18</v>
      </c>
      <c r="D3590" s="748"/>
    </row>
    <row r="3591" spans="1:4" ht="15">
      <c r="A3591" s="760" t="s">
        <v>2693</v>
      </c>
      <c r="B3591" s="761" t="s">
        <v>2635</v>
      </c>
      <c r="C3591" s="552">
        <v>12471.16</v>
      </c>
      <c r="D3591" s="748"/>
    </row>
    <row r="3592" spans="1:4" ht="15">
      <c r="A3592" s="760" t="s">
        <v>2691</v>
      </c>
      <c r="B3592" s="761" t="s">
        <v>2635</v>
      </c>
      <c r="C3592" s="552">
        <v>12471.16</v>
      </c>
      <c r="D3592" s="748"/>
    </row>
    <row r="3593" spans="1:4" ht="15">
      <c r="A3593" s="760" t="s">
        <v>2666</v>
      </c>
      <c r="B3593" s="761" t="s">
        <v>2667</v>
      </c>
      <c r="C3593" s="552">
        <v>11710.2</v>
      </c>
      <c r="D3593" s="748"/>
    </row>
    <row r="3594" spans="1:4" ht="15">
      <c r="A3594" s="760" t="s">
        <v>2731</v>
      </c>
      <c r="B3594" s="761" t="s">
        <v>2667</v>
      </c>
      <c r="C3594" s="552">
        <v>11710.2</v>
      </c>
      <c r="D3594" s="748"/>
    </row>
    <row r="3595" spans="1:4" ht="15">
      <c r="A3595" s="760" t="s">
        <v>2682</v>
      </c>
      <c r="B3595" s="761" t="s">
        <v>2667</v>
      </c>
      <c r="C3595" s="552">
        <v>11710.2</v>
      </c>
      <c r="D3595" s="748"/>
    </row>
    <row r="3596" spans="1:4" ht="15">
      <c r="A3596" s="760" t="s">
        <v>2706</v>
      </c>
      <c r="B3596" s="761" t="s">
        <v>2707</v>
      </c>
      <c r="C3596" s="552">
        <v>3946.58</v>
      </c>
      <c r="D3596" s="748"/>
    </row>
    <row r="3597" spans="1:4" ht="15">
      <c r="A3597" s="760" t="s">
        <v>2708</v>
      </c>
      <c r="B3597" s="761" t="s">
        <v>2651</v>
      </c>
      <c r="C3597" s="552">
        <v>9239.4</v>
      </c>
      <c r="D3597" s="748"/>
    </row>
    <row r="3598" spans="1:4" ht="15">
      <c r="A3598" s="760" t="s">
        <v>2650</v>
      </c>
      <c r="B3598" s="761" t="s">
        <v>2651</v>
      </c>
      <c r="C3598" s="552">
        <v>9239.4</v>
      </c>
      <c r="D3598" s="748"/>
    </row>
    <row r="3599" spans="1:4" ht="15">
      <c r="A3599" s="760" t="s">
        <v>2735</v>
      </c>
      <c r="B3599" s="761" t="s">
        <v>2651</v>
      </c>
      <c r="C3599" s="552">
        <v>9239.4</v>
      </c>
      <c r="D3599" s="748"/>
    </row>
    <row r="3600" spans="1:4" ht="15">
      <c r="A3600" s="760" t="s">
        <v>2670</v>
      </c>
      <c r="B3600" s="761" t="s">
        <v>2651</v>
      </c>
      <c r="C3600" s="552">
        <v>9239.4</v>
      </c>
      <c r="D3600" s="748"/>
    </row>
    <row r="3601" spans="1:4" ht="15">
      <c r="A3601" s="760" t="s">
        <v>2723</v>
      </c>
      <c r="B3601" s="761" t="s">
        <v>2724</v>
      </c>
      <c r="C3601" s="552">
        <v>149847.01999999999</v>
      </c>
      <c r="D3601" s="748"/>
    </row>
    <row r="3602" spans="1:4" ht="15">
      <c r="A3602" s="760" t="s">
        <v>2648</v>
      </c>
      <c r="B3602" s="761" t="s">
        <v>2649</v>
      </c>
      <c r="C3602" s="552">
        <v>7800</v>
      </c>
      <c r="D3602" s="748"/>
    </row>
    <row r="3603" spans="1:4" ht="15">
      <c r="A3603" s="760" t="s">
        <v>2896</v>
      </c>
      <c r="B3603" s="761" t="s">
        <v>2812</v>
      </c>
      <c r="C3603" s="552">
        <v>78200</v>
      </c>
      <c r="D3603" s="748"/>
    </row>
    <row r="3604" spans="1:4" ht="15">
      <c r="A3604" s="760" t="s">
        <v>2841</v>
      </c>
      <c r="B3604" s="761" t="s">
        <v>2812</v>
      </c>
      <c r="C3604" s="552">
        <v>66179.77</v>
      </c>
      <c r="D3604" s="748"/>
    </row>
    <row r="3605" spans="1:4" ht="15">
      <c r="A3605" s="760" t="s">
        <v>2811</v>
      </c>
      <c r="B3605" s="761" t="s">
        <v>2812</v>
      </c>
      <c r="C3605" s="552">
        <v>66179.77</v>
      </c>
      <c r="D3605" s="748"/>
    </row>
    <row r="3606" spans="1:4" ht="15">
      <c r="A3606" s="760" t="s">
        <v>2891</v>
      </c>
      <c r="B3606" s="761" t="s">
        <v>2812</v>
      </c>
      <c r="C3606" s="552">
        <v>66179.78</v>
      </c>
      <c r="D3606" s="748"/>
    </row>
    <row r="3607" spans="1:4" ht="15">
      <c r="A3607" s="760" t="s">
        <v>2815</v>
      </c>
      <c r="B3607" s="761" t="s">
        <v>2759</v>
      </c>
      <c r="C3607" s="552">
        <v>6380</v>
      </c>
      <c r="D3607" s="748"/>
    </row>
    <row r="3608" spans="1:4" ht="15">
      <c r="A3608" s="760" t="s">
        <v>2782</v>
      </c>
      <c r="B3608" s="761" t="s">
        <v>2759</v>
      </c>
      <c r="C3608" s="552">
        <v>6380</v>
      </c>
      <c r="D3608" s="748"/>
    </row>
    <row r="3609" spans="1:4" ht="15">
      <c r="A3609" s="760" t="s">
        <v>2816</v>
      </c>
      <c r="B3609" s="761" t="s">
        <v>2759</v>
      </c>
      <c r="C3609" s="552">
        <v>6380</v>
      </c>
      <c r="D3609" s="748"/>
    </row>
    <row r="3610" spans="1:4" ht="15">
      <c r="A3610" s="760" t="s">
        <v>2858</v>
      </c>
      <c r="B3610" s="761" t="s">
        <v>2759</v>
      </c>
      <c r="C3610" s="552">
        <v>6380</v>
      </c>
      <c r="D3610" s="748"/>
    </row>
    <row r="3611" spans="1:4" ht="15">
      <c r="A3611" s="760" t="s">
        <v>2859</v>
      </c>
      <c r="B3611" s="761" t="s">
        <v>2759</v>
      </c>
      <c r="C3611" s="552">
        <v>6380</v>
      </c>
      <c r="D3611" s="748"/>
    </row>
    <row r="3612" spans="1:4" ht="15">
      <c r="A3612" s="760" t="s">
        <v>2837</v>
      </c>
      <c r="B3612" s="761" t="s">
        <v>2759</v>
      </c>
      <c r="C3612" s="552">
        <v>6380</v>
      </c>
      <c r="D3612" s="748"/>
    </row>
    <row r="3613" spans="1:4" ht="15">
      <c r="A3613" s="760" t="s">
        <v>2817</v>
      </c>
      <c r="B3613" s="761" t="s">
        <v>2759</v>
      </c>
      <c r="C3613" s="552">
        <v>6380</v>
      </c>
      <c r="D3613" s="748"/>
    </row>
    <row r="3614" spans="1:4" ht="15">
      <c r="A3614" s="760" t="s">
        <v>2823</v>
      </c>
      <c r="B3614" s="761" t="s">
        <v>2759</v>
      </c>
      <c r="C3614" s="552">
        <v>6380</v>
      </c>
      <c r="D3614" s="748"/>
    </row>
    <row r="3615" spans="1:4" ht="15">
      <c r="A3615" s="760" t="s">
        <v>2833</v>
      </c>
      <c r="B3615" s="761" t="s">
        <v>2759</v>
      </c>
      <c r="C3615" s="552">
        <v>6380</v>
      </c>
      <c r="D3615" s="748"/>
    </row>
    <row r="3616" spans="1:4" ht="15">
      <c r="A3616" s="760" t="s">
        <v>2803</v>
      </c>
      <c r="B3616" s="761" t="s">
        <v>2759</v>
      </c>
      <c r="C3616" s="552">
        <v>6380</v>
      </c>
      <c r="D3616" s="748"/>
    </row>
    <row r="3617" spans="1:4" ht="15">
      <c r="A3617" s="760" t="s">
        <v>2894</v>
      </c>
      <c r="B3617" s="761" t="s">
        <v>2759</v>
      </c>
      <c r="C3617" s="552">
        <v>6380</v>
      </c>
      <c r="D3617" s="748"/>
    </row>
    <row r="3618" spans="1:4" ht="15">
      <c r="A3618" s="760" t="s">
        <v>2787</v>
      </c>
      <c r="B3618" s="761" t="s">
        <v>2759</v>
      </c>
      <c r="C3618" s="552">
        <v>6380</v>
      </c>
      <c r="D3618" s="748"/>
    </row>
    <row r="3619" spans="1:4" ht="15">
      <c r="A3619" s="760" t="s">
        <v>2895</v>
      </c>
      <c r="B3619" s="761" t="s">
        <v>2759</v>
      </c>
      <c r="C3619" s="552">
        <v>6380</v>
      </c>
      <c r="D3619" s="748"/>
    </row>
    <row r="3620" spans="1:4" ht="15">
      <c r="A3620" s="760" t="s">
        <v>2779</v>
      </c>
      <c r="B3620" s="761" t="s">
        <v>2759</v>
      </c>
      <c r="C3620" s="552">
        <v>6380</v>
      </c>
      <c r="D3620" s="748"/>
    </row>
    <row r="3621" spans="1:4" ht="15">
      <c r="A3621" s="760" t="s">
        <v>2847</v>
      </c>
      <c r="B3621" s="761" t="s">
        <v>2759</v>
      </c>
      <c r="C3621" s="552">
        <v>6380</v>
      </c>
      <c r="D3621" s="748"/>
    </row>
    <row r="3622" spans="1:4" ht="15">
      <c r="A3622" s="760" t="s">
        <v>2889</v>
      </c>
      <c r="B3622" s="761" t="s">
        <v>2759</v>
      </c>
      <c r="C3622" s="552">
        <v>6380</v>
      </c>
      <c r="D3622" s="748"/>
    </row>
    <row r="3623" spans="1:4" ht="15">
      <c r="A3623" s="760" t="s">
        <v>2774</v>
      </c>
      <c r="B3623" s="761" t="s">
        <v>2759</v>
      </c>
      <c r="C3623" s="552">
        <v>6380</v>
      </c>
      <c r="D3623" s="748"/>
    </row>
    <row r="3624" spans="1:4" ht="15">
      <c r="A3624" s="760" t="s">
        <v>2824</v>
      </c>
      <c r="B3624" s="761" t="s">
        <v>2759</v>
      </c>
      <c r="C3624" s="552">
        <v>6380</v>
      </c>
      <c r="D3624" s="748"/>
    </row>
    <row r="3625" spans="1:4" ht="15">
      <c r="A3625" s="760" t="s">
        <v>2864</v>
      </c>
      <c r="B3625" s="761" t="s">
        <v>2759</v>
      </c>
      <c r="C3625" s="552">
        <v>6380</v>
      </c>
      <c r="D3625" s="748"/>
    </row>
    <row r="3626" spans="1:4" ht="15">
      <c r="A3626" s="760" t="s">
        <v>2884</v>
      </c>
      <c r="B3626" s="761" t="s">
        <v>2759</v>
      </c>
      <c r="C3626" s="552">
        <v>6380</v>
      </c>
      <c r="D3626" s="748"/>
    </row>
    <row r="3627" spans="1:4" ht="15">
      <c r="A3627" s="760" t="s">
        <v>2883</v>
      </c>
      <c r="B3627" s="761" t="s">
        <v>2759</v>
      </c>
      <c r="C3627" s="552">
        <v>6380</v>
      </c>
      <c r="D3627" s="748"/>
    </row>
    <row r="3628" spans="1:4" ht="15">
      <c r="A3628" s="760" t="s">
        <v>2784</v>
      </c>
      <c r="B3628" s="761" t="s">
        <v>2759</v>
      </c>
      <c r="C3628" s="552">
        <v>6380</v>
      </c>
      <c r="D3628" s="748"/>
    </row>
    <row r="3629" spans="1:4" ht="15">
      <c r="A3629" s="760" t="s">
        <v>2840</v>
      </c>
      <c r="B3629" s="761" t="s">
        <v>2759</v>
      </c>
      <c r="C3629" s="552">
        <v>6380</v>
      </c>
      <c r="D3629" s="748"/>
    </row>
    <row r="3630" spans="1:4" ht="15">
      <c r="A3630" s="760" t="s">
        <v>2818</v>
      </c>
      <c r="B3630" s="761" t="s">
        <v>2759</v>
      </c>
      <c r="C3630" s="552">
        <v>6380</v>
      </c>
      <c r="D3630" s="748"/>
    </row>
    <row r="3631" spans="1:4" ht="15">
      <c r="A3631" s="760" t="s">
        <v>2765</v>
      </c>
      <c r="B3631" s="761" t="s">
        <v>2759</v>
      </c>
      <c r="C3631" s="552">
        <v>6380</v>
      </c>
      <c r="D3631" s="748"/>
    </row>
    <row r="3632" spans="1:4" ht="15">
      <c r="A3632" s="760" t="s">
        <v>2863</v>
      </c>
      <c r="B3632" s="761" t="s">
        <v>2759</v>
      </c>
      <c r="C3632" s="552">
        <v>6380</v>
      </c>
      <c r="D3632" s="748"/>
    </row>
    <row r="3633" spans="1:4" ht="15">
      <c r="A3633" s="760" t="s">
        <v>2770</v>
      </c>
      <c r="B3633" s="761" t="s">
        <v>2759</v>
      </c>
      <c r="C3633" s="552">
        <v>6380</v>
      </c>
      <c r="D3633" s="748"/>
    </row>
    <row r="3634" spans="1:4" ht="15">
      <c r="A3634" s="760" t="s">
        <v>2789</v>
      </c>
      <c r="B3634" s="761" t="s">
        <v>2759</v>
      </c>
      <c r="C3634" s="552">
        <v>6380</v>
      </c>
      <c r="D3634" s="748"/>
    </row>
    <row r="3635" spans="1:4" ht="15">
      <c r="A3635" s="760" t="s">
        <v>2825</v>
      </c>
      <c r="B3635" s="761" t="s">
        <v>2759</v>
      </c>
      <c r="C3635" s="552">
        <v>6380</v>
      </c>
      <c r="D3635" s="748"/>
    </row>
    <row r="3636" spans="1:4" ht="15">
      <c r="A3636" s="760" t="s">
        <v>2808</v>
      </c>
      <c r="B3636" s="761" t="s">
        <v>2759</v>
      </c>
      <c r="C3636" s="552">
        <v>6380</v>
      </c>
      <c r="D3636" s="748"/>
    </row>
    <row r="3637" spans="1:4" ht="15">
      <c r="A3637" s="760" t="s">
        <v>2768</v>
      </c>
      <c r="B3637" s="761" t="s">
        <v>2759</v>
      </c>
      <c r="C3637" s="552">
        <v>6380</v>
      </c>
      <c r="D3637" s="748"/>
    </row>
    <row r="3638" spans="1:4" ht="15">
      <c r="A3638" s="760" t="s">
        <v>2867</v>
      </c>
      <c r="B3638" s="761" t="s">
        <v>2759</v>
      </c>
      <c r="C3638" s="552">
        <v>6380</v>
      </c>
      <c r="D3638" s="748"/>
    </row>
    <row r="3639" spans="1:4" ht="15">
      <c r="A3639" s="760" t="s">
        <v>2839</v>
      </c>
      <c r="B3639" s="761" t="s">
        <v>2759</v>
      </c>
      <c r="C3639" s="552">
        <v>6380</v>
      </c>
      <c r="D3639" s="748"/>
    </row>
    <row r="3640" spans="1:4" ht="15">
      <c r="A3640" s="760" t="s">
        <v>2783</v>
      </c>
      <c r="B3640" s="761" t="s">
        <v>2759</v>
      </c>
      <c r="C3640" s="552">
        <v>6380</v>
      </c>
      <c r="D3640" s="748"/>
    </row>
    <row r="3641" spans="1:4" ht="15">
      <c r="A3641" s="760" t="s">
        <v>2809</v>
      </c>
      <c r="B3641" s="761" t="s">
        <v>2759</v>
      </c>
      <c r="C3641" s="552">
        <v>6380</v>
      </c>
      <c r="D3641" s="748"/>
    </row>
    <row r="3642" spans="1:4" ht="15">
      <c r="A3642" s="760" t="s">
        <v>2790</v>
      </c>
      <c r="B3642" s="761" t="s">
        <v>2759</v>
      </c>
      <c r="C3642" s="552">
        <v>6380</v>
      </c>
      <c r="D3642" s="748"/>
    </row>
    <row r="3643" spans="1:4" ht="15">
      <c r="A3643" s="760" t="s">
        <v>2885</v>
      </c>
      <c r="B3643" s="761" t="s">
        <v>2759</v>
      </c>
      <c r="C3643" s="552">
        <v>6380</v>
      </c>
      <c r="D3643" s="748"/>
    </row>
    <row r="3644" spans="1:4" ht="15">
      <c r="A3644" s="760" t="s">
        <v>2838</v>
      </c>
      <c r="B3644" s="761" t="s">
        <v>2759</v>
      </c>
      <c r="C3644" s="552">
        <v>6380</v>
      </c>
      <c r="D3644" s="748"/>
    </row>
    <row r="3645" spans="1:4" ht="15">
      <c r="A3645" s="760" t="s">
        <v>2773</v>
      </c>
      <c r="B3645" s="761" t="s">
        <v>2759</v>
      </c>
      <c r="C3645" s="552">
        <v>6380</v>
      </c>
      <c r="D3645" s="748"/>
    </row>
    <row r="3646" spans="1:4" ht="15">
      <c r="A3646" s="760" t="s">
        <v>2862</v>
      </c>
      <c r="B3646" s="761" t="s">
        <v>2759</v>
      </c>
      <c r="C3646" s="552">
        <v>6380</v>
      </c>
      <c r="D3646" s="748"/>
    </row>
    <row r="3647" spans="1:4" ht="15">
      <c r="A3647" s="760" t="s">
        <v>2810</v>
      </c>
      <c r="B3647" s="761" t="s">
        <v>2759</v>
      </c>
      <c r="C3647" s="552">
        <v>6380</v>
      </c>
      <c r="D3647" s="748"/>
    </row>
    <row r="3648" spans="1:4" ht="15">
      <c r="A3648" s="760" t="s">
        <v>2892</v>
      </c>
      <c r="B3648" s="761" t="s">
        <v>2759</v>
      </c>
      <c r="C3648" s="552">
        <v>6380</v>
      </c>
      <c r="D3648" s="748"/>
    </row>
    <row r="3649" spans="1:4" ht="15">
      <c r="A3649" s="760" t="s">
        <v>2846</v>
      </c>
      <c r="B3649" s="761" t="s">
        <v>2759</v>
      </c>
      <c r="C3649" s="552">
        <v>6380</v>
      </c>
      <c r="D3649" s="748"/>
    </row>
    <row r="3650" spans="1:4" ht="15">
      <c r="A3650" s="760" t="s">
        <v>2822</v>
      </c>
      <c r="B3650" s="761" t="s">
        <v>2759</v>
      </c>
      <c r="C3650" s="552">
        <v>6380</v>
      </c>
      <c r="D3650" s="748"/>
    </row>
    <row r="3651" spans="1:4" ht="15">
      <c r="A3651" s="760" t="s">
        <v>2881</v>
      </c>
      <c r="B3651" s="761" t="s">
        <v>2759</v>
      </c>
      <c r="C3651" s="552">
        <v>6380</v>
      </c>
      <c r="D3651" s="748"/>
    </row>
    <row r="3652" spans="1:4" ht="15">
      <c r="A3652" s="760" t="s">
        <v>2873</v>
      </c>
      <c r="B3652" s="761" t="s">
        <v>2759</v>
      </c>
      <c r="C3652" s="552">
        <v>6380</v>
      </c>
      <c r="D3652" s="748"/>
    </row>
    <row r="3653" spans="1:4" ht="15">
      <c r="A3653" s="760" t="s">
        <v>2788</v>
      </c>
      <c r="B3653" s="761" t="s">
        <v>2759</v>
      </c>
      <c r="C3653" s="552">
        <v>6380</v>
      </c>
      <c r="D3653" s="748"/>
    </row>
    <row r="3654" spans="1:4" ht="15">
      <c r="A3654" s="760" t="s">
        <v>2786</v>
      </c>
      <c r="B3654" s="761" t="s">
        <v>2759</v>
      </c>
      <c r="C3654" s="552">
        <v>6380</v>
      </c>
      <c r="D3654" s="748"/>
    </row>
    <row r="3655" spans="1:4" ht="15">
      <c r="A3655" s="760" t="s">
        <v>2850</v>
      </c>
      <c r="B3655" s="761" t="s">
        <v>2759</v>
      </c>
      <c r="C3655" s="552">
        <v>6380</v>
      </c>
      <c r="D3655" s="748"/>
    </row>
    <row r="3656" spans="1:4" ht="15">
      <c r="A3656" s="760" t="s">
        <v>2807</v>
      </c>
      <c r="B3656" s="761" t="s">
        <v>2759</v>
      </c>
      <c r="C3656" s="552">
        <v>6380</v>
      </c>
      <c r="D3656" s="748"/>
    </row>
    <row r="3657" spans="1:4" ht="15">
      <c r="A3657" s="760" t="s">
        <v>2828</v>
      </c>
      <c r="B3657" s="761" t="s">
        <v>2759</v>
      </c>
      <c r="C3657" s="552">
        <v>6380</v>
      </c>
      <c r="D3657" s="748"/>
    </row>
    <row r="3658" spans="1:4" ht="15">
      <c r="A3658" s="760" t="s">
        <v>2874</v>
      </c>
      <c r="B3658" s="761" t="s">
        <v>2759</v>
      </c>
      <c r="C3658" s="552">
        <v>6380</v>
      </c>
      <c r="D3658" s="748"/>
    </row>
    <row r="3659" spans="1:4" ht="15">
      <c r="A3659" s="760" t="s">
        <v>2778</v>
      </c>
      <c r="B3659" s="761" t="s">
        <v>2759</v>
      </c>
      <c r="C3659" s="552">
        <v>6380</v>
      </c>
      <c r="D3659" s="748"/>
    </row>
    <row r="3660" spans="1:4" ht="15">
      <c r="A3660" s="760" t="s">
        <v>2819</v>
      </c>
      <c r="B3660" s="761" t="s">
        <v>2759</v>
      </c>
      <c r="C3660" s="552">
        <v>6380</v>
      </c>
      <c r="D3660" s="748"/>
    </row>
    <row r="3661" spans="1:4" ht="15">
      <c r="A3661" s="760" t="s">
        <v>2836</v>
      </c>
      <c r="B3661" s="761" t="s">
        <v>2759</v>
      </c>
      <c r="C3661" s="552">
        <v>6380</v>
      </c>
      <c r="D3661" s="748"/>
    </row>
    <row r="3662" spans="1:4" ht="15">
      <c r="A3662" s="760" t="s">
        <v>2849</v>
      </c>
      <c r="B3662" s="761" t="s">
        <v>2759</v>
      </c>
      <c r="C3662" s="552">
        <v>6380</v>
      </c>
      <c r="D3662" s="748"/>
    </row>
    <row r="3663" spans="1:4" ht="15">
      <c r="A3663" s="760" t="s">
        <v>2865</v>
      </c>
      <c r="B3663" s="761" t="s">
        <v>2759</v>
      </c>
      <c r="C3663" s="552">
        <v>6380</v>
      </c>
      <c r="D3663" s="748"/>
    </row>
    <row r="3664" spans="1:4" ht="15">
      <c r="A3664" s="760" t="s">
        <v>2887</v>
      </c>
      <c r="B3664" s="761" t="s">
        <v>2759</v>
      </c>
      <c r="C3664" s="552">
        <v>6380</v>
      </c>
      <c r="D3664" s="748"/>
    </row>
    <row r="3665" spans="1:4" ht="15">
      <c r="A3665" s="760" t="s">
        <v>2886</v>
      </c>
      <c r="B3665" s="761" t="s">
        <v>2759</v>
      </c>
      <c r="C3665" s="552">
        <v>6380</v>
      </c>
      <c r="D3665" s="748"/>
    </row>
    <row r="3666" spans="1:4" ht="15">
      <c r="A3666" s="760" t="s">
        <v>2854</v>
      </c>
      <c r="B3666" s="761" t="s">
        <v>2759</v>
      </c>
      <c r="C3666" s="552">
        <v>6380</v>
      </c>
      <c r="D3666" s="748"/>
    </row>
    <row r="3667" spans="1:4" ht="15">
      <c r="A3667" s="760" t="s">
        <v>2835</v>
      </c>
      <c r="B3667" s="761" t="s">
        <v>2759</v>
      </c>
      <c r="C3667" s="552">
        <v>6380</v>
      </c>
      <c r="D3667" s="748"/>
    </row>
    <row r="3668" spans="1:4" ht="15">
      <c r="A3668" s="760" t="s">
        <v>2871</v>
      </c>
      <c r="B3668" s="761" t="s">
        <v>2759</v>
      </c>
      <c r="C3668" s="552">
        <v>6380</v>
      </c>
      <c r="D3668" s="748"/>
    </row>
    <row r="3669" spans="1:4" ht="15">
      <c r="A3669" s="760" t="s">
        <v>2769</v>
      </c>
      <c r="B3669" s="761" t="s">
        <v>2759</v>
      </c>
      <c r="C3669" s="552">
        <v>6380</v>
      </c>
      <c r="D3669" s="748"/>
    </row>
    <row r="3670" spans="1:4" ht="15">
      <c r="A3670" s="760" t="s">
        <v>2897</v>
      </c>
      <c r="B3670" s="761" t="s">
        <v>2759</v>
      </c>
      <c r="C3670" s="552">
        <v>6380</v>
      </c>
      <c r="D3670" s="748"/>
    </row>
    <row r="3671" spans="1:4" ht="15">
      <c r="A3671" s="760" t="s">
        <v>2791</v>
      </c>
      <c r="B3671" s="761" t="s">
        <v>2759</v>
      </c>
      <c r="C3671" s="552">
        <v>6380</v>
      </c>
      <c r="D3671" s="748"/>
    </row>
    <row r="3672" spans="1:4" ht="15">
      <c r="A3672" s="760" t="s">
        <v>2801</v>
      </c>
      <c r="B3672" s="761" t="s">
        <v>2759</v>
      </c>
      <c r="C3672" s="552">
        <v>6380</v>
      </c>
      <c r="D3672" s="748"/>
    </row>
    <row r="3673" spans="1:4" ht="15">
      <c r="A3673" s="760" t="s">
        <v>2869</v>
      </c>
      <c r="B3673" s="761" t="s">
        <v>2759</v>
      </c>
      <c r="C3673" s="552">
        <v>6380</v>
      </c>
      <c r="D3673" s="748"/>
    </row>
    <row r="3674" spans="1:4" ht="15">
      <c r="A3674" s="760" t="s">
        <v>2888</v>
      </c>
      <c r="B3674" s="761" t="s">
        <v>2759</v>
      </c>
      <c r="C3674" s="552">
        <v>6380</v>
      </c>
      <c r="D3674" s="748"/>
    </row>
    <row r="3675" spans="1:4" ht="15">
      <c r="A3675" s="760" t="s">
        <v>2834</v>
      </c>
      <c r="B3675" s="761" t="s">
        <v>2759</v>
      </c>
      <c r="C3675" s="552">
        <v>6380</v>
      </c>
      <c r="D3675" s="748"/>
    </row>
    <row r="3676" spans="1:4" ht="15">
      <c r="A3676" s="760" t="s">
        <v>2876</v>
      </c>
      <c r="B3676" s="761" t="s">
        <v>2759</v>
      </c>
      <c r="C3676" s="552">
        <v>6380</v>
      </c>
      <c r="D3676" s="748"/>
    </row>
    <row r="3677" spans="1:4" ht="15">
      <c r="A3677" s="760" t="s">
        <v>2772</v>
      </c>
      <c r="B3677" s="761" t="s">
        <v>2759</v>
      </c>
      <c r="C3677" s="552">
        <v>6380</v>
      </c>
      <c r="D3677" s="748"/>
    </row>
    <row r="3678" spans="1:4" ht="15">
      <c r="A3678" s="760" t="s">
        <v>2802</v>
      </c>
      <c r="B3678" s="761" t="s">
        <v>2759</v>
      </c>
      <c r="C3678" s="552">
        <v>6380</v>
      </c>
      <c r="D3678" s="748"/>
    </row>
    <row r="3679" spans="1:4" ht="15">
      <c r="A3679" s="760" t="s">
        <v>2870</v>
      </c>
      <c r="B3679" s="761" t="s">
        <v>2759</v>
      </c>
      <c r="C3679" s="603">
        <v>6380</v>
      </c>
      <c r="D3679" s="748"/>
    </row>
    <row r="3680" spans="1:4" ht="15">
      <c r="A3680" s="760" t="s">
        <v>2758</v>
      </c>
      <c r="B3680" s="761" t="s">
        <v>2759</v>
      </c>
      <c r="C3680" s="603">
        <v>6380</v>
      </c>
      <c r="D3680" s="748"/>
    </row>
    <row r="3681" spans="1:4" ht="15">
      <c r="A3681" s="760" t="s">
        <v>2861</v>
      </c>
      <c r="B3681" s="761" t="s">
        <v>2759</v>
      </c>
      <c r="C3681" s="552">
        <v>6380</v>
      </c>
      <c r="D3681" s="748"/>
    </row>
    <row r="3682" spans="1:4" ht="15">
      <c r="A3682" s="760" t="s">
        <v>2860</v>
      </c>
      <c r="B3682" s="761" t="s">
        <v>2759</v>
      </c>
      <c r="C3682" s="552">
        <v>6380</v>
      </c>
      <c r="D3682" s="748"/>
    </row>
    <row r="3683" spans="1:4" ht="15">
      <c r="A3683" s="760" t="s">
        <v>2880</v>
      </c>
      <c r="B3683" s="761" t="s">
        <v>2759</v>
      </c>
      <c r="C3683" s="552">
        <v>6380</v>
      </c>
      <c r="D3683" s="748"/>
    </row>
    <row r="3684" spans="1:4" ht="15">
      <c r="A3684" s="760" t="s">
        <v>2775</v>
      </c>
      <c r="B3684" s="761" t="s">
        <v>2759</v>
      </c>
      <c r="C3684" s="552">
        <v>6380</v>
      </c>
      <c r="D3684" s="748"/>
    </row>
    <row r="3685" spans="1:4" ht="15">
      <c r="A3685" s="760" t="s">
        <v>2829</v>
      </c>
      <c r="B3685" s="761" t="s">
        <v>2759</v>
      </c>
      <c r="C3685" s="552">
        <v>6380</v>
      </c>
      <c r="D3685" s="748"/>
    </row>
    <row r="3686" spans="1:4" ht="15">
      <c r="A3686" s="760" t="s">
        <v>2762</v>
      </c>
      <c r="B3686" s="761" t="s">
        <v>2759</v>
      </c>
      <c r="C3686" s="552">
        <v>6380</v>
      </c>
      <c r="D3686" s="748"/>
    </row>
    <row r="3687" spans="1:4" ht="15">
      <c r="A3687" s="760" t="s">
        <v>2794</v>
      </c>
      <c r="B3687" s="761" t="s">
        <v>2759</v>
      </c>
      <c r="C3687" s="552">
        <v>6380</v>
      </c>
      <c r="D3687" s="748"/>
    </row>
    <row r="3688" spans="1:4" ht="15">
      <c r="A3688" s="760" t="s">
        <v>2845</v>
      </c>
      <c r="B3688" s="761" t="s">
        <v>2759</v>
      </c>
      <c r="C3688" s="552">
        <v>6380</v>
      </c>
      <c r="D3688" s="748"/>
    </row>
    <row r="3689" spans="1:4" ht="15">
      <c r="A3689" s="760" t="s">
        <v>2855</v>
      </c>
      <c r="B3689" s="761" t="s">
        <v>2759</v>
      </c>
      <c r="C3689" s="603">
        <v>6380</v>
      </c>
      <c r="D3689" s="748"/>
    </row>
    <row r="3690" spans="1:4" ht="15">
      <c r="A3690" s="760" t="s">
        <v>2856</v>
      </c>
      <c r="B3690" s="761" t="s">
        <v>2759</v>
      </c>
      <c r="C3690" s="552">
        <v>6380</v>
      </c>
      <c r="D3690" s="748"/>
    </row>
    <row r="3691" spans="1:4" ht="15">
      <c r="A3691" s="760" t="s">
        <v>2806</v>
      </c>
      <c r="B3691" s="761" t="s">
        <v>2759</v>
      </c>
      <c r="C3691" s="552">
        <v>6380</v>
      </c>
      <c r="D3691" s="748"/>
    </row>
    <row r="3692" spans="1:4" ht="15">
      <c r="A3692" s="760" t="s">
        <v>2868</v>
      </c>
      <c r="B3692" s="761" t="s">
        <v>2759</v>
      </c>
      <c r="C3692" s="552">
        <v>6380</v>
      </c>
      <c r="D3692" s="748"/>
    </row>
    <row r="3693" spans="1:4" ht="15">
      <c r="A3693" s="760" t="s">
        <v>2785</v>
      </c>
      <c r="B3693" s="761" t="s">
        <v>2759</v>
      </c>
      <c r="C3693" s="552">
        <v>6380</v>
      </c>
      <c r="D3693" s="748"/>
    </row>
    <row r="3694" spans="1:4" ht="15">
      <c r="A3694" s="760" t="s">
        <v>2771</v>
      </c>
      <c r="B3694" s="761" t="s">
        <v>2759</v>
      </c>
      <c r="C3694" s="552">
        <v>6380</v>
      </c>
      <c r="D3694" s="748"/>
    </row>
    <row r="3695" spans="1:4" ht="15">
      <c r="A3695" s="760" t="s">
        <v>2805</v>
      </c>
      <c r="B3695" s="761" t="s">
        <v>2759</v>
      </c>
      <c r="C3695" s="552">
        <v>6380</v>
      </c>
      <c r="D3695" s="748"/>
    </row>
    <row r="3696" spans="1:4" ht="15">
      <c r="A3696" s="760" t="s">
        <v>2830</v>
      </c>
      <c r="B3696" s="761" t="s">
        <v>2831</v>
      </c>
      <c r="C3696" s="603">
        <v>5370.75</v>
      </c>
      <c r="D3696" s="748"/>
    </row>
    <row r="3697" spans="1:4" ht="15">
      <c r="A3697" s="760" t="s">
        <v>2898</v>
      </c>
      <c r="B3697" s="761" t="s">
        <v>2831</v>
      </c>
      <c r="C3697" s="552">
        <v>5370.75</v>
      </c>
      <c r="D3697" s="748"/>
    </row>
    <row r="3698" spans="1:4" ht="15">
      <c r="A3698" s="760" t="s">
        <v>2832</v>
      </c>
      <c r="B3698" s="761" t="s">
        <v>2831</v>
      </c>
      <c r="C3698" s="552">
        <v>5370.75</v>
      </c>
      <c r="D3698" s="748"/>
    </row>
    <row r="3699" spans="1:4" ht="15">
      <c r="A3699" s="760" t="s">
        <v>2792</v>
      </c>
      <c r="B3699" s="761" t="s">
        <v>2656</v>
      </c>
      <c r="C3699" s="552">
        <v>4042.6</v>
      </c>
      <c r="D3699" s="748"/>
    </row>
    <row r="3700" spans="1:4" ht="15">
      <c r="A3700" s="760" t="s">
        <v>2844</v>
      </c>
      <c r="B3700" s="761" t="s">
        <v>2656</v>
      </c>
      <c r="C3700" s="552">
        <v>4042.6</v>
      </c>
      <c r="D3700" s="748"/>
    </row>
    <row r="3701" spans="1:4" ht="15">
      <c r="A3701" s="760" t="s">
        <v>2893</v>
      </c>
      <c r="B3701" s="761" t="s">
        <v>2656</v>
      </c>
      <c r="C3701" s="552">
        <v>4042.6</v>
      </c>
      <c r="D3701" s="748"/>
    </row>
    <row r="3702" spans="1:4" ht="15">
      <c r="A3702" s="760" t="s">
        <v>2851</v>
      </c>
      <c r="B3702" s="761" t="s">
        <v>2656</v>
      </c>
      <c r="C3702" s="552">
        <v>4042.6</v>
      </c>
      <c r="D3702" s="748"/>
    </row>
    <row r="3703" spans="1:4" ht="15">
      <c r="A3703" s="760" t="s">
        <v>2799</v>
      </c>
      <c r="B3703" s="761" t="s">
        <v>2656</v>
      </c>
      <c r="C3703" s="552">
        <v>4042.6</v>
      </c>
      <c r="D3703" s="748"/>
    </row>
    <row r="3704" spans="1:4" ht="15">
      <c r="A3704" s="760" t="s">
        <v>2852</v>
      </c>
      <c r="B3704" s="761" t="s">
        <v>2656</v>
      </c>
      <c r="C3704" s="552">
        <v>4042.6</v>
      </c>
      <c r="D3704" s="748"/>
    </row>
    <row r="3705" spans="1:4" ht="15">
      <c r="A3705" s="760" t="s">
        <v>2875</v>
      </c>
      <c r="B3705" s="761" t="s">
        <v>2656</v>
      </c>
      <c r="C3705" s="552">
        <v>4042.6</v>
      </c>
      <c r="D3705" s="748"/>
    </row>
    <row r="3706" spans="1:4" ht="15">
      <c r="A3706" s="760" t="s">
        <v>2797</v>
      </c>
      <c r="B3706" s="761" t="s">
        <v>2798</v>
      </c>
      <c r="C3706" s="552">
        <v>19455.52</v>
      </c>
      <c r="D3706" s="748"/>
    </row>
    <row r="3707" spans="1:4" ht="15">
      <c r="A3707" s="760" t="s">
        <v>2842</v>
      </c>
      <c r="B3707" s="761" t="s">
        <v>2781</v>
      </c>
      <c r="C3707" s="552">
        <v>226.2</v>
      </c>
      <c r="D3707" s="748"/>
    </row>
    <row r="3708" spans="1:4" ht="15">
      <c r="A3708" s="760" t="s">
        <v>2872</v>
      </c>
      <c r="B3708" s="761" t="s">
        <v>2781</v>
      </c>
      <c r="C3708" s="552">
        <v>226.2</v>
      </c>
      <c r="D3708" s="748"/>
    </row>
    <row r="3709" spans="1:4" ht="15">
      <c r="A3709" s="760" t="s">
        <v>2780</v>
      </c>
      <c r="B3709" s="761" t="s">
        <v>2781</v>
      </c>
      <c r="C3709" s="552">
        <v>226.2</v>
      </c>
      <c r="D3709" s="748"/>
    </row>
    <row r="3710" spans="1:4" ht="15">
      <c r="A3710" s="760" t="s">
        <v>2820</v>
      </c>
      <c r="B3710" s="761" t="s">
        <v>2821</v>
      </c>
      <c r="C3710" s="552">
        <v>342.2</v>
      </c>
      <c r="D3710" s="748"/>
    </row>
    <row r="3711" spans="1:4" ht="15">
      <c r="A3711" s="760" t="s">
        <v>2848</v>
      </c>
      <c r="B3711" s="761" t="s">
        <v>2821</v>
      </c>
      <c r="C3711" s="552">
        <v>342.2</v>
      </c>
      <c r="D3711" s="748"/>
    </row>
    <row r="3712" spans="1:4" ht="15">
      <c r="A3712" s="760" t="s">
        <v>2853</v>
      </c>
      <c r="B3712" s="761" t="s">
        <v>2814</v>
      </c>
      <c r="C3712" s="552">
        <v>4722.8</v>
      </c>
      <c r="D3712" s="748"/>
    </row>
    <row r="3713" spans="1:4" ht="15">
      <c r="A3713" s="760" t="s">
        <v>2882</v>
      </c>
      <c r="B3713" s="761" t="s">
        <v>2814</v>
      </c>
      <c r="C3713" s="552">
        <v>4722.8</v>
      </c>
      <c r="D3713" s="748"/>
    </row>
    <row r="3714" spans="1:4" ht="15">
      <c r="A3714" s="760" t="s">
        <v>2813</v>
      </c>
      <c r="B3714" s="761" t="s">
        <v>2814</v>
      </c>
      <c r="C3714" s="552">
        <v>4722.8</v>
      </c>
      <c r="D3714" s="748"/>
    </row>
    <row r="3715" spans="1:4" ht="15">
      <c r="A3715" s="760" t="s">
        <v>2800</v>
      </c>
      <c r="B3715" s="761" t="s">
        <v>2767</v>
      </c>
      <c r="C3715" s="552">
        <v>1096.2</v>
      </c>
      <c r="D3715" s="748"/>
    </row>
    <row r="3716" spans="1:4" ht="15">
      <c r="A3716" s="760" t="s">
        <v>2866</v>
      </c>
      <c r="B3716" s="761" t="s">
        <v>2767</v>
      </c>
      <c r="C3716" s="552">
        <v>1096.2</v>
      </c>
      <c r="D3716" s="748"/>
    </row>
    <row r="3717" spans="1:4" ht="15">
      <c r="A3717" s="760" t="s">
        <v>2804</v>
      </c>
      <c r="B3717" s="761" t="s">
        <v>2767</v>
      </c>
      <c r="C3717" s="552">
        <v>1096.2</v>
      </c>
      <c r="D3717" s="748"/>
    </row>
    <row r="3718" spans="1:4" ht="15">
      <c r="A3718" s="760" t="s">
        <v>2877</v>
      </c>
      <c r="B3718" s="761" t="s">
        <v>2767</v>
      </c>
      <c r="C3718" s="552">
        <v>1096.2</v>
      </c>
      <c r="D3718" s="748"/>
    </row>
    <row r="3719" spans="1:4" ht="15">
      <c r="A3719" s="760" t="s">
        <v>2766</v>
      </c>
      <c r="B3719" s="761" t="s">
        <v>2767</v>
      </c>
      <c r="C3719" s="552">
        <v>1096.2</v>
      </c>
      <c r="D3719" s="748"/>
    </row>
    <row r="3720" spans="1:4" ht="15">
      <c r="A3720" s="760" t="s">
        <v>2843</v>
      </c>
      <c r="B3720" s="761" t="s">
        <v>2761</v>
      </c>
      <c r="C3720" s="552">
        <v>28884</v>
      </c>
      <c r="D3720" s="748"/>
    </row>
    <row r="3721" spans="1:4" ht="15">
      <c r="A3721" s="760" t="s">
        <v>2857</v>
      </c>
      <c r="B3721" s="761" t="s">
        <v>2761</v>
      </c>
      <c r="C3721" s="552">
        <v>28884</v>
      </c>
      <c r="D3721" s="748"/>
    </row>
    <row r="3722" spans="1:4" ht="15">
      <c r="A3722" s="760" t="s">
        <v>2890</v>
      </c>
      <c r="B3722" s="761" t="s">
        <v>2761</v>
      </c>
      <c r="C3722" s="552">
        <v>28884</v>
      </c>
      <c r="D3722" s="748"/>
    </row>
    <row r="3723" spans="1:4" ht="15">
      <c r="A3723" s="760" t="s">
        <v>2760</v>
      </c>
      <c r="B3723" s="761" t="s">
        <v>2761</v>
      </c>
      <c r="C3723" s="552">
        <v>28884</v>
      </c>
      <c r="D3723" s="748"/>
    </row>
    <row r="3724" spans="1:4" ht="15">
      <c r="A3724" s="760" t="s">
        <v>2793</v>
      </c>
      <c r="B3724" s="761" t="s">
        <v>2761</v>
      </c>
      <c r="C3724" s="552">
        <v>28884</v>
      </c>
      <c r="D3724" s="748"/>
    </row>
    <row r="3725" spans="1:4" ht="15">
      <c r="A3725" s="760" t="s">
        <v>2763</v>
      </c>
      <c r="B3725" s="761" t="s">
        <v>2764</v>
      </c>
      <c r="C3725" s="552">
        <v>67048</v>
      </c>
      <c r="D3725" s="748"/>
    </row>
    <row r="3726" spans="1:4" ht="15">
      <c r="A3726" s="760" t="s">
        <v>2878</v>
      </c>
      <c r="B3726" s="761" t="s">
        <v>2879</v>
      </c>
      <c r="C3726" s="552">
        <v>26800</v>
      </c>
      <c r="D3726" s="748"/>
    </row>
    <row r="3727" spans="1:4" ht="15">
      <c r="A3727" s="760" t="s">
        <v>2795</v>
      </c>
      <c r="B3727" s="761" t="s">
        <v>2796</v>
      </c>
      <c r="C3727" s="552">
        <v>5150.3999999999996</v>
      </c>
      <c r="D3727" s="748"/>
    </row>
    <row r="3728" spans="1:4" ht="15">
      <c r="A3728" s="760" t="s">
        <v>2776</v>
      </c>
      <c r="B3728" s="761" t="s">
        <v>2777</v>
      </c>
      <c r="C3728" s="552">
        <v>280.01</v>
      </c>
      <c r="D3728" s="748"/>
    </row>
    <row r="3729" spans="1:4" ht="15">
      <c r="A3729" s="760" t="s">
        <v>2826</v>
      </c>
      <c r="B3729" s="761" t="s">
        <v>2827</v>
      </c>
      <c r="C3729" s="552">
        <v>3715.99</v>
      </c>
      <c r="D3729" s="748"/>
    </row>
    <row r="3730" spans="1:4" ht="15">
      <c r="A3730" s="760" t="s">
        <v>5695</v>
      </c>
      <c r="B3730" s="761" t="s">
        <v>5696</v>
      </c>
      <c r="C3730" s="552">
        <v>2564.9899999999998</v>
      </c>
      <c r="D3730" s="748"/>
    </row>
    <row r="3731" spans="1:4" ht="15">
      <c r="A3731" s="760" t="s">
        <v>5718</v>
      </c>
      <c r="B3731" s="761" t="s">
        <v>5719</v>
      </c>
      <c r="C3731" s="552">
        <v>3829.47</v>
      </c>
      <c r="D3731" s="748"/>
    </row>
    <row r="3732" spans="1:4" ht="15">
      <c r="A3732" s="760" t="s">
        <v>5729</v>
      </c>
      <c r="B3732" s="761" t="s">
        <v>5730</v>
      </c>
      <c r="C3732" s="552">
        <v>376.98</v>
      </c>
      <c r="D3732" s="748"/>
    </row>
    <row r="3733" spans="1:4" ht="15">
      <c r="A3733" s="760" t="s">
        <v>5726</v>
      </c>
      <c r="B3733" s="761" t="s">
        <v>5727</v>
      </c>
      <c r="C3733" s="552">
        <v>198</v>
      </c>
      <c r="D3733" s="748"/>
    </row>
    <row r="3734" spans="1:4" ht="15">
      <c r="A3734" s="760" t="s">
        <v>5723</v>
      </c>
      <c r="B3734" s="761" t="s">
        <v>2759</v>
      </c>
      <c r="C3734" s="552">
        <v>2389.9899999999998</v>
      </c>
      <c r="D3734" s="748"/>
    </row>
    <row r="3735" spans="1:4" ht="15">
      <c r="A3735" s="760" t="s">
        <v>5699</v>
      </c>
      <c r="B3735" s="761" t="s">
        <v>5694</v>
      </c>
      <c r="C3735" s="552">
        <v>14999</v>
      </c>
      <c r="D3735" s="748"/>
    </row>
    <row r="3736" spans="1:4" ht="15">
      <c r="A3736" s="760" t="s">
        <v>5693</v>
      </c>
      <c r="B3736" s="761" t="s">
        <v>5694</v>
      </c>
      <c r="C3736" s="552">
        <v>14999</v>
      </c>
      <c r="D3736" s="748"/>
    </row>
    <row r="3737" spans="1:4" ht="15">
      <c r="A3737" s="760" t="s">
        <v>5724</v>
      </c>
      <c r="B3737" s="761" t="s">
        <v>5725</v>
      </c>
      <c r="C3737" s="552">
        <v>1703.1</v>
      </c>
      <c r="D3737" s="748"/>
    </row>
    <row r="3738" spans="1:4" ht="15">
      <c r="A3738" s="760" t="s">
        <v>5685</v>
      </c>
      <c r="B3738" s="761" t="s">
        <v>5686</v>
      </c>
      <c r="C3738" s="552">
        <v>1201.75</v>
      </c>
      <c r="D3738" s="748"/>
    </row>
    <row r="3739" spans="1:4" ht="15">
      <c r="A3739" s="760" t="s">
        <v>5716</v>
      </c>
      <c r="B3739" s="761" t="s">
        <v>5717</v>
      </c>
      <c r="C3739" s="552">
        <v>467878.97</v>
      </c>
      <c r="D3739" s="748"/>
    </row>
    <row r="3740" spans="1:4" ht="15">
      <c r="A3740" s="760" t="s">
        <v>5720</v>
      </c>
      <c r="B3740" s="761" t="s">
        <v>5721</v>
      </c>
      <c r="C3740" s="552">
        <v>1811.29</v>
      </c>
      <c r="D3740" s="748"/>
    </row>
    <row r="3741" spans="1:4" ht="15">
      <c r="A3741" s="760" t="s">
        <v>5714</v>
      </c>
      <c r="B3741" s="761" t="s">
        <v>5715</v>
      </c>
      <c r="C3741" s="552">
        <v>157150</v>
      </c>
      <c r="D3741" s="748"/>
    </row>
    <row r="3742" spans="1:4" ht="15">
      <c r="A3742" s="760" t="s">
        <v>5702</v>
      </c>
      <c r="B3742" s="761" t="s">
        <v>5703</v>
      </c>
      <c r="C3742" s="552">
        <v>39221.550000000003</v>
      </c>
      <c r="D3742" s="748"/>
    </row>
    <row r="3743" spans="1:4" ht="15">
      <c r="A3743" s="760" t="s">
        <v>5722</v>
      </c>
      <c r="B3743" s="761" t="s">
        <v>5703</v>
      </c>
      <c r="C3743" s="552">
        <v>39221.550000000003</v>
      </c>
      <c r="D3743" s="748"/>
    </row>
    <row r="3744" spans="1:4" ht="15">
      <c r="A3744" s="760" t="s">
        <v>5728</v>
      </c>
      <c r="B3744" s="761" t="s">
        <v>5711</v>
      </c>
      <c r="C3744" s="552">
        <v>53650</v>
      </c>
      <c r="D3744" s="748"/>
    </row>
    <row r="3745" spans="1:4" ht="15">
      <c r="A3745" s="760" t="s">
        <v>5710</v>
      </c>
      <c r="B3745" s="761" t="s">
        <v>5711</v>
      </c>
      <c r="C3745" s="552">
        <v>53650</v>
      </c>
      <c r="D3745" s="748"/>
    </row>
    <row r="3746" spans="1:4" ht="15">
      <c r="A3746" s="760" t="s">
        <v>5691</v>
      </c>
      <c r="B3746" s="761" t="s">
        <v>5692</v>
      </c>
      <c r="C3746" s="552">
        <v>426519.99</v>
      </c>
      <c r="D3746" s="748"/>
    </row>
    <row r="3747" spans="1:4" ht="15">
      <c r="A3747" s="760" t="s">
        <v>5704</v>
      </c>
      <c r="B3747" s="761" t="s">
        <v>5705</v>
      </c>
      <c r="C3747" s="552">
        <v>3100</v>
      </c>
      <c r="D3747" s="748"/>
    </row>
    <row r="3748" spans="1:4" ht="15">
      <c r="A3748" s="760" t="s">
        <v>5689</v>
      </c>
      <c r="B3748" s="761" t="s">
        <v>5690</v>
      </c>
      <c r="C3748" s="552">
        <v>495</v>
      </c>
      <c r="D3748" s="748"/>
    </row>
    <row r="3749" spans="1:4" ht="15">
      <c r="A3749" s="760" t="s">
        <v>5706</v>
      </c>
      <c r="B3749" s="761" t="s">
        <v>5707</v>
      </c>
      <c r="C3749" s="552">
        <v>1875</v>
      </c>
      <c r="D3749" s="748"/>
    </row>
    <row r="3750" spans="1:4" ht="15">
      <c r="A3750" s="760" t="s">
        <v>5687</v>
      </c>
      <c r="B3750" s="761" t="s">
        <v>5688</v>
      </c>
      <c r="C3750" s="552">
        <v>1000</v>
      </c>
      <c r="D3750" s="748"/>
    </row>
    <row r="3751" spans="1:4" ht="15">
      <c r="A3751" s="760" t="s">
        <v>5700</v>
      </c>
      <c r="B3751" s="761" t="s">
        <v>5701</v>
      </c>
      <c r="C3751" s="552">
        <v>2850</v>
      </c>
      <c r="D3751" s="748"/>
    </row>
    <row r="3752" spans="1:4" ht="15">
      <c r="A3752" s="760" t="s">
        <v>5708</v>
      </c>
      <c r="B3752" s="761" t="s">
        <v>5709</v>
      </c>
      <c r="C3752" s="552">
        <v>1950</v>
      </c>
      <c r="D3752" s="748"/>
    </row>
    <row r="3753" spans="1:4" ht="15">
      <c r="A3753" s="760" t="s">
        <v>5712</v>
      </c>
      <c r="B3753" s="761" t="s">
        <v>5713</v>
      </c>
      <c r="C3753" s="552">
        <v>16077</v>
      </c>
      <c r="D3753" s="748"/>
    </row>
    <row r="3754" spans="1:4" ht="15">
      <c r="A3754" s="760" t="s">
        <v>5697</v>
      </c>
      <c r="B3754" s="761" t="s">
        <v>5698</v>
      </c>
      <c r="C3754" s="552">
        <v>19700</v>
      </c>
      <c r="D3754" s="748"/>
    </row>
    <row r="3755" spans="1:4" ht="15">
      <c r="A3755" s="760" t="s">
        <v>2920</v>
      </c>
      <c r="B3755" s="761" t="s">
        <v>2921</v>
      </c>
      <c r="C3755" s="552">
        <v>267300</v>
      </c>
      <c r="D3755" s="748"/>
    </row>
    <row r="3756" spans="1:4" ht="15">
      <c r="A3756" s="760" t="s">
        <v>2923</v>
      </c>
      <c r="B3756" s="761" t="s">
        <v>2906</v>
      </c>
      <c r="C3756" s="552">
        <v>135906.65</v>
      </c>
      <c r="D3756" s="748"/>
    </row>
    <row r="3757" spans="1:4" ht="15">
      <c r="A3757" s="760" t="s">
        <v>2905</v>
      </c>
      <c r="B3757" s="761" t="s">
        <v>2906</v>
      </c>
      <c r="C3757" s="552">
        <v>135906.65</v>
      </c>
      <c r="D3757" s="748"/>
    </row>
    <row r="3758" spans="1:4" ht="15">
      <c r="A3758" s="760" t="s">
        <v>2932</v>
      </c>
      <c r="B3758" s="761" t="s">
        <v>2906</v>
      </c>
      <c r="C3758" s="552">
        <v>135906.65</v>
      </c>
      <c r="D3758" s="748"/>
    </row>
    <row r="3759" spans="1:4" ht="15">
      <c r="A3759" s="760" t="s">
        <v>2939</v>
      </c>
      <c r="B3759" s="761" t="s">
        <v>2906</v>
      </c>
      <c r="C3759" s="552">
        <v>135906.65</v>
      </c>
      <c r="D3759" s="748"/>
    </row>
    <row r="3760" spans="1:4" ht="15">
      <c r="A3760" s="760" t="s">
        <v>2933</v>
      </c>
      <c r="B3760" s="761" t="s">
        <v>2911</v>
      </c>
      <c r="C3760" s="552">
        <v>221700</v>
      </c>
      <c r="D3760" s="748"/>
    </row>
    <row r="3761" spans="1:4" ht="15">
      <c r="A3761" s="760" t="s">
        <v>2910</v>
      </c>
      <c r="B3761" s="761" t="s">
        <v>2911</v>
      </c>
      <c r="C3761" s="552">
        <v>221700</v>
      </c>
      <c r="D3761" s="748"/>
    </row>
    <row r="3762" spans="1:4" ht="15">
      <c r="A3762" s="760" t="s">
        <v>2937</v>
      </c>
      <c r="B3762" s="761" t="s">
        <v>2911</v>
      </c>
      <c r="C3762" s="552">
        <v>221700</v>
      </c>
      <c r="D3762" s="748"/>
    </row>
    <row r="3763" spans="1:4" ht="15">
      <c r="A3763" s="760" t="s">
        <v>2922</v>
      </c>
      <c r="B3763" s="761" t="s">
        <v>2911</v>
      </c>
      <c r="C3763" s="552">
        <v>221700</v>
      </c>
      <c r="D3763" s="748"/>
    </row>
    <row r="3764" spans="1:4" ht="15">
      <c r="A3764" s="760" t="s">
        <v>2929</v>
      </c>
      <c r="B3764" s="761" t="s">
        <v>2911</v>
      </c>
      <c r="C3764" s="552">
        <v>221700</v>
      </c>
      <c r="D3764" s="748"/>
    </row>
    <row r="3765" spans="1:4" ht="15">
      <c r="A3765" s="760" t="s">
        <v>2930</v>
      </c>
      <c r="B3765" s="761" t="s">
        <v>2931</v>
      </c>
      <c r="C3765" s="552">
        <v>285000</v>
      </c>
      <c r="D3765" s="748"/>
    </row>
    <row r="3766" spans="1:4" ht="15">
      <c r="A3766" s="760" t="s">
        <v>2899</v>
      </c>
      <c r="B3766" s="761" t="s">
        <v>2900</v>
      </c>
      <c r="C3766" s="552">
        <v>583000</v>
      </c>
      <c r="D3766" s="748"/>
    </row>
    <row r="3767" spans="1:4" ht="15">
      <c r="A3767" s="760" t="s">
        <v>2934</v>
      </c>
      <c r="B3767" s="761" t="s">
        <v>2904</v>
      </c>
      <c r="C3767" s="552">
        <v>137272.72</v>
      </c>
      <c r="D3767" s="748"/>
    </row>
    <row r="3768" spans="1:4" ht="15">
      <c r="A3768" s="760" t="s">
        <v>2924</v>
      </c>
      <c r="B3768" s="761" t="s">
        <v>2904</v>
      </c>
      <c r="C3768" s="552">
        <v>137272.72</v>
      </c>
      <c r="D3768" s="748"/>
    </row>
    <row r="3769" spans="1:4" ht="15">
      <c r="A3769" s="760" t="s">
        <v>2938</v>
      </c>
      <c r="B3769" s="761" t="s">
        <v>2904</v>
      </c>
      <c r="C3769" s="552">
        <v>137272.72</v>
      </c>
      <c r="D3769" s="748"/>
    </row>
    <row r="3770" spans="1:4" ht="15">
      <c r="A3770" s="760" t="s">
        <v>2918</v>
      </c>
      <c r="B3770" s="761" t="s">
        <v>2904</v>
      </c>
      <c r="C3770" s="552">
        <v>137272.72</v>
      </c>
      <c r="D3770" s="748"/>
    </row>
    <row r="3771" spans="1:4" ht="15">
      <c r="A3771" s="760" t="s">
        <v>2916</v>
      </c>
      <c r="B3771" s="761" t="s">
        <v>2917</v>
      </c>
      <c r="C3771" s="552">
        <v>377384</v>
      </c>
      <c r="D3771" s="748"/>
    </row>
    <row r="3772" spans="1:4" ht="15">
      <c r="A3772" s="760" t="s">
        <v>2940</v>
      </c>
      <c r="B3772" s="761" t="s">
        <v>2917</v>
      </c>
      <c r="C3772" s="552">
        <v>377384</v>
      </c>
      <c r="D3772" s="748"/>
    </row>
    <row r="3773" spans="1:4" ht="15">
      <c r="A3773" s="760" t="s">
        <v>2919</v>
      </c>
      <c r="B3773" s="761" t="s">
        <v>2917</v>
      </c>
      <c r="C3773" s="552">
        <v>377384</v>
      </c>
      <c r="D3773" s="748"/>
    </row>
    <row r="3774" spans="1:4" ht="15">
      <c r="A3774" s="760" t="s">
        <v>2928</v>
      </c>
      <c r="B3774" s="761" t="s">
        <v>2902</v>
      </c>
      <c r="C3774" s="552">
        <v>190475</v>
      </c>
      <c r="D3774" s="748"/>
    </row>
    <row r="3775" spans="1:4" ht="15">
      <c r="A3775" s="760" t="s">
        <v>2909</v>
      </c>
      <c r="B3775" s="761" t="s">
        <v>2902</v>
      </c>
      <c r="C3775" s="552">
        <v>190475</v>
      </c>
      <c r="D3775" s="748"/>
    </row>
    <row r="3776" spans="1:4" ht="15">
      <c r="A3776" s="760" t="s">
        <v>2927</v>
      </c>
      <c r="B3776" s="761" t="s">
        <v>2902</v>
      </c>
      <c r="C3776" s="552">
        <v>190475</v>
      </c>
      <c r="D3776" s="748"/>
    </row>
    <row r="3777" spans="1:4" ht="15">
      <c r="A3777" s="760" t="s">
        <v>2926</v>
      </c>
      <c r="B3777" s="761" t="s">
        <v>2902</v>
      </c>
      <c r="C3777" s="552">
        <v>190475</v>
      </c>
      <c r="D3777" s="748"/>
    </row>
    <row r="3778" spans="1:4" ht="15">
      <c r="A3778" s="760" t="s">
        <v>2925</v>
      </c>
      <c r="B3778" s="761" t="s">
        <v>2902</v>
      </c>
      <c r="C3778" s="552">
        <v>190475</v>
      </c>
      <c r="D3778" s="748"/>
    </row>
    <row r="3779" spans="1:4" ht="15">
      <c r="A3779" s="760" t="s">
        <v>2907</v>
      </c>
      <c r="B3779" s="761" t="s">
        <v>2902</v>
      </c>
      <c r="C3779" s="552">
        <v>190475</v>
      </c>
      <c r="D3779" s="748"/>
    </row>
    <row r="3780" spans="1:4" ht="15">
      <c r="A3780" s="760" t="s">
        <v>2901</v>
      </c>
      <c r="B3780" s="761" t="s">
        <v>2902</v>
      </c>
      <c r="C3780" s="552">
        <v>190475</v>
      </c>
      <c r="D3780" s="748"/>
    </row>
    <row r="3781" spans="1:4" ht="15">
      <c r="A3781" s="760" t="s">
        <v>2914</v>
      </c>
      <c r="B3781" s="761" t="s">
        <v>2915</v>
      </c>
      <c r="C3781" s="552">
        <v>381951</v>
      </c>
      <c r="D3781" s="748"/>
    </row>
    <row r="3782" spans="1:4" ht="15">
      <c r="A3782" s="760" t="s">
        <v>2912</v>
      </c>
      <c r="B3782" s="761" t="s">
        <v>2913</v>
      </c>
      <c r="C3782" s="552">
        <v>402097</v>
      </c>
      <c r="D3782" s="748"/>
    </row>
    <row r="3783" spans="1:4" ht="15">
      <c r="A3783" s="760" t="s">
        <v>2903</v>
      </c>
      <c r="B3783" s="761" t="s">
        <v>2904</v>
      </c>
      <c r="C3783" s="552">
        <v>135281.18</v>
      </c>
      <c r="D3783" s="748"/>
    </row>
    <row r="3784" spans="1:4" ht="15">
      <c r="A3784" s="760" t="s">
        <v>2908</v>
      </c>
      <c r="B3784" s="761" t="s">
        <v>2904</v>
      </c>
      <c r="C3784" s="552">
        <v>135281.18</v>
      </c>
      <c r="D3784" s="748"/>
    </row>
    <row r="3785" spans="1:4" ht="15">
      <c r="A3785" s="760" t="s">
        <v>2935</v>
      </c>
      <c r="B3785" s="761" t="s">
        <v>2936</v>
      </c>
      <c r="C3785" s="552">
        <v>162843.26</v>
      </c>
      <c r="D3785" s="748"/>
    </row>
    <row r="3786" spans="1:4" ht="15">
      <c r="A3786" s="760" t="s">
        <v>5733</v>
      </c>
      <c r="B3786" s="761" t="s">
        <v>5734</v>
      </c>
      <c r="C3786" s="552">
        <v>1988</v>
      </c>
      <c r="D3786" s="748"/>
    </row>
    <row r="3787" spans="1:4" ht="15">
      <c r="A3787" s="760" t="s">
        <v>5762</v>
      </c>
      <c r="B3787" s="761" t="s">
        <v>5763</v>
      </c>
      <c r="C3787" s="552">
        <v>4900</v>
      </c>
      <c r="D3787" s="748"/>
    </row>
    <row r="3788" spans="1:4" ht="15">
      <c r="A3788" s="760" t="s">
        <v>5744</v>
      </c>
      <c r="B3788" s="761" t="s">
        <v>5745</v>
      </c>
      <c r="C3788" s="552">
        <v>38479</v>
      </c>
      <c r="D3788" s="748"/>
    </row>
    <row r="3789" spans="1:4" ht="15">
      <c r="A3789" s="760" t="s">
        <v>5764</v>
      </c>
      <c r="B3789" s="761" t="s">
        <v>5765</v>
      </c>
      <c r="C3789" s="552">
        <v>1200</v>
      </c>
      <c r="D3789" s="748"/>
    </row>
    <row r="3790" spans="1:4" ht="15">
      <c r="A3790" s="760" t="s">
        <v>5766</v>
      </c>
      <c r="B3790" s="761" t="s">
        <v>5765</v>
      </c>
      <c r="C3790" s="552">
        <v>1200</v>
      </c>
      <c r="D3790" s="748"/>
    </row>
    <row r="3791" spans="1:4" ht="15">
      <c r="A3791" s="760" t="s">
        <v>5776</v>
      </c>
      <c r="B3791" s="761" t="s">
        <v>3016</v>
      </c>
      <c r="C3791" s="552">
        <v>2479</v>
      </c>
      <c r="D3791" s="748"/>
    </row>
    <row r="3792" spans="1:4" ht="15">
      <c r="A3792" s="760" t="s">
        <v>5748</v>
      </c>
      <c r="B3792" s="761" t="s">
        <v>3016</v>
      </c>
      <c r="C3792" s="552">
        <v>1199</v>
      </c>
      <c r="D3792" s="748"/>
    </row>
    <row r="3793" spans="1:4" ht="15">
      <c r="A3793" s="760" t="s">
        <v>5743</v>
      </c>
      <c r="B3793" s="761" t="s">
        <v>5742</v>
      </c>
      <c r="C3793" s="552">
        <v>961</v>
      </c>
      <c r="D3793" s="748"/>
    </row>
    <row r="3794" spans="1:4" ht="15">
      <c r="A3794" s="760" t="s">
        <v>5741</v>
      </c>
      <c r="B3794" s="761" t="s">
        <v>5742</v>
      </c>
      <c r="C3794" s="552">
        <v>961</v>
      </c>
      <c r="D3794" s="748"/>
    </row>
    <row r="3795" spans="1:4" ht="15">
      <c r="A3795" s="760" t="s">
        <v>5772</v>
      </c>
      <c r="B3795" s="761" t="s">
        <v>5773</v>
      </c>
      <c r="C3795" s="552">
        <v>5692.5</v>
      </c>
      <c r="D3795" s="748"/>
    </row>
    <row r="3796" spans="1:4" ht="15">
      <c r="A3796" s="760" t="s">
        <v>5753</v>
      </c>
      <c r="B3796" s="761" t="s">
        <v>3016</v>
      </c>
      <c r="C3796" s="552">
        <v>5692.5</v>
      </c>
      <c r="D3796" s="748"/>
    </row>
    <row r="3797" spans="1:4" ht="15">
      <c r="A3797" s="760" t="s">
        <v>5771</v>
      </c>
      <c r="B3797" s="761" t="s">
        <v>4388</v>
      </c>
      <c r="C3797" s="552">
        <v>5155.38</v>
      </c>
      <c r="D3797" s="748"/>
    </row>
    <row r="3798" spans="1:4" ht="15">
      <c r="A3798" s="760" t="s">
        <v>5760</v>
      </c>
      <c r="B3798" s="761" t="s">
        <v>5761</v>
      </c>
      <c r="C3798" s="552">
        <v>3500</v>
      </c>
      <c r="D3798" s="748"/>
    </row>
    <row r="3799" spans="1:4" ht="15">
      <c r="A3799" s="760" t="s">
        <v>5754</v>
      </c>
      <c r="B3799" s="761" t="s">
        <v>5755</v>
      </c>
      <c r="C3799" s="552">
        <v>580</v>
      </c>
      <c r="D3799" s="748"/>
    </row>
    <row r="3800" spans="1:4" ht="15">
      <c r="A3800" s="760" t="s">
        <v>5749</v>
      </c>
      <c r="B3800" s="761" t="s">
        <v>5750</v>
      </c>
      <c r="C3800" s="552">
        <v>2000</v>
      </c>
      <c r="D3800" s="748"/>
    </row>
    <row r="3801" spans="1:4" ht="15">
      <c r="A3801" s="760" t="s">
        <v>5769</v>
      </c>
      <c r="B3801" s="761" t="s">
        <v>5770</v>
      </c>
      <c r="C3801" s="552">
        <v>1400</v>
      </c>
      <c r="D3801" s="748"/>
    </row>
    <row r="3802" spans="1:4" ht="15">
      <c r="A3802" s="760" t="s">
        <v>5739</v>
      </c>
      <c r="B3802" s="761" t="s">
        <v>5740</v>
      </c>
      <c r="C3802" s="552">
        <v>3018.75</v>
      </c>
      <c r="D3802" s="748"/>
    </row>
    <row r="3803" spans="1:4" ht="15">
      <c r="A3803" s="760" t="s">
        <v>5758</v>
      </c>
      <c r="B3803" s="761" t="s">
        <v>5759</v>
      </c>
      <c r="C3803" s="603">
        <v>1895.2</v>
      </c>
      <c r="D3803" s="748"/>
    </row>
    <row r="3804" spans="1:4" ht="15">
      <c r="A3804" s="760" t="s">
        <v>5731</v>
      </c>
      <c r="B3804" s="761" t="s">
        <v>5732</v>
      </c>
      <c r="C3804" s="603">
        <v>975.2</v>
      </c>
      <c r="D3804" s="748"/>
    </row>
    <row r="3805" spans="1:4" ht="15">
      <c r="A3805" s="760" t="s">
        <v>5777</v>
      </c>
      <c r="B3805" s="761" t="s">
        <v>5778</v>
      </c>
      <c r="C3805" s="603">
        <v>6999.3</v>
      </c>
      <c r="D3805" s="748"/>
    </row>
    <row r="3806" spans="1:4" ht="15">
      <c r="A3806" s="760" t="s">
        <v>5756</v>
      </c>
      <c r="B3806" s="761" t="s">
        <v>5757</v>
      </c>
      <c r="C3806" s="603">
        <v>5433.75</v>
      </c>
      <c r="D3806" s="748"/>
    </row>
    <row r="3807" spans="1:4" ht="15">
      <c r="A3807" s="760" t="s">
        <v>5737</v>
      </c>
      <c r="B3807" s="761" t="s">
        <v>5738</v>
      </c>
      <c r="C3807" s="603">
        <v>6494.63</v>
      </c>
      <c r="D3807" s="748"/>
    </row>
    <row r="3808" spans="1:4" ht="15">
      <c r="A3808" s="760" t="s">
        <v>5774</v>
      </c>
      <c r="B3808" s="761" t="s">
        <v>5775</v>
      </c>
      <c r="C3808" s="603">
        <v>2050</v>
      </c>
      <c r="D3808" s="748"/>
    </row>
    <row r="3809" spans="1:4" ht="15">
      <c r="A3809" s="760" t="s">
        <v>5751</v>
      </c>
      <c r="B3809" s="761" t="s">
        <v>5752</v>
      </c>
      <c r="C3809" s="603">
        <v>4228</v>
      </c>
      <c r="D3809" s="748"/>
    </row>
    <row r="3810" spans="1:4" ht="15">
      <c r="A3810" s="760" t="s">
        <v>5767</v>
      </c>
      <c r="B3810" s="761" t="s">
        <v>5768</v>
      </c>
      <c r="C3810" s="603">
        <v>11488.5</v>
      </c>
      <c r="D3810" s="748"/>
    </row>
    <row r="3811" spans="1:4" ht="15">
      <c r="A3811" s="760" t="s">
        <v>5735</v>
      </c>
      <c r="B3811" s="761" t="s">
        <v>5736</v>
      </c>
      <c r="C3811" s="552">
        <v>6221.08</v>
      </c>
      <c r="D3811" s="748"/>
    </row>
    <row r="3812" spans="1:4" ht="15">
      <c r="A3812" s="760" t="s">
        <v>5746</v>
      </c>
      <c r="B3812" s="761" t="s">
        <v>5747</v>
      </c>
      <c r="C3812" s="552">
        <v>7549.99</v>
      </c>
      <c r="D3812" s="748"/>
    </row>
    <row r="3813" spans="1:4" ht="15">
      <c r="A3813" s="760" t="s">
        <v>2961</v>
      </c>
      <c r="B3813" s="761" t="s">
        <v>2942</v>
      </c>
      <c r="C3813" s="603">
        <v>9050</v>
      </c>
      <c r="D3813" s="748"/>
    </row>
    <row r="3814" spans="1:4" ht="15">
      <c r="A3814" s="760" t="s">
        <v>2963</v>
      </c>
      <c r="B3814" s="761" t="s">
        <v>2942</v>
      </c>
      <c r="C3814" s="603">
        <v>9050</v>
      </c>
      <c r="D3814" s="748"/>
    </row>
    <row r="3815" spans="1:4" ht="15">
      <c r="A3815" s="760" t="s">
        <v>2949</v>
      </c>
      <c r="B3815" s="761" t="s">
        <v>2942</v>
      </c>
      <c r="C3815" s="603">
        <v>9050</v>
      </c>
      <c r="D3815" s="748"/>
    </row>
    <row r="3816" spans="1:4" ht="15">
      <c r="A3816" s="760" t="s">
        <v>2959</v>
      </c>
      <c r="B3816" s="761" t="s">
        <v>2942</v>
      </c>
      <c r="C3816" s="552">
        <v>9050</v>
      </c>
      <c r="D3816" s="748"/>
    </row>
    <row r="3817" spans="1:4" ht="15">
      <c r="A3817" s="760" t="s">
        <v>2964</v>
      </c>
      <c r="B3817" s="761" t="s">
        <v>2942</v>
      </c>
      <c r="C3817" s="552">
        <v>9050</v>
      </c>
      <c r="D3817" s="748"/>
    </row>
    <row r="3818" spans="1:4" ht="15">
      <c r="A3818" s="760" t="s">
        <v>2946</v>
      </c>
      <c r="B3818" s="761" t="s">
        <v>2942</v>
      </c>
      <c r="C3818" s="552">
        <v>9050</v>
      </c>
      <c r="D3818" s="748"/>
    </row>
    <row r="3819" spans="1:4" ht="15">
      <c r="A3819" s="760" t="s">
        <v>2968</v>
      </c>
      <c r="B3819" s="761" t="s">
        <v>2942</v>
      </c>
      <c r="C3819" s="552">
        <v>9050</v>
      </c>
      <c r="D3819" s="748"/>
    </row>
    <row r="3820" spans="1:4" ht="15">
      <c r="A3820" s="760" t="s">
        <v>2967</v>
      </c>
      <c r="B3820" s="761" t="s">
        <v>2942</v>
      </c>
      <c r="C3820" s="552">
        <v>9050</v>
      </c>
      <c r="D3820" s="748"/>
    </row>
    <row r="3821" spans="1:4" ht="15">
      <c r="A3821" s="760" t="s">
        <v>2943</v>
      </c>
      <c r="B3821" s="761" t="s">
        <v>2942</v>
      </c>
      <c r="C3821" s="552">
        <v>9050.01</v>
      </c>
      <c r="D3821" s="748"/>
    </row>
    <row r="3822" spans="1:4" ht="15">
      <c r="A3822" s="760" t="s">
        <v>2944</v>
      </c>
      <c r="B3822" s="761" t="s">
        <v>2942</v>
      </c>
      <c r="C3822" s="552">
        <v>9050.01</v>
      </c>
      <c r="D3822" s="748"/>
    </row>
    <row r="3823" spans="1:4" ht="15">
      <c r="A3823" s="760" t="s">
        <v>2941</v>
      </c>
      <c r="B3823" s="761" t="s">
        <v>2942</v>
      </c>
      <c r="C3823" s="552">
        <v>9050.01</v>
      </c>
      <c r="D3823" s="748"/>
    </row>
    <row r="3824" spans="1:4" ht="15">
      <c r="A3824" s="760" t="s">
        <v>2965</v>
      </c>
      <c r="B3824" s="761" t="s">
        <v>2942</v>
      </c>
      <c r="C3824" s="552">
        <v>9050.01</v>
      </c>
      <c r="D3824" s="748"/>
    </row>
    <row r="3825" spans="1:4" ht="15">
      <c r="A3825" s="760" t="s">
        <v>2951</v>
      </c>
      <c r="B3825" s="761" t="s">
        <v>2942</v>
      </c>
      <c r="C3825" s="552">
        <v>9050.01</v>
      </c>
      <c r="D3825" s="748"/>
    </row>
    <row r="3826" spans="1:4" ht="15">
      <c r="A3826" s="760" t="s">
        <v>2947</v>
      </c>
      <c r="B3826" s="761" t="s">
        <v>2942</v>
      </c>
      <c r="C3826" s="552">
        <v>9050.01</v>
      </c>
      <c r="D3826" s="748"/>
    </row>
    <row r="3827" spans="1:4" ht="15">
      <c r="A3827" s="760" t="s">
        <v>2953</v>
      </c>
      <c r="B3827" s="761" t="s">
        <v>2942</v>
      </c>
      <c r="C3827" s="603">
        <v>9050.01</v>
      </c>
      <c r="D3827" s="748"/>
    </row>
    <row r="3828" spans="1:4" ht="15">
      <c r="A3828" s="760" t="s">
        <v>2948</v>
      </c>
      <c r="B3828" s="761" t="s">
        <v>2942</v>
      </c>
      <c r="C3828" s="603">
        <v>9050.01</v>
      </c>
      <c r="D3828" s="748"/>
    </row>
    <row r="3829" spans="1:4" ht="15">
      <c r="A3829" s="760" t="s">
        <v>2950</v>
      </c>
      <c r="B3829" s="761" t="s">
        <v>2942</v>
      </c>
      <c r="C3829" s="603">
        <v>9050.01</v>
      </c>
      <c r="D3829" s="748"/>
    </row>
    <row r="3830" spans="1:4" ht="15">
      <c r="A3830" s="760" t="s">
        <v>2962</v>
      </c>
      <c r="B3830" s="761" t="s">
        <v>2942</v>
      </c>
      <c r="C3830" s="603">
        <v>9050.01</v>
      </c>
      <c r="D3830" s="748"/>
    </row>
    <row r="3831" spans="1:4" ht="15">
      <c r="A3831" s="760" t="s">
        <v>2966</v>
      </c>
      <c r="B3831" s="761" t="s">
        <v>2942</v>
      </c>
      <c r="C3831" s="603">
        <v>9050.01</v>
      </c>
      <c r="D3831" s="748"/>
    </row>
    <row r="3832" spans="1:4" ht="15">
      <c r="A3832" s="760" t="s">
        <v>2958</v>
      </c>
      <c r="B3832" s="761" t="s">
        <v>2942</v>
      </c>
      <c r="C3832" s="552">
        <v>9050.01</v>
      </c>
      <c r="D3832" s="748"/>
    </row>
    <row r="3833" spans="1:4" ht="15">
      <c r="A3833" s="760" t="s">
        <v>2957</v>
      </c>
      <c r="B3833" s="761" t="s">
        <v>2942</v>
      </c>
      <c r="C3833" s="552">
        <v>9050.01</v>
      </c>
      <c r="D3833" s="748"/>
    </row>
    <row r="3834" spans="1:4" ht="15">
      <c r="A3834" s="760" t="s">
        <v>2952</v>
      </c>
      <c r="B3834" s="761" t="s">
        <v>2942</v>
      </c>
      <c r="C3834" s="552">
        <v>9050.01</v>
      </c>
      <c r="D3834" s="748"/>
    </row>
    <row r="3835" spans="1:4" ht="15">
      <c r="A3835" s="760" t="s">
        <v>2945</v>
      </c>
      <c r="B3835" s="761" t="s">
        <v>2942</v>
      </c>
      <c r="C3835" s="552">
        <v>9050.01</v>
      </c>
      <c r="D3835" s="748"/>
    </row>
    <row r="3836" spans="1:4" ht="15">
      <c r="A3836" s="760" t="s">
        <v>2960</v>
      </c>
      <c r="B3836" s="761" t="s">
        <v>2942</v>
      </c>
      <c r="C3836" s="552">
        <v>9050.01</v>
      </c>
      <c r="D3836" s="748"/>
    </row>
    <row r="3837" spans="1:4" ht="15">
      <c r="A3837" s="760" t="s">
        <v>2956</v>
      </c>
      <c r="B3837" s="761" t="s">
        <v>2942</v>
      </c>
      <c r="C3837" s="552">
        <v>9050.01</v>
      </c>
      <c r="D3837" s="748"/>
    </row>
    <row r="3838" spans="1:4" ht="15">
      <c r="A3838" s="760" t="s">
        <v>2954</v>
      </c>
      <c r="B3838" s="761" t="s">
        <v>2955</v>
      </c>
      <c r="C3838" s="552">
        <v>2214799.83</v>
      </c>
      <c r="D3838" s="748"/>
    </row>
    <row r="3839" spans="1:4" ht="15">
      <c r="A3839" s="760" t="s">
        <v>2976</v>
      </c>
      <c r="B3839" s="761" t="s">
        <v>2977</v>
      </c>
      <c r="C3839" s="552">
        <v>810.84</v>
      </c>
      <c r="D3839" s="748"/>
    </row>
    <row r="3840" spans="1:4" ht="15">
      <c r="A3840" s="760" t="s">
        <v>2980</v>
      </c>
      <c r="B3840" s="761" t="s">
        <v>2977</v>
      </c>
      <c r="C3840" s="552">
        <v>810.84</v>
      </c>
      <c r="D3840" s="748"/>
    </row>
    <row r="3841" spans="1:4" ht="15">
      <c r="A3841" s="760" t="s">
        <v>2971</v>
      </c>
      <c r="B3841" s="761" t="s">
        <v>1977</v>
      </c>
      <c r="C3841" s="552">
        <v>8000</v>
      </c>
      <c r="D3841" s="748"/>
    </row>
    <row r="3842" spans="1:4" ht="15">
      <c r="A3842" s="760" t="s">
        <v>2970</v>
      </c>
      <c r="B3842" s="761" t="s">
        <v>1977</v>
      </c>
      <c r="C3842" s="552">
        <v>8000</v>
      </c>
      <c r="D3842" s="748"/>
    </row>
    <row r="3843" spans="1:4" ht="15">
      <c r="A3843" s="760" t="s">
        <v>2985</v>
      </c>
      <c r="B3843" s="761" t="s">
        <v>1977</v>
      </c>
      <c r="C3843" s="552">
        <v>8000</v>
      </c>
      <c r="D3843" s="748"/>
    </row>
    <row r="3844" spans="1:4" ht="15">
      <c r="A3844" s="760" t="s">
        <v>2981</v>
      </c>
      <c r="B3844" s="761" t="s">
        <v>1977</v>
      </c>
      <c r="C3844" s="552">
        <v>8000</v>
      </c>
      <c r="D3844" s="748"/>
    </row>
    <row r="3845" spans="1:4" ht="15">
      <c r="A3845" s="760" t="s">
        <v>2973</v>
      </c>
      <c r="B3845" s="761" t="s">
        <v>1977</v>
      </c>
      <c r="C3845" s="552">
        <v>8000</v>
      </c>
      <c r="D3845" s="748"/>
    </row>
    <row r="3846" spans="1:4" ht="15">
      <c r="A3846" s="760" t="s">
        <v>2975</v>
      </c>
      <c r="B3846" s="761" t="s">
        <v>1977</v>
      </c>
      <c r="C3846" s="552">
        <v>8000</v>
      </c>
      <c r="D3846" s="748"/>
    </row>
    <row r="3847" spans="1:4" ht="15">
      <c r="A3847" s="760" t="s">
        <v>2969</v>
      </c>
      <c r="B3847" s="761" t="s">
        <v>1977</v>
      </c>
      <c r="C3847" s="552">
        <v>8000</v>
      </c>
      <c r="D3847" s="748"/>
    </row>
    <row r="3848" spans="1:4" ht="15">
      <c r="A3848" s="760" t="s">
        <v>2972</v>
      </c>
      <c r="B3848" s="761" t="s">
        <v>1977</v>
      </c>
      <c r="C3848" s="552">
        <v>8000</v>
      </c>
      <c r="D3848" s="748"/>
    </row>
    <row r="3849" spans="1:4" ht="15">
      <c r="A3849" s="760" t="s">
        <v>2974</v>
      </c>
      <c r="B3849" s="761" t="s">
        <v>1977</v>
      </c>
      <c r="C3849" s="552">
        <v>8000</v>
      </c>
      <c r="D3849" s="748"/>
    </row>
    <row r="3850" spans="1:4" ht="15">
      <c r="A3850" s="760" t="s">
        <v>2983</v>
      </c>
      <c r="B3850" s="761" t="s">
        <v>1977</v>
      </c>
      <c r="C3850" s="552">
        <v>8000</v>
      </c>
      <c r="D3850" s="748"/>
    </row>
    <row r="3851" spans="1:4" ht="15">
      <c r="A3851" s="760" t="s">
        <v>2984</v>
      </c>
      <c r="B3851" s="761" t="s">
        <v>1977</v>
      </c>
      <c r="C3851" s="552">
        <v>8000</v>
      </c>
      <c r="D3851" s="748"/>
    </row>
    <row r="3852" spans="1:4" ht="15">
      <c r="A3852" s="760" t="s">
        <v>2982</v>
      </c>
      <c r="B3852" s="761" t="s">
        <v>1977</v>
      </c>
      <c r="C3852" s="552">
        <v>8000</v>
      </c>
      <c r="D3852" s="748"/>
    </row>
    <row r="3853" spans="1:4" ht="15">
      <c r="A3853" s="760" t="s">
        <v>2978</v>
      </c>
      <c r="B3853" s="761" t="s">
        <v>2979</v>
      </c>
      <c r="C3853" s="552">
        <v>169521.45</v>
      </c>
      <c r="D3853" s="748"/>
    </row>
    <row r="3854" spans="1:4" ht="15">
      <c r="A3854" s="760" t="s">
        <v>3008</v>
      </c>
      <c r="B3854" s="761" t="s">
        <v>2987</v>
      </c>
      <c r="C3854" s="552">
        <v>1040</v>
      </c>
      <c r="D3854" s="748"/>
    </row>
    <row r="3855" spans="1:4" ht="15">
      <c r="A3855" s="760" t="s">
        <v>2992</v>
      </c>
      <c r="B3855" s="761" t="s">
        <v>2987</v>
      </c>
      <c r="C3855" s="552">
        <v>1040</v>
      </c>
      <c r="D3855" s="748"/>
    </row>
    <row r="3856" spans="1:4" ht="15">
      <c r="A3856" s="760" t="s">
        <v>2997</v>
      </c>
      <c r="B3856" s="761" t="s">
        <v>2987</v>
      </c>
      <c r="C3856" s="552">
        <v>1040</v>
      </c>
      <c r="D3856" s="748"/>
    </row>
    <row r="3857" spans="1:4" ht="15">
      <c r="A3857" s="760" t="s">
        <v>3006</v>
      </c>
      <c r="B3857" s="761" t="s">
        <v>2987</v>
      </c>
      <c r="C3857" s="552">
        <v>1040</v>
      </c>
      <c r="D3857" s="748"/>
    </row>
    <row r="3858" spans="1:4" ht="15">
      <c r="A3858" s="760" t="s">
        <v>3002</v>
      </c>
      <c r="B3858" s="761" t="s">
        <v>2987</v>
      </c>
      <c r="C3858" s="552">
        <v>1040</v>
      </c>
      <c r="D3858" s="748"/>
    </row>
    <row r="3859" spans="1:4" ht="15">
      <c r="A3859" s="760" t="s">
        <v>3005</v>
      </c>
      <c r="B3859" s="761" t="s">
        <v>2987</v>
      </c>
      <c r="C3859" s="552">
        <v>1040</v>
      </c>
      <c r="D3859" s="748"/>
    </row>
    <row r="3860" spans="1:4" ht="15">
      <c r="A3860" s="760" t="s">
        <v>2988</v>
      </c>
      <c r="B3860" s="761" t="s">
        <v>2987</v>
      </c>
      <c r="C3860" s="552">
        <v>7990.08</v>
      </c>
      <c r="D3860" s="748"/>
    </row>
    <row r="3861" spans="1:4" ht="15">
      <c r="A3861" s="760" t="s">
        <v>2993</v>
      </c>
      <c r="B3861" s="761" t="s">
        <v>2987</v>
      </c>
      <c r="C3861" s="552">
        <v>7990.08</v>
      </c>
      <c r="D3861" s="748"/>
    </row>
    <row r="3862" spans="1:4" ht="15">
      <c r="A3862" s="760" t="s">
        <v>3003</v>
      </c>
      <c r="B3862" s="761" t="s">
        <v>2990</v>
      </c>
      <c r="C3862" s="552">
        <v>2030</v>
      </c>
      <c r="D3862" s="748"/>
    </row>
    <row r="3863" spans="1:4" ht="15">
      <c r="A3863" s="760" t="s">
        <v>3001</v>
      </c>
      <c r="B3863" s="761" t="s">
        <v>2990</v>
      </c>
      <c r="C3863" s="552">
        <v>2030</v>
      </c>
      <c r="D3863" s="748"/>
    </row>
    <row r="3864" spans="1:4" ht="15">
      <c r="A3864" s="760" t="s">
        <v>2991</v>
      </c>
      <c r="B3864" s="761" t="s">
        <v>2990</v>
      </c>
      <c r="C3864" s="552">
        <v>2030</v>
      </c>
      <c r="D3864" s="748"/>
    </row>
    <row r="3865" spans="1:4" ht="15">
      <c r="A3865" s="760" t="s">
        <v>2989</v>
      </c>
      <c r="B3865" s="761" t="s">
        <v>2990</v>
      </c>
      <c r="C3865" s="552">
        <v>2030</v>
      </c>
      <c r="D3865" s="748"/>
    </row>
    <row r="3866" spans="1:4" ht="15">
      <c r="A3866" s="760" t="s">
        <v>2995</v>
      </c>
      <c r="B3866" s="761" t="s">
        <v>2990</v>
      </c>
      <c r="C3866" s="552">
        <v>2030</v>
      </c>
      <c r="D3866" s="748"/>
    </row>
    <row r="3867" spans="1:4" ht="15">
      <c r="A3867" s="760" t="s">
        <v>3000</v>
      </c>
      <c r="B3867" s="761" t="s">
        <v>2987</v>
      </c>
      <c r="C3867" s="552">
        <v>4865.09</v>
      </c>
      <c r="D3867" s="748"/>
    </row>
    <row r="3868" spans="1:4" ht="15">
      <c r="A3868" s="760" t="s">
        <v>2996</v>
      </c>
      <c r="B3868" s="761" t="s">
        <v>2987</v>
      </c>
      <c r="C3868" s="552">
        <v>4865.08</v>
      </c>
      <c r="D3868" s="748"/>
    </row>
    <row r="3869" spans="1:4" ht="15">
      <c r="A3869" s="760" t="s">
        <v>3004</v>
      </c>
      <c r="B3869" s="761" t="s">
        <v>2987</v>
      </c>
      <c r="C3869" s="552">
        <v>4148.71</v>
      </c>
      <c r="D3869" s="748"/>
    </row>
    <row r="3870" spans="1:4" ht="15">
      <c r="A3870" s="760" t="s">
        <v>2986</v>
      </c>
      <c r="B3870" s="761" t="s">
        <v>2987</v>
      </c>
      <c r="C3870" s="552">
        <v>4148.71</v>
      </c>
      <c r="D3870" s="748"/>
    </row>
    <row r="3871" spans="1:4" ht="15">
      <c r="A3871" s="760" t="s">
        <v>3007</v>
      </c>
      <c r="B3871" s="761" t="s">
        <v>2987</v>
      </c>
      <c r="C3871" s="552">
        <v>4148.71</v>
      </c>
      <c r="D3871" s="748"/>
    </row>
    <row r="3872" spans="1:4" ht="15">
      <c r="A3872" s="760" t="s">
        <v>2994</v>
      </c>
      <c r="B3872" s="761" t="s">
        <v>2987</v>
      </c>
      <c r="C3872" s="552">
        <v>4148.71</v>
      </c>
      <c r="D3872" s="748"/>
    </row>
    <row r="3873" spans="1:4" ht="15">
      <c r="A3873" s="760" t="s">
        <v>2998</v>
      </c>
      <c r="B3873" s="761" t="s">
        <v>2999</v>
      </c>
      <c r="C3873" s="552">
        <v>8150</v>
      </c>
      <c r="D3873" s="748"/>
    </row>
    <row r="3874" spans="1:4" ht="15">
      <c r="A3874" s="760" t="s">
        <v>3033</v>
      </c>
      <c r="B3874" s="761" t="s">
        <v>3034</v>
      </c>
      <c r="C3874" s="552">
        <v>2100</v>
      </c>
      <c r="D3874" s="748"/>
    </row>
    <row r="3875" spans="1:4" ht="15">
      <c r="A3875" s="760" t="s">
        <v>3052</v>
      </c>
      <c r="B3875" s="761" t="s">
        <v>3016</v>
      </c>
      <c r="C3875" s="552">
        <v>3199</v>
      </c>
      <c r="D3875" s="748"/>
    </row>
    <row r="3876" spans="1:4" ht="15">
      <c r="A3876" s="760" t="s">
        <v>3074</v>
      </c>
      <c r="B3876" s="761" t="s">
        <v>3010</v>
      </c>
      <c r="C3876" s="552">
        <v>9050</v>
      </c>
      <c r="D3876" s="748"/>
    </row>
    <row r="3877" spans="1:4" ht="15">
      <c r="A3877" s="760" t="s">
        <v>3009</v>
      </c>
      <c r="B3877" s="761" t="s">
        <v>3010</v>
      </c>
      <c r="C3877" s="552">
        <v>9050</v>
      </c>
      <c r="D3877" s="748"/>
    </row>
    <row r="3878" spans="1:4" ht="15">
      <c r="A3878" s="760" t="s">
        <v>3063</v>
      </c>
      <c r="B3878" s="761" t="s">
        <v>3064</v>
      </c>
      <c r="C3878" s="552">
        <v>12000</v>
      </c>
      <c r="D3878" s="748"/>
    </row>
    <row r="3879" spans="1:4" ht="15">
      <c r="A3879" s="760" t="s">
        <v>3084</v>
      </c>
      <c r="B3879" s="761" t="s">
        <v>3064</v>
      </c>
      <c r="C3879" s="552">
        <v>12000</v>
      </c>
      <c r="D3879" s="748"/>
    </row>
    <row r="3880" spans="1:4" ht="15">
      <c r="A3880" s="760" t="s">
        <v>3021</v>
      </c>
      <c r="B3880" s="761" t="s">
        <v>3022</v>
      </c>
      <c r="C3880" s="552">
        <v>1595</v>
      </c>
      <c r="D3880" s="748"/>
    </row>
    <row r="3881" spans="1:4" ht="15">
      <c r="A3881" s="760" t="s">
        <v>3075</v>
      </c>
      <c r="B3881" s="761" t="s">
        <v>3022</v>
      </c>
      <c r="C3881" s="552">
        <v>1595</v>
      </c>
      <c r="D3881" s="748"/>
    </row>
    <row r="3882" spans="1:4" ht="15">
      <c r="A3882" s="760" t="s">
        <v>3050</v>
      </c>
      <c r="B3882" s="761" t="s">
        <v>3022</v>
      </c>
      <c r="C3882" s="552">
        <v>1595</v>
      </c>
      <c r="D3882" s="748"/>
    </row>
    <row r="3883" spans="1:4" ht="15">
      <c r="A3883" s="760" t="s">
        <v>3070</v>
      </c>
      <c r="B3883" s="761" t="s">
        <v>3022</v>
      </c>
      <c r="C3883" s="552">
        <v>1595</v>
      </c>
      <c r="D3883" s="748"/>
    </row>
    <row r="3884" spans="1:4" ht="15">
      <c r="A3884" s="760" t="s">
        <v>3068</v>
      </c>
      <c r="B3884" s="761" t="s">
        <v>3022</v>
      </c>
      <c r="C3884" s="552">
        <v>1595</v>
      </c>
      <c r="D3884" s="748"/>
    </row>
    <row r="3885" spans="1:4" ht="15">
      <c r="A3885" s="760" t="s">
        <v>3039</v>
      </c>
      <c r="B3885" s="761" t="s">
        <v>3022</v>
      </c>
      <c r="C3885" s="552">
        <v>1595</v>
      </c>
      <c r="D3885" s="748"/>
    </row>
    <row r="3886" spans="1:4" ht="15">
      <c r="A3886" s="760" t="s">
        <v>3055</v>
      </c>
      <c r="B3886" s="761" t="s">
        <v>3022</v>
      </c>
      <c r="C3886" s="552">
        <v>1595</v>
      </c>
      <c r="D3886" s="748"/>
    </row>
    <row r="3887" spans="1:4" ht="15">
      <c r="A3887" s="760" t="s">
        <v>3029</v>
      </c>
      <c r="B3887" s="761" t="s">
        <v>3030</v>
      </c>
      <c r="C3887" s="552">
        <v>2842</v>
      </c>
      <c r="D3887" s="748"/>
    </row>
    <row r="3888" spans="1:4" ht="15">
      <c r="A3888" s="760" t="s">
        <v>3085</v>
      </c>
      <c r="B3888" s="761" t="s">
        <v>3030</v>
      </c>
      <c r="C3888" s="552">
        <v>2842</v>
      </c>
      <c r="D3888" s="748"/>
    </row>
    <row r="3889" spans="1:4" ht="15">
      <c r="A3889" s="760" t="s">
        <v>3069</v>
      </c>
      <c r="B3889" s="761" t="s">
        <v>3032</v>
      </c>
      <c r="C3889" s="552">
        <v>2523</v>
      </c>
      <c r="D3889" s="748"/>
    </row>
    <row r="3890" spans="1:4" ht="15">
      <c r="A3890" s="760" t="s">
        <v>3031</v>
      </c>
      <c r="B3890" s="761" t="s">
        <v>3032</v>
      </c>
      <c r="C3890" s="552">
        <v>2523</v>
      </c>
      <c r="D3890" s="748"/>
    </row>
    <row r="3891" spans="1:4" ht="15">
      <c r="A3891" s="760" t="s">
        <v>3072</v>
      </c>
      <c r="B3891" s="761" t="s">
        <v>3032</v>
      </c>
      <c r="C3891" s="552">
        <v>2523</v>
      </c>
      <c r="D3891" s="748"/>
    </row>
    <row r="3892" spans="1:4" ht="15">
      <c r="A3892" s="760" t="s">
        <v>3086</v>
      </c>
      <c r="B3892" s="761" t="s">
        <v>3032</v>
      </c>
      <c r="C3892" s="552">
        <v>2523</v>
      </c>
      <c r="D3892" s="748"/>
    </row>
    <row r="3893" spans="1:4" ht="15">
      <c r="A3893" s="760" t="s">
        <v>3053</v>
      </c>
      <c r="B3893" s="761" t="s">
        <v>3054</v>
      </c>
      <c r="C3893" s="552">
        <v>3200</v>
      </c>
      <c r="D3893" s="748"/>
    </row>
    <row r="3894" spans="1:4" ht="15">
      <c r="A3894" s="760" t="s">
        <v>3083</v>
      </c>
      <c r="B3894" s="761" t="s">
        <v>3014</v>
      </c>
      <c r="C3894" s="552">
        <v>12000</v>
      </c>
      <c r="D3894" s="748"/>
    </row>
    <row r="3895" spans="1:4" ht="15">
      <c r="A3895" s="760" t="s">
        <v>3073</v>
      </c>
      <c r="B3895" s="761" t="s">
        <v>3014</v>
      </c>
      <c r="C3895" s="552">
        <v>12000</v>
      </c>
      <c r="D3895" s="748"/>
    </row>
    <row r="3896" spans="1:4" ht="15">
      <c r="A3896" s="760" t="s">
        <v>3013</v>
      </c>
      <c r="B3896" s="761" t="s">
        <v>3014</v>
      </c>
      <c r="C3896" s="552">
        <v>12000</v>
      </c>
      <c r="D3896" s="748"/>
    </row>
    <row r="3897" spans="1:4" ht="15">
      <c r="A3897" s="760" t="s">
        <v>3023</v>
      </c>
      <c r="B3897" s="761" t="s">
        <v>3014</v>
      </c>
      <c r="C3897" s="552">
        <v>12000</v>
      </c>
      <c r="D3897" s="748"/>
    </row>
    <row r="3898" spans="1:4" ht="15">
      <c r="A3898" s="760" t="s">
        <v>3037</v>
      </c>
      <c r="B3898" s="761" t="s">
        <v>3014</v>
      </c>
      <c r="C3898" s="552">
        <v>12000</v>
      </c>
      <c r="D3898" s="748"/>
    </row>
    <row r="3899" spans="1:4" ht="15">
      <c r="A3899" s="760" t="s">
        <v>3035</v>
      </c>
      <c r="B3899" s="761" t="s">
        <v>3036</v>
      </c>
      <c r="C3899" s="552">
        <v>1500</v>
      </c>
      <c r="D3899" s="748"/>
    </row>
    <row r="3900" spans="1:4" ht="15">
      <c r="A3900" s="760" t="s">
        <v>3071</v>
      </c>
      <c r="B3900" s="761" t="s">
        <v>3036</v>
      </c>
      <c r="C3900" s="552">
        <v>1500</v>
      </c>
      <c r="D3900" s="748"/>
    </row>
    <row r="3901" spans="1:4" ht="15">
      <c r="A3901" s="760" t="s">
        <v>3019</v>
      </c>
      <c r="B3901" s="761" t="s">
        <v>3020</v>
      </c>
      <c r="C3901" s="552">
        <v>2100</v>
      </c>
      <c r="D3901" s="748"/>
    </row>
    <row r="3902" spans="1:4" ht="15">
      <c r="A3902" s="760" t="s">
        <v>3044</v>
      </c>
      <c r="B3902" s="761" t="s">
        <v>3020</v>
      </c>
      <c r="C3902" s="552">
        <v>2100</v>
      </c>
      <c r="D3902" s="748"/>
    </row>
    <row r="3903" spans="1:4" ht="15">
      <c r="A3903" s="760" t="s">
        <v>3059</v>
      </c>
      <c r="B3903" s="761" t="s">
        <v>3030</v>
      </c>
      <c r="C3903" s="552">
        <v>2200</v>
      </c>
      <c r="D3903" s="748"/>
    </row>
    <row r="3904" spans="1:4" ht="15">
      <c r="A3904" s="760" t="s">
        <v>3082</v>
      </c>
      <c r="B3904" s="761" t="s">
        <v>3030</v>
      </c>
      <c r="C3904" s="603">
        <v>2200</v>
      </c>
      <c r="D3904" s="748"/>
    </row>
    <row r="3905" spans="1:4" ht="15">
      <c r="A3905" s="760" t="s">
        <v>3017</v>
      </c>
      <c r="B3905" s="761" t="s">
        <v>3018</v>
      </c>
      <c r="C3905" s="603">
        <v>1548.86</v>
      </c>
      <c r="D3905" s="748"/>
    </row>
    <row r="3906" spans="1:4" ht="15">
      <c r="A3906" s="760" t="s">
        <v>3078</v>
      </c>
      <c r="B3906" s="761" t="s">
        <v>3018</v>
      </c>
      <c r="C3906" s="552">
        <v>1548.86</v>
      </c>
      <c r="D3906" s="748"/>
    </row>
    <row r="3907" spans="1:4" ht="15">
      <c r="A3907" s="760" t="s">
        <v>3040</v>
      </c>
      <c r="B3907" s="761" t="s">
        <v>3012</v>
      </c>
      <c r="C3907" s="552">
        <v>12496.36</v>
      </c>
      <c r="D3907" s="748"/>
    </row>
    <row r="3908" spans="1:4" ht="15">
      <c r="A3908" s="760" t="s">
        <v>3011</v>
      </c>
      <c r="B3908" s="761" t="s">
        <v>3012</v>
      </c>
      <c r="C3908" s="552">
        <v>12496.36</v>
      </c>
      <c r="D3908" s="748"/>
    </row>
    <row r="3909" spans="1:4" ht="15">
      <c r="A3909" s="760" t="s">
        <v>3081</v>
      </c>
      <c r="B3909" s="761" t="s">
        <v>3054</v>
      </c>
      <c r="C3909" s="552">
        <v>1869.32</v>
      </c>
      <c r="D3909" s="748"/>
    </row>
    <row r="3910" spans="1:4" ht="15">
      <c r="A3910" s="760" t="s">
        <v>3057</v>
      </c>
      <c r="B3910" s="761" t="s">
        <v>3016</v>
      </c>
      <c r="C3910" s="552">
        <v>8553.68</v>
      </c>
      <c r="D3910" s="748"/>
    </row>
    <row r="3911" spans="1:4" ht="15">
      <c r="A3911" s="760" t="s">
        <v>3015</v>
      </c>
      <c r="B3911" s="761" t="s">
        <v>3016</v>
      </c>
      <c r="C3911" s="603">
        <v>8553.68</v>
      </c>
      <c r="D3911" s="748"/>
    </row>
    <row r="3912" spans="1:4" ht="15">
      <c r="A3912" s="760" t="s">
        <v>3028</v>
      </c>
      <c r="B3912" s="761" t="s">
        <v>3016</v>
      </c>
      <c r="C3912" s="552">
        <v>8553.68</v>
      </c>
      <c r="D3912" s="748"/>
    </row>
    <row r="3913" spans="1:4" ht="15">
      <c r="A3913" s="760" t="s">
        <v>3041</v>
      </c>
      <c r="B3913" s="761" t="s">
        <v>3016</v>
      </c>
      <c r="C3913" s="552">
        <v>8553.68</v>
      </c>
      <c r="D3913" s="748"/>
    </row>
    <row r="3914" spans="1:4" ht="15">
      <c r="A3914" s="760" t="s">
        <v>3067</v>
      </c>
      <c r="B3914" s="761" t="s">
        <v>3016</v>
      </c>
      <c r="C3914" s="552">
        <v>8553.68</v>
      </c>
      <c r="D3914" s="748"/>
    </row>
    <row r="3915" spans="1:4" ht="15">
      <c r="A3915" s="760" t="s">
        <v>3065</v>
      </c>
      <c r="B3915" s="761" t="s">
        <v>3066</v>
      </c>
      <c r="C3915" s="552">
        <v>2723.86</v>
      </c>
      <c r="D3915" s="748"/>
    </row>
    <row r="3916" spans="1:4" ht="15">
      <c r="A3916" s="760" t="s">
        <v>3060</v>
      </c>
      <c r="B3916" s="761" t="s">
        <v>3018</v>
      </c>
      <c r="C3916" s="552">
        <v>1548.86</v>
      </c>
      <c r="D3916" s="748"/>
    </row>
    <row r="3917" spans="1:4" ht="15">
      <c r="A3917" s="760" t="s">
        <v>3038</v>
      </c>
      <c r="B3917" s="761" t="s">
        <v>3018</v>
      </c>
      <c r="C3917" s="552">
        <v>1548.86</v>
      </c>
      <c r="D3917" s="748"/>
    </row>
    <row r="3918" spans="1:4" ht="15">
      <c r="A3918" s="760" t="s">
        <v>3025</v>
      </c>
      <c r="B3918" s="761" t="s">
        <v>3018</v>
      </c>
      <c r="C3918" s="552">
        <v>1548.86</v>
      </c>
      <c r="D3918" s="748"/>
    </row>
    <row r="3919" spans="1:4" ht="15">
      <c r="A3919" s="760" t="s">
        <v>3049</v>
      </c>
      <c r="B3919" s="761" t="s">
        <v>3018</v>
      </c>
      <c r="C3919" s="552">
        <v>1548.86</v>
      </c>
      <c r="D3919" s="748"/>
    </row>
    <row r="3920" spans="1:4" ht="15">
      <c r="A3920" s="760" t="s">
        <v>3024</v>
      </c>
      <c r="B3920" s="761" t="s">
        <v>3018</v>
      </c>
      <c r="C3920" s="552">
        <v>1548.86</v>
      </c>
      <c r="D3920" s="748"/>
    </row>
    <row r="3921" spans="1:4" ht="15">
      <c r="A3921" s="760" t="s">
        <v>3051</v>
      </c>
      <c r="B3921" s="761" t="s">
        <v>3048</v>
      </c>
      <c r="C3921" s="552">
        <v>2606.62</v>
      </c>
      <c r="D3921" s="748"/>
    </row>
    <row r="3922" spans="1:4" ht="15">
      <c r="A3922" s="760" t="s">
        <v>3047</v>
      </c>
      <c r="B3922" s="761" t="s">
        <v>3048</v>
      </c>
      <c r="C3922" s="552">
        <v>2606.62</v>
      </c>
      <c r="D3922" s="748"/>
    </row>
    <row r="3923" spans="1:4" ht="15">
      <c r="A3923" s="760" t="s">
        <v>3058</v>
      </c>
      <c r="B3923" s="761" t="s">
        <v>3048</v>
      </c>
      <c r="C3923" s="552">
        <v>2606.62</v>
      </c>
      <c r="D3923" s="748"/>
    </row>
    <row r="3924" spans="1:4" ht="15">
      <c r="A3924" s="760" t="s">
        <v>3062</v>
      </c>
      <c r="B3924" s="761" t="s">
        <v>3048</v>
      </c>
      <c r="C3924" s="552">
        <v>2606.62</v>
      </c>
      <c r="D3924" s="748"/>
    </row>
    <row r="3925" spans="1:4" ht="15">
      <c r="A3925" s="760" t="s">
        <v>3061</v>
      </c>
      <c r="B3925" s="761" t="s">
        <v>3048</v>
      </c>
      <c r="C3925" s="552">
        <v>2606.62</v>
      </c>
      <c r="D3925" s="748"/>
    </row>
    <row r="3926" spans="1:4" ht="15">
      <c r="A3926" s="760" t="s">
        <v>3026</v>
      </c>
      <c r="B3926" s="761" t="s">
        <v>3027</v>
      </c>
      <c r="C3926" s="552">
        <v>61608.9</v>
      </c>
      <c r="D3926" s="748"/>
    </row>
    <row r="3927" spans="1:4" ht="15">
      <c r="A3927" s="760" t="s">
        <v>3042</v>
      </c>
      <c r="B3927" s="761" t="s">
        <v>3043</v>
      </c>
      <c r="C3927" s="552">
        <v>2529.9899999999998</v>
      </c>
      <c r="D3927" s="748"/>
    </row>
    <row r="3928" spans="1:4" ht="15">
      <c r="A3928" s="760" t="s">
        <v>3045</v>
      </c>
      <c r="B3928" s="761" t="s">
        <v>3046</v>
      </c>
      <c r="C3928" s="552">
        <v>2310</v>
      </c>
      <c r="D3928" s="748"/>
    </row>
    <row r="3929" spans="1:4" ht="15">
      <c r="A3929" s="760" t="s">
        <v>3056</v>
      </c>
      <c r="B3929" s="761" t="s">
        <v>3046</v>
      </c>
      <c r="C3929" s="552">
        <v>2310</v>
      </c>
      <c r="D3929" s="748"/>
    </row>
    <row r="3930" spans="1:4" ht="15">
      <c r="A3930" s="760" t="s">
        <v>3079</v>
      </c>
      <c r="B3930" s="761" t="s">
        <v>3080</v>
      </c>
      <c r="C3930" s="552">
        <v>25529.98</v>
      </c>
      <c r="D3930" s="748"/>
    </row>
    <row r="3931" spans="1:4" ht="15">
      <c r="A3931" s="760" t="s">
        <v>3076</v>
      </c>
      <c r="B3931" s="761" t="s">
        <v>3077</v>
      </c>
      <c r="C3931" s="552">
        <v>2650</v>
      </c>
      <c r="D3931" s="748"/>
    </row>
    <row r="3932" spans="1:4" ht="15">
      <c r="A3932" s="760" t="s">
        <v>6229</v>
      </c>
      <c r="B3932" s="761" t="s">
        <v>3027</v>
      </c>
      <c r="C3932" s="552">
        <v>76718.179999999993</v>
      </c>
      <c r="D3932" s="748"/>
    </row>
    <row r="3933" spans="1:4" ht="15">
      <c r="A3933" s="760" t="s">
        <v>6230</v>
      </c>
      <c r="B3933" s="761" t="s">
        <v>6231</v>
      </c>
      <c r="C3933" s="552">
        <v>3915</v>
      </c>
      <c r="D3933" s="748"/>
    </row>
    <row r="3934" spans="1:4" ht="15">
      <c r="A3934" s="760" t="s">
        <v>6232</v>
      </c>
      <c r="B3934" s="761" t="s">
        <v>6231</v>
      </c>
      <c r="C3934" s="552">
        <v>3915</v>
      </c>
      <c r="D3934" s="748"/>
    </row>
    <row r="3935" spans="1:4" ht="15">
      <c r="A3935" s="760" t="s">
        <v>6233</v>
      </c>
      <c r="B3935" s="761" t="s">
        <v>6231</v>
      </c>
      <c r="C3935" s="552">
        <v>3915</v>
      </c>
      <c r="D3935" s="748"/>
    </row>
    <row r="3936" spans="1:4" ht="15">
      <c r="A3936" s="760" t="s">
        <v>6234</v>
      </c>
      <c r="B3936" s="761" t="s">
        <v>6231</v>
      </c>
      <c r="C3936" s="552">
        <v>3915</v>
      </c>
      <c r="D3936" s="748"/>
    </row>
    <row r="3937" spans="1:4" ht="15">
      <c r="A3937" s="760" t="s">
        <v>6235</v>
      </c>
      <c r="B3937" s="761" t="s">
        <v>6231</v>
      </c>
      <c r="C3937" s="552">
        <v>3915</v>
      </c>
      <c r="D3937" s="748"/>
    </row>
    <row r="3938" spans="1:4" ht="15">
      <c r="A3938" s="760" t="s">
        <v>6236</v>
      </c>
      <c r="B3938" s="761" t="s">
        <v>6237</v>
      </c>
      <c r="C3938" s="552">
        <v>2056.33</v>
      </c>
      <c r="D3938" s="748"/>
    </row>
    <row r="3939" spans="1:4" ht="15">
      <c r="A3939" s="760" t="s">
        <v>6238</v>
      </c>
      <c r="B3939" s="761" t="s">
        <v>6237</v>
      </c>
      <c r="C3939" s="552">
        <v>2056.33</v>
      </c>
      <c r="D3939" s="748"/>
    </row>
    <row r="3940" spans="1:4" ht="15">
      <c r="A3940" s="760" t="s">
        <v>6239</v>
      </c>
      <c r="B3940" s="761" t="s">
        <v>6237</v>
      </c>
      <c r="C3940" s="552">
        <v>2056.33</v>
      </c>
      <c r="D3940" s="748"/>
    </row>
    <row r="3941" spans="1:4" ht="15">
      <c r="A3941" s="760" t="s">
        <v>6240</v>
      </c>
      <c r="B3941" s="761" t="s">
        <v>6237</v>
      </c>
      <c r="C3941" s="552">
        <v>2056.33</v>
      </c>
      <c r="D3941" s="748"/>
    </row>
    <row r="3942" spans="1:4" ht="15">
      <c r="A3942" s="760" t="s">
        <v>6241</v>
      </c>
      <c r="B3942" s="761" t="s">
        <v>6237</v>
      </c>
      <c r="C3942" s="552">
        <v>2056.33</v>
      </c>
      <c r="D3942" s="748"/>
    </row>
    <row r="3943" spans="1:4" ht="15">
      <c r="A3943" s="760" t="s">
        <v>6242</v>
      </c>
      <c r="B3943" s="761" t="s">
        <v>6243</v>
      </c>
      <c r="C3943" s="552">
        <v>4701.67</v>
      </c>
      <c r="D3943" s="748"/>
    </row>
    <row r="3944" spans="1:4" ht="15">
      <c r="A3944" s="760" t="s">
        <v>6244</v>
      </c>
      <c r="B3944" s="761" t="s">
        <v>6243</v>
      </c>
      <c r="C3944" s="552">
        <v>4701.67</v>
      </c>
      <c r="D3944" s="748"/>
    </row>
    <row r="3945" spans="1:4" ht="15">
      <c r="A3945" s="760" t="s">
        <v>6245</v>
      </c>
      <c r="B3945" s="761" t="s">
        <v>6243</v>
      </c>
      <c r="C3945" s="552">
        <v>4701.67</v>
      </c>
      <c r="D3945" s="748"/>
    </row>
    <row r="3946" spans="1:4" ht="15">
      <c r="A3946" s="760" t="s">
        <v>6246</v>
      </c>
      <c r="B3946" s="761" t="s">
        <v>6243</v>
      </c>
      <c r="C3946" s="552">
        <v>4701.67</v>
      </c>
      <c r="D3946" s="748"/>
    </row>
    <row r="3947" spans="1:4" ht="15">
      <c r="A3947" s="760" t="s">
        <v>6247</v>
      </c>
      <c r="B3947" s="761" t="s">
        <v>6243</v>
      </c>
      <c r="C3947" s="552">
        <v>4701.67</v>
      </c>
      <c r="D3947" s="748"/>
    </row>
    <row r="3948" spans="1:4" ht="15">
      <c r="A3948" s="760" t="s">
        <v>6248</v>
      </c>
      <c r="B3948" s="761" t="s">
        <v>6243</v>
      </c>
      <c r="C3948" s="552">
        <v>4701.67</v>
      </c>
      <c r="D3948" s="748"/>
    </row>
    <row r="3949" spans="1:4" ht="15">
      <c r="A3949" s="760" t="s">
        <v>6249</v>
      </c>
      <c r="B3949" s="761" t="s">
        <v>6243</v>
      </c>
      <c r="C3949" s="552">
        <v>4701.67</v>
      </c>
      <c r="D3949" s="748"/>
    </row>
    <row r="3950" spans="1:4" ht="15">
      <c r="A3950" s="760" t="s">
        <v>6250</v>
      </c>
      <c r="B3950" s="761" t="s">
        <v>6243</v>
      </c>
      <c r="C3950" s="552">
        <v>4701.67</v>
      </c>
      <c r="D3950" s="748"/>
    </row>
    <row r="3951" spans="1:4" ht="15">
      <c r="A3951" s="760" t="s">
        <v>6251</v>
      </c>
      <c r="B3951" s="761" t="s">
        <v>6243</v>
      </c>
      <c r="C3951" s="552">
        <v>4701.67</v>
      </c>
      <c r="D3951" s="748"/>
    </row>
    <row r="3952" spans="1:4" ht="15">
      <c r="A3952" s="760" t="s">
        <v>6252</v>
      </c>
      <c r="B3952" s="761" t="s">
        <v>6243</v>
      </c>
      <c r="C3952" s="552">
        <v>4701.67</v>
      </c>
      <c r="D3952" s="748"/>
    </row>
    <row r="3953" spans="1:4" ht="15">
      <c r="A3953" s="760" t="s">
        <v>3093</v>
      </c>
      <c r="B3953" s="761" t="s">
        <v>3088</v>
      </c>
      <c r="C3953" s="552">
        <v>2650</v>
      </c>
      <c r="D3953" s="748"/>
    </row>
    <row r="3954" spans="1:4" ht="15">
      <c r="A3954" s="760" t="s">
        <v>3091</v>
      </c>
      <c r="B3954" s="761" t="s">
        <v>3088</v>
      </c>
      <c r="C3954" s="552">
        <v>2650</v>
      </c>
      <c r="D3954" s="748"/>
    </row>
    <row r="3955" spans="1:4" ht="15">
      <c r="A3955" s="760" t="s">
        <v>3107</v>
      </c>
      <c r="B3955" s="761" t="s">
        <v>3088</v>
      </c>
      <c r="C3955" s="552">
        <v>2650</v>
      </c>
      <c r="D3955" s="748"/>
    </row>
    <row r="3956" spans="1:4" ht="15">
      <c r="A3956" s="760" t="s">
        <v>3090</v>
      </c>
      <c r="B3956" s="761" t="s">
        <v>3088</v>
      </c>
      <c r="C3956" s="552">
        <v>2650</v>
      </c>
      <c r="D3956" s="748"/>
    </row>
    <row r="3957" spans="1:4" ht="15">
      <c r="A3957" s="760" t="s">
        <v>3106</v>
      </c>
      <c r="B3957" s="761" t="s">
        <v>3088</v>
      </c>
      <c r="C3957" s="552">
        <v>2650</v>
      </c>
      <c r="D3957" s="748"/>
    </row>
    <row r="3958" spans="1:4" ht="15">
      <c r="A3958" s="760" t="s">
        <v>3100</v>
      </c>
      <c r="B3958" s="761" t="s">
        <v>3088</v>
      </c>
      <c r="C3958" s="552">
        <v>2650</v>
      </c>
      <c r="D3958" s="748"/>
    </row>
    <row r="3959" spans="1:4" ht="15">
      <c r="A3959" s="760" t="s">
        <v>3094</v>
      </c>
      <c r="B3959" s="761" t="s">
        <v>3088</v>
      </c>
      <c r="C3959" s="552">
        <v>2650</v>
      </c>
      <c r="D3959" s="748"/>
    </row>
    <row r="3960" spans="1:4" ht="15">
      <c r="A3960" s="760" t="s">
        <v>3087</v>
      </c>
      <c r="B3960" s="761" t="s">
        <v>3088</v>
      </c>
      <c r="C3960" s="552">
        <v>2650</v>
      </c>
      <c r="D3960" s="748"/>
    </row>
    <row r="3961" spans="1:4" ht="15">
      <c r="A3961" s="760" t="s">
        <v>3101</v>
      </c>
      <c r="B3961" s="761" t="s">
        <v>3088</v>
      </c>
      <c r="C3961" s="552">
        <v>2650</v>
      </c>
      <c r="D3961" s="748"/>
    </row>
    <row r="3962" spans="1:4" ht="15">
      <c r="A3962" s="760" t="s">
        <v>3105</v>
      </c>
      <c r="B3962" s="761" t="s">
        <v>3088</v>
      </c>
      <c r="C3962" s="552">
        <v>2650</v>
      </c>
      <c r="D3962" s="748"/>
    </row>
    <row r="3963" spans="1:4" ht="15">
      <c r="A3963" s="760" t="s">
        <v>3092</v>
      </c>
      <c r="B3963" s="761" t="s">
        <v>3088</v>
      </c>
      <c r="C3963" s="552">
        <v>2650</v>
      </c>
      <c r="D3963" s="748"/>
    </row>
    <row r="3964" spans="1:4" ht="15">
      <c r="A3964" s="760" t="s">
        <v>3089</v>
      </c>
      <c r="B3964" s="761" t="s">
        <v>3088</v>
      </c>
      <c r="C3964" s="552">
        <v>2650</v>
      </c>
      <c r="D3964" s="748"/>
    </row>
    <row r="3965" spans="1:4" ht="15">
      <c r="A3965" s="760" t="s">
        <v>3110</v>
      </c>
      <c r="B3965" s="761" t="s">
        <v>3109</v>
      </c>
      <c r="C3965" s="552">
        <v>6800</v>
      </c>
      <c r="D3965" s="748"/>
    </row>
    <row r="3966" spans="1:4" ht="15">
      <c r="A3966" s="760" t="s">
        <v>3108</v>
      </c>
      <c r="B3966" s="761" t="s">
        <v>3109</v>
      </c>
      <c r="C3966" s="552">
        <v>6800</v>
      </c>
      <c r="D3966" s="748"/>
    </row>
    <row r="3967" spans="1:4" ht="15">
      <c r="A3967" s="760" t="s">
        <v>3104</v>
      </c>
      <c r="B3967" s="761" t="s">
        <v>3098</v>
      </c>
      <c r="C3967" s="552">
        <v>3900</v>
      </c>
      <c r="D3967" s="748"/>
    </row>
    <row r="3968" spans="1:4" ht="15">
      <c r="A3968" s="760" t="s">
        <v>3097</v>
      </c>
      <c r="B3968" s="761" t="s">
        <v>3098</v>
      </c>
      <c r="C3968" s="552">
        <v>3900</v>
      </c>
      <c r="D3968" s="748"/>
    </row>
    <row r="3969" spans="1:8" ht="15">
      <c r="A3969" s="760" t="s">
        <v>3103</v>
      </c>
      <c r="B3969" s="761" t="s">
        <v>3096</v>
      </c>
      <c r="C3969" s="552">
        <v>1250</v>
      </c>
      <c r="D3969" s="748"/>
    </row>
    <row r="3970" spans="1:8" ht="15">
      <c r="A3970" s="760" t="s">
        <v>3095</v>
      </c>
      <c r="B3970" s="761" t="s">
        <v>3096</v>
      </c>
      <c r="C3970" s="552">
        <v>1250</v>
      </c>
      <c r="D3970" s="748"/>
    </row>
    <row r="3971" spans="1:8" ht="15">
      <c r="A3971" s="760" t="s">
        <v>3102</v>
      </c>
      <c r="B3971" s="761" t="s">
        <v>3096</v>
      </c>
      <c r="C3971" s="552">
        <v>1250</v>
      </c>
      <c r="D3971" s="748"/>
    </row>
    <row r="3972" spans="1:8" ht="15">
      <c r="A3972" s="760" t="s">
        <v>3099</v>
      </c>
      <c r="B3972" s="761" t="s">
        <v>3096</v>
      </c>
      <c r="C3972" s="552">
        <v>1250</v>
      </c>
      <c r="D3972" s="748"/>
    </row>
    <row r="3973" spans="1:8" ht="15">
      <c r="A3973" s="760" t="s">
        <v>3111</v>
      </c>
      <c r="B3973" s="761" t="s">
        <v>3112</v>
      </c>
      <c r="C3973" s="552">
        <v>19831.330000000002</v>
      </c>
      <c r="D3973" s="748"/>
    </row>
    <row r="3974" spans="1:8">
      <c r="A3974" s="745"/>
      <c r="B3974" s="750" t="s">
        <v>5779</v>
      </c>
      <c r="C3974" s="751">
        <f>SUM(C9:C3973)</f>
        <v>50285103.329999961</v>
      </c>
      <c r="D3974" s="748"/>
      <c r="F3974" s="763"/>
      <c r="G3974" s="764"/>
    </row>
    <row r="3975" spans="1:8">
      <c r="A3975" s="765"/>
      <c r="B3975" s="753"/>
      <c r="C3975" s="754"/>
      <c r="D3975" s="755"/>
    </row>
    <row r="3976" spans="1:8">
      <c r="A3976" s="766"/>
      <c r="B3976" s="1064"/>
      <c r="C3976" s="1064"/>
      <c r="D3976" s="1064"/>
    </row>
    <row r="3977" spans="1:8">
      <c r="A3977" s="735"/>
      <c r="B3977" s="757"/>
      <c r="D3977" s="758"/>
      <c r="E3977" s="758"/>
      <c r="F3977" s="757"/>
      <c r="G3977" s="757"/>
      <c r="H3977" s="757"/>
    </row>
    <row r="3978" spans="1:8">
      <c r="A3978" s="767" t="s">
        <v>76</v>
      </c>
    </row>
  </sheetData>
  <mergeCells count="4">
    <mergeCell ref="A1:C1"/>
    <mergeCell ref="A2:C2"/>
    <mergeCell ref="A3:C3"/>
    <mergeCell ref="B3976:D3976"/>
  </mergeCells>
  <pageMargins left="0.7" right="0.7" top="0.44" bottom="0.75" header="0.3" footer="0.3"/>
  <pageSetup scale="60" fitToHeight="0"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6"/>
  <sheetViews>
    <sheetView showGridLines="0" workbookViewId="0">
      <selection activeCell="B14" sqref="B14"/>
    </sheetView>
  </sheetViews>
  <sheetFormatPr baseColWidth="10" defaultRowHeight="12"/>
  <cols>
    <col min="1" max="1" width="30.85546875" style="731" customWidth="1"/>
    <col min="2" max="2" width="84.42578125" style="731" customWidth="1"/>
    <col min="3" max="3" width="31.7109375" style="731" customWidth="1"/>
    <col min="4" max="4" width="4.85546875" style="731" customWidth="1"/>
    <col min="5" max="5" width="4.42578125" style="731" customWidth="1"/>
    <col min="6" max="255" width="11.42578125" style="731"/>
    <col min="256" max="256" width="4.85546875" style="731" customWidth="1"/>
    <col min="257" max="257" width="30.85546875" style="731" customWidth="1"/>
    <col min="258" max="258" width="84.42578125" style="731" customWidth="1"/>
    <col min="259" max="259" width="42.7109375" style="731" customWidth="1"/>
    <col min="260" max="260" width="4.85546875" style="731" customWidth="1"/>
    <col min="261" max="511" width="11.42578125" style="731"/>
    <col min="512" max="512" width="4.85546875" style="731" customWidth="1"/>
    <col min="513" max="513" width="30.85546875" style="731" customWidth="1"/>
    <col min="514" max="514" width="84.42578125" style="731" customWidth="1"/>
    <col min="515" max="515" width="42.7109375" style="731" customWidth="1"/>
    <col min="516" max="516" width="4.85546875" style="731" customWidth="1"/>
    <col min="517" max="767" width="11.42578125" style="731"/>
    <col min="768" max="768" width="4.85546875" style="731" customWidth="1"/>
    <col min="769" max="769" width="30.85546875" style="731" customWidth="1"/>
    <col min="770" max="770" width="84.42578125" style="731" customWidth="1"/>
    <col min="771" max="771" width="42.7109375" style="731" customWidth="1"/>
    <col min="772" max="772" width="4.85546875" style="731" customWidth="1"/>
    <col min="773" max="1023" width="11.42578125" style="731"/>
    <col min="1024" max="1024" width="4.85546875" style="731" customWidth="1"/>
    <col min="1025" max="1025" width="30.85546875" style="731" customWidth="1"/>
    <col min="1026" max="1026" width="84.42578125" style="731" customWidth="1"/>
    <col min="1027" max="1027" width="42.7109375" style="731" customWidth="1"/>
    <col min="1028" max="1028" width="4.85546875" style="731" customWidth="1"/>
    <col min="1029" max="1279" width="11.42578125" style="731"/>
    <col min="1280" max="1280" width="4.85546875" style="731" customWidth="1"/>
    <col min="1281" max="1281" width="30.85546875" style="731" customWidth="1"/>
    <col min="1282" max="1282" width="84.42578125" style="731" customWidth="1"/>
    <col min="1283" max="1283" width="42.7109375" style="731" customWidth="1"/>
    <col min="1284" max="1284" width="4.85546875" style="731" customWidth="1"/>
    <col min="1285" max="1535" width="11.42578125" style="731"/>
    <col min="1536" max="1536" width="4.85546875" style="731" customWidth="1"/>
    <col min="1537" max="1537" width="30.85546875" style="731" customWidth="1"/>
    <col min="1538" max="1538" width="84.42578125" style="731" customWidth="1"/>
    <col min="1539" max="1539" width="42.7109375" style="731" customWidth="1"/>
    <col min="1540" max="1540" width="4.85546875" style="731" customWidth="1"/>
    <col min="1541" max="1791" width="11.42578125" style="731"/>
    <col min="1792" max="1792" width="4.85546875" style="731" customWidth="1"/>
    <col min="1793" max="1793" width="30.85546875" style="731" customWidth="1"/>
    <col min="1794" max="1794" width="84.42578125" style="731" customWidth="1"/>
    <col min="1795" max="1795" width="42.7109375" style="731" customWidth="1"/>
    <col min="1796" max="1796" width="4.85546875" style="731" customWidth="1"/>
    <col min="1797" max="2047" width="11.42578125" style="731"/>
    <col min="2048" max="2048" width="4.85546875" style="731" customWidth="1"/>
    <col min="2049" max="2049" width="30.85546875" style="731" customWidth="1"/>
    <col min="2050" max="2050" width="84.42578125" style="731" customWidth="1"/>
    <col min="2051" max="2051" width="42.7109375" style="731" customWidth="1"/>
    <col min="2052" max="2052" width="4.85546875" style="731" customWidth="1"/>
    <col min="2053" max="2303" width="11.42578125" style="731"/>
    <col min="2304" max="2304" width="4.85546875" style="731" customWidth="1"/>
    <col min="2305" max="2305" width="30.85546875" style="731" customWidth="1"/>
    <col min="2306" max="2306" width="84.42578125" style="731" customWidth="1"/>
    <col min="2307" max="2307" width="42.7109375" style="731" customWidth="1"/>
    <col min="2308" max="2308" width="4.85546875" style="731" customWidth="1"/>
    <col min="2309" max="2559" width="11.42578125" style="731"/>
    <col min="2560" max="2560" width="4.85546875" style="731" customWidth="1"/>
    <col min="2561" max="2561" width="30.85546875" style="731" customWidth="1"/>
    <col min="2562" max="2562" width="84.42578125" style="731" customWidth="1"/>
    <col min="2563" max="2563" width="42.7109375" style="731" customWidth="1"/>
    <col min="2564" max="2564" width="4.85546875" style="731" customWidth="1"/>
    <col min="2565" max="2815" width="11.42578125" style="731"/>
    <col min="2816" max="2816" width="4.85546875" style="731" customWidth="1"/>
    <col min="2817" max="2817" width="30.85546875" style="731" customWidth="1"/>
    <col min="2818" max="2818" width="84.42578125" style="731" customWidth="1"/>
    <col min="2819" max="2819" width="42.7109375" style="731" customWidth="1"/>
    <col min="2820" max="2820" width="4.85546875" style="731" customWidth="1"/>
    <col min="2821" max="3071" width="11.42578125" style="731"/>
    <col min="3072" max="3072" width="4.85546875" style="731" customWidth="1"/>
    <col min="3073" max="3073" width="30.85546875" style="731" customWidth="1"/>
    <col min="3074" max="3074" width="84.42578125" style="731" customWidth="1"/>
    <col min="3075" max="3075" width="42.7109375" style="731" customWidth="1"/>
    <col min="3076" max="3076" width="4.85546875" style="731" customWidth="1"/>
    <col min="3077" max="3327" width="11.42578125" style="731"/>
    <col min="3328" max="3328" width="4.85546875" style="731" customWidth="1"/>
    <col min="3329" max="3329" width="30.85546875" style="731" customWidth="1"/>
    <col min="3330" max="3330" width="84.42578125" style="731" customWidth="1"/>
    <col min="3331" max="3331" width="42.7109375" style="731" customWidth="1"/>
    <col min="3332" max="3332" width="4.85546875" style="731" customWidth="1"/>
    <col min="3333" max="3583" width="11.42578125" style="731"/>
    <col min="3584" max="3584" width="4.85546875" style="731" customWidth="1"/>
    <col min="3585" max="3585" width="30.85546875" style="731" customWidth="1"/>
    <col min="3586" max="3586" width="84.42578125" style="731" customWidth="1"/>
    <col min="3587" max="3587" width="42.7109375" style="731" customWidth="1"/>
    <col min="3588" max="3588" width="4.85546875" style="731" customWidth="1"/>
    <col min="3589" max="3839" width="11.42578125" style="731"/>
    <col min="3840" max="3840" width="4.85546875" style="731" customWidth="1"/>
    <col min="3841" max="3841" width="30.85546875" style="731" customWidth="1"/>
    <col min="3842" max="3842" width="84.42578125" style="731" customWidth="1"/>
    <col min="3843" max="3843" width="42.7109375" style="731" customWidth="1"/>
    <col min="3844" max="3844" width="4.85546875" style="731" customWidth="1"/>
    <col min="3845" max="4095" width="11.42578125" style="731"/>
    <col min="4096" max="4096" width="4.85546875" style="731" customWidth="1"/>
    <col min="4097" max="4097" width="30.85546875" style="731" customWidth="1"/>
    <col min="4098" max="4098" width="84.42578125" style="731" customWidth="1"/>
    <col min="4099" max="4099" width="42.7109375" style="731" customWidth="1"/>
    <col min="4100" max="4100" width="4.85546875" style="731" customWidth="1"/>
    <col min="4101" max="4351" width="11.42578125" style="731"/>
    <col min="4352" max="4352" width="4.85546875" style="731" customWidth="1"/>
    <col min="4353" max="4353" width="30.85546875" style="731" customWidth="1"/>
    <col min="4354" max="4354" width="84.42578125" style="731" customWidth="1"/>
    <col min="4355" max="4355" width="42.7109375" style="731" customWidth="1"/>
    <col min="4356" max="4356" width="4.85546875" style="731" customWidth="1"/>
    <col min="4357" max="4607" width="11.42578125" style="731"/>
    <col min="4608" max="4608" width="4.85546875" style="731" customWidth="1"/>
    <col min="4609" max="4609" width="30.85546875" style="731" customWidth="1"/>
    <col min="4610" max="4610" width="84.42578125" style="731" customWidth="1"/>
    <col min="4611" max="4611" width="42.7109375" style="731" customWidth="1"/>
    <col min="4612" max="4612" width="4.85546875" style="731" customWidth="1"/>
    <col min="4613" max="4863" width="11.42578125" style="731"/>
    <col min="4864" max="4864" width="4.85546875" style="731" customWidth="1"/>
    <col min="4865" max="4865" width="30.85546875" style="731" customWidth="1"/>
    <col min="4866" max="4866" width="84.42578125" style="731" customWidth="1"/>
    <col min="4867" max="4867" width="42.7109375" style="731" customWidth="1"/>
    <col min="4868" max="4868" width="4.85546875" style="731" customWidth="1"/>
    <col min="4869" max="5119" width="11.42578125" style="731"/>
    <col min="5120" max="5120" width="4.85546875" style="731" customWidth="1"/>
    <col min="5121" max="5121" width="30.85546875" style="731" customWidth="1"/>
    <col min="5122" max="5122" width="84.42578125" style="731" customWidth="1"/>
    <col min="5123" max="5123" width="42.7109375" style="731" customWidth="1"/>
    <col min="5124" max="5124" width="4.85546875" style="731" customWidth="1"/>
    <col min="5125" max="5375" width="11.42578125" style="731"/>
    <col min="5376" max="5376" width="4.85546875" style="731" customWidth="1"/>
    <col min="5377" max="5377" width="30.85546875" style="731" customWidth="1"/>
    <col min="5378" max="5378" width="84.42578125" style="731" customWidth="1"/>
    <col min="5379" max="5379" width="42.7109375" style="731" customWidth="1"/>
    <col min="5380" max="5380" width="4.85546875" style="731" customWidth="1"/>
    <col min="5381" max="5631" width="11.42578125" style="731"/>
    <col min="5632" max="5632" width="4.85546875" style="731" customWidth="1"/>
    <col min="5633" max="5633" width="30.85546875" style="731" customWidth="1"/>
    <col min="5634" max="5634" width="84.42578125" style="731" customWidth="1"/>
    <col min="5635" max="5635" width="42.7109375" style="731" customWidth="1"/>
    <col min="5636" max="5636" width="4.85546875" style="731" customWidth="1"/>
    <col min="5637" max="5887" width="11.42578125" style="731"/>
    <col min="5888" max="5888" width="4.85546875" style="731" customWidth="1"/>
    <col min="5889" max="5889" width="30.85546875" style="731" customWidth="1"/>
    <col min="5890" max="5890" width="84.42578125" style="731" customWidth="1"/>
    <col min="5891" max="5891" width="42.7109375" style="731" customWidth="1"/>
    <col min="5892" max="5892" width="4.85546875" style="731" customWidth="1"/>
    <col min="5893" max="6143" width="11.42578125" style="731"/>
    <col min="6144" max="6144" width="4.85546875" style="731" customWidth="1"/>
    <col min="6145" max="6145" width="30.85546875" style="731" customWidth="1"/>
    <col min="6146" max="6146" width="84.42578125" style="731" customWidth="1"/>
    <col min="6147" max="6147" width="42.7109375" style="731" customWidth="1"/>
    <col min="6148" max="6148" width="4.85546875" style="731" customWidth="1"/>
    <col min="6149" max="6399" width="11.42578125" style="731"/>
    <col min="6400" max="6400" width="4.85546875" style="731" customWidth="1"/>
    <col min="6401" max="6401" width="30.85546875" style="731" customWidth="1"/>
    <col min="6402" max="6402" width="84.42578125" style="731" customWidth="1"/>
    <col min="6403" max="6403" width="42.7109375" style="731" customWidth="1"/>
    <col min="6404" max="6404" width="4.85546875" style="731" customWidth="1"/>
    <col min="6405" max="6655" width="11.42578125" style="731"/>
    <col min="6656" max="6656" width="4.85546875" style="731" customWidth="1"/>
    <col min="6657" max="6657" width="30.85546875" style="731" customWidth="1"/>
    <col min="6658" max="6658" width="84.42578125" style="731" customWidth="1"/>
    <col min="6659" max="6659" width="42.7109375" style="731" customWidth="1"/>
    <col min="6660" max="6660" width="4.85546875" style="731" customWidth="1"/>
    <col min="6661" max="6911" width="11.42578125" style="731"/>
    <col min="6912" max="6912" width="4.85546875" style="731" customWidth="1"/>
    <col min="6913" max="6913" width="30.85546875" style="731" customWidth="1"/>
    <col min="6914" max="6914" width="84.42578125" style="731" customWidth="1"/>
    <col min="6915" max="6915" width="42.7109375" style="731" customWidth="1"/>
    <col min="6916" max="6916" width="4.85546875" style="731" customWidth="1"/>
    <col min="6917" max="7167" width="11.42578125" style="731"/>
    <col min="7168" max="7168" width="4.85546875" style="731" customWidth="1"/>
    <col min="7169" max="7169" width="30.85546875" style="731" customWidth="1"/>
    <col min="7170" max="7170" width="84.42578125" style="731" customWidth="1"/>
    <col min="7171" max="7171" width="42.7109375" style="731" customWidth="1"/>
    <col min="7172" max="7172" width="4.85546875" style="731" customWidth="1"/>
    <col min="7173" max="7423" width="11.42578125" style="731"/>
    <col min="7424" max="7424" width="4.85546875" style="731" customWidth="1"/>
    <col min="7425" max="7425" width="30.85546875" style="731" customWidth="1"/>
    <col min="7426" max="7426" width="84.42578125" style="731" customWidth="1"/>
    <col min="7427" max="7427" width="42.7109375" style="731" customWidth="1"/>
    <col min="7428" max="7428" width="4.85546875" style="731" customWidth="1"/>
    <col min="7429" max="7679" width="11.42578125" style="731"/>
    <col min="7680" max="7680" width="4.85546875" style="731" customWidth="1"/>
    <col min="7681" max="7681" width="30.85546875" style="731" customWidth="1"/>
    <col min="7682" max="7682" width="84.42578125" style="731" customWidth="1"/>
    <col min="7683" max="7683" width="42.7109375" style="731" customWidth="1"/>
    <col min="7684" max="7684" width="4.85546875" style="731" customWidth="1"/>
    <col min="7685" max="7935" width="11.42578125" style="731"/>
    <col min="7936" max="7936" width="4.85546875" style="731" customWidth="1"/>
    <col min="7937" max="7937" width="30.85546875" style="731" customWidth="1"/>
    <col min="7938" max="7938" width="84.42578125" style="731" customWidth="1"/>
    <col min="7939" max="7939" width="42.7109375" style="731" customWidth="1"/>
    <col min="7940" max="7940" width="4.85546875" style="731" customWidth="1"/>
    <col min="7941" max="8191" width="11.42578125" style="731"/>
    <col min="8192" max="8192" width="4.85546875" style="731" customWidth="1"/>
    <col min="8193" max="8193" width="30.85546875" style="731" customWidth="1"/>
    <col min="8194" max="8194" width="84.42578125" style="731" customWidth="1"/>
    <col min="8195" max="8195" width="42.7109375" style="731" customWidth="1"/>
    <col min="8196" max="8196" width="4.85546875" style="731" customWidth="1"/>
    <col min="8197" max="8447" width="11.42578125" style="731"/>
    <col min="8448" max="8448" width="4.85546875" style="731" customWidth="1"/>
    <col min="8449" max="8449" width="30.85546875" style="731" customWidth="1"/>
    <col min="8450" max="8450" width="84.42578125" style="731" customWidth="1"/>
    <col min="8451" max="8451" width="42.7109375" style="731" customWidth="1"/>
    <col min="8452" max="8452" width="4.85546875" style="731" customWidth="1"/>
    <col min="8453" max="8703" width="11.42578125" style="731"/>
    <col min="8704" max="8704" width="4.85546875" style="731" customWidth="1"/>
    <col min="8705" max="8705" width="30.85546875" style="731" customWidth="1"/>
    <col min="8706" max="8706" width="84.42578125" style="731" customWidth="1"/>
    <col min="8707" max="8707" width="42.7109375" style="731" customWidth="1"/>
    <col min="8708" max="8708" width="4.85546875" style="731" customWidth="1"/>
    <col min="8709" max="8959" width="11.42578125" style="731"/>
    <col min="8960" max="8960" width="4.85546875" style="731" customWidth="1"/>
    <col min="8961" max="8961" width="30.85546875" style="731" customWidth="1"/>
    <col min="8962" max="8962" width="84.42578125" style="731" customWidth="1"/>
    <col min="8963" max="8963" width="42.7109375" style="731" customWidth="1"/>
    <col min="8964" max="8964" width="4.85546875" style="731" customWidth="1"/>
    <col min="8965" max="9215" width="11.42578125" style="731"/>
    <col min="9216" max="9216" width="4.85546875" style="731" customWidth="1"/>
    <col min="9217" max="9217" width="30.85546875" style="731" customWidth="1"/>
    <col min="9218" max="9218" width="84.42578125" style="731" customWidth="1"/>
    <col min="9219" max="9219" width="42.7109375" style="731" customWidth="1"/>
    <col min="9220" max="9220" width="4.85546875" style="731" customWidth="1"/>
    <col min="9221" max="9471" width="11.42578125" style="731"/>
    <col min="9472" max="9472" width="4.85546875" style="731" customWidth="1"/>
    <col min="9473" max="9473" width="30.85546875" style="731" customWidth="1"/>
    <col min="9474" max="9474" width="84.42578125" style="731" customWidth="1"/>
    <col min="9475" max="9475" width="42.7109375" style="731" customWidth="1"/>
    <col min="9476" max="9476" width="4.85546875" style="731" customWidth="1"/>
    <col min="9477" max="9727" width="11.42578125" style="731"/>
    <col min="9728" max="9728" width="4.85546875" style="731" customWidth="1"/>
    <col min="9729" max="9729" width="30.85546875" style="731" customWidth="1"/>
    <col min="9730" max="9730" width="84.42578125" style="731" customWidth="1"/>
    <col min="9731" max="9731" width="42.7109375" style="731" customWidth="1"/>
    <col min="9732" max="9732" width="4.85546875" style="731" customWidth="1"/>
    <col min="9733" max="9983" width="11.42578125" style="731"/>
    <col min="9984" max="9984" width="4.85546875" style="731" customWidth="1"/>
    <col min="9985" max="9985" width="30.85546875" style="731" customWidth="1"/>
    <col min="9986" max="9986" width="84.42578125" style="731" customWidth="1"/>
    <col min="9987" max="9987" width="42.7109375" style="731" customWidth="1"/>
    <col min="9988" max="9988" width="4.85546875" style="731" customWidth="1"/>
    <col min="9989" max="10239" width="11.42578125" style="731"/>
    <col min="10240" max="10240" width="4.85546875" style="731" customWidth="1"/>
    <col min="10241" max="10241" width="30.85546875" style="731" customWidth="1"/>
    <col min="10242" max="10242" width="84.42578125" style="731" customWidth="1"/>
    <col min="10243" max="10243" width="42.7109375" style="731" customWidth="1"/>
    <col min="10244" max="10244" width="4.85546875" style="731" customWidth="1"/>
    <col min="10245" max="10495" width="11.42578125" style="731"/>
    <col min="10496" max="10496" width="4.85546875" style="731" customWidth="1"/>
    <col min="10497" max="10497" width="30.85546875" style="731" customWidth="1"/>
    <col min="10498" max="10498" width="84.42578125" style="731" customWidth="1"/>
    <col min="10499" max="10499" width="42.7109375" style="731" customWidth="1"/>
    <col min="10500" max="10500" width="4.85546875" style="731" customWidth="1"/>
    <col min="10501" max="10751" width="11.42578125" style="731"/>
    <col min="10752" max="10752" width="4.85546875" style="731" customWidth="1"/>
    <col min="10753" max="10753" width="30.85546875" style="731" customWidth="1"/>
    <col min="10754" max="10754" width="84.42578125" style="731" customWidth="1"/>
    <col min="10755" max="10755" width="42.7109375" style="731" customWidth="1"/>
    <col min="10756" max="10756" width="4.85546875" style="731" customWidth="1"/>
    <col min="10757" max="11007" width="11.42578125" style="731"/>
    <col min="11008" max="11008" width="4.85546875" style="731" customWidth="1"/>
    <col min="11009" max="11009" width="30.85546875" style="731" customWidth="1"/>
    <col min="11010" max="11010" width="84.42578125" style="731" customWidth="1"/>
    <col min="11011" max="11011" width="42.7109375" style="731" customWidth="1"/>
    <col min="11012" max="11012" width="4.85546875" style="731" customWidth="1"/>
    <col min="11013" max="11263" width="11.42578125" style="731"/>
    <col min="11264" max="11264" width="4.85546875" style="731" customWidth="1"/>
    <col min="11265" max="11265" width="30.85546875" style="731" customWidth="1"/>
    <col min="11266" max="11266" width="84.42578125" style="731" customWidth="1"/>
    <col min="11267" max="11267" width="42.7109375" style="731" customWidth="1"/>
    <col min="11268" max="11268" width="4.85546875" style="731" customWidth="1"/>
    <col min="11269" max="11519" width="11.42578125" style="731"/>
    <col min="11520" max="11520" width="4.85546875" style="731" customWidth="1"/>
    <col min="11521" max="11521" width="30.85546875" style="731" customWidth="1"/>
    <col min="11522" max="11522" width="84.42578125" style="731" customWidth="1"/>
    <col min="11523" max="11523" width="42.7109375" style="731" customWidth="1"/>
    <col min="11524" max="11524" width="4.85546875" style="731" customWidth="1"/>
    <col min="11525" max="11775" width="11.42578125" style="731"/>
    <col min="11776" max="11776" width="4.85546875" style="731" customWidth="1"/>
    <col min="11777" max="11777" width="30.85546875" style="731" customWidth="1"/>
    <col min="11778" max="11778" width="84.42578125" style="731" customWidth="1"/>
    <col min="11779" max="11779" width="42.7109375" style="731" customWidth="1"/>
    <col min="11780" max="11780" width="4.85546875" style="731" customWidth="1"/>
    <col min="11781" max="12031" width="11.42578125" style="731"/>
    <col min="12032" max="12032" width="4.85546875" style="731" customWidth="1"/>
    <col min="12033" max="12033" width="30.85546875" style="731" customWidth="1"/>
    <col min="12034" max="12034" width="84.42578125" style="731" customWidth="1"/>
    <col min="12035" max="12035" width="42.7109375" style="731" customWidth="1"/>
    <col min="12036" max="12036" width="4.85546875" style="731" customWidth="1"/>
    <col min="12037" max="12287" width="11.42578125" style="731"/>
    <col min="12288" max="12288" width="4.85546875" style="731" customWidth="1"/>
    <col min="12289" max="12289" width="30.85546875" style="731" customWidth="1"/>
    <col min="12290" max="12290" width="84.42578125" style="731" customWidth="1"/>
    <col min="12291" max="12291" width="42.7109375" style="731" customWidth="1"/>
    <col min="12292" max="12292" width="4.85546875" style="731" customWidth="1"/>
    <col min="12293" max="12543" width="11.42578125" style="731"/>
    <col min="12544" max="12544" width="4.85546875" style="731" customWidth="1"/>
    <col min="12545" max="12545" width="30.85546875" style="731" customWidth="1"/>
    <col min="12546" max="12546" width="84.42578125" style="731" customWidth="1"/>
    <col min="12547" max="12547" width="42.7109375" style="731" customWidth="1"/>
    <col min="12548" max="12548" width="4.85546875" style="731" customWidth="1"/>
    <col min="12549" max="12799" width="11.42578125" style="731"/>
    <col min="12800" max="12800" width="4.85546875" style="731" customWidth="1"/>
    <col min="12801" max="12801" width="30.85546875" style="731" customWidth="1"/>
    <col min="12802" max="12802" width="84.42578125" style="731" customWidth="1"/>
    <col min="12803" max="12803" width="42.7109375" style="731" customWidth="1"/>
    <col min="12804" max="12804" width="4.85546875" style="731" customWidth="1"/>
    <col min="12805" max="13055" width="11.42578125" style="731"/>
    <col min="13056" max="13056" width="4.85546875" style="731" customWidth="1"/>
    <col min="13057" max="13057" width="30.85546875" style="731" customWidth="1"/>
    <col min="13058" max="13058" width="84.42578125" style="731" customWidth="1"/>
    <col min="13059" max="13059" width="42.7109375" style="731" customWidth="1"/>
    <col min="13060" max="13060" width="4.85546875" style="731" customWidth="1"/>
    <col min="13061" max="13311" width="11.42578125" style="731"/>
    <col min="13312" max="13312" width="4.85546875" style="731" customWidth="1"/>
    <col min="13313" max="13313" width="30.85546875" style="731" customWidth="1"/>
    <col min="13314" max="13314" width="84.42578125" style="731" customWidth="1"/>
    <col min="13315" max="13315" width="42.7109375" style="731" customWidth="1"/>
    <col min="13316" max="13316" width="4.85546875" style="731" customWidth="1"/>
    <col min="13317" max="13567" width="11.42578125" style="731"/>
    <col min="13568" max="13568" width="4.85546875" style="731" customWidth="1"/>
    <col min="13569" max="13569" width="30.85546875" style="731" customWidth="1"/>
    <col min="13570" max="13570" width="84.42578125" style="731" customWidth="1"/>
    <col min="13571" max="13571" width="42.7109375" style="731" customWidth="1"/>
    <col min="13572" max="13572" width="4.85546875" style="731" customWidth="1"/>
    <col min="13573" max="13823" width="11.42578125" style="731"/>
    <col min="13824" max="13824" width="4.85546875" style="731" customWidth="1"/>
    <col min="13825" max="13825" width="30.85546875" style="731" customWidth="1"/>
    <col min="13826" max="13826" width="84.42578125" style="731" customWidth="1"/>
    <col min="13827" max="13827" width="42.7109375" style="731" customWidth="1"/>
    <col min="13828" max="13828" width="4.85546875" style="731" customWidth="1"/>
    <col min="13829" max="14079" width="11.42578125" style="731"/>
    <col min="14080" max="14080" width="4.85546875" style="731" customWidth="1"/>
    <col min="14081" max="14081" width="30.85546875" style="731" customWidth="1"/>
    <col min="14082" max="14082" width="84.42578125" style="731" customWidth="1"/>
    <col min="14083" max="14083" width="42.7109375" style="731" customWidth="1"/>
    <col min="14084" max="14084" width="4.85546875" style="731" customWidth="1"/>
    <col min="14085" max="14335" width="11.42578125" style="731"/>
    <col min="14336" max="14336" width="4.85546875" style="731" customWidth="1"/>
    <col min="14337" max="14337" width="30.85546875" style="731" customWidth="1"/>
    <col min="14338" max="14338" width="84.42578125" style="731" customWidth="1"/>
    <col min="14339" max="14339" width="42.7109375" style="731" customWidth="1"/>
    <col min="14340" max="14340" width="4.85546875" style="731" customWidth="1"/>
    <col min="14341" max="14591" width="11.42578125" style="731"/>
    <col min="14592" max="14592" width="4.85546875" style="731" customWidth="1"/>
    <col min="14593" max="14593" width="30.85546875" style="731" customWidth="1"/>
    <col min="14594" max="14594" width="84.42578125" style="731" customWidth="1"/>
    <col min="14595" max="14595" width="42.7109375" style="731" customWidth="1"/>
    <col min="14596" max="14596" width="4.85546875" style="731" customWidth="1"/>
    <col min="14597" max="14847" width="11.42578125" style="731"/>
    <col min="14848" max="14848" width="4.85546875" style="731" customWidth="1"/>
    <col min="14849" max="14849" width="30.85546875" style="731" customWidth="1"/>
    <col min="14850" max="14850" width="84.42578125" style="731" customWidth="1"/>
    <col min="14851" max="14851" width="42.7109375" style="731" customWidth="1"/>
    <col min="14852" max="14852" width="4.85546875" style="731" customWidth="1"/>
    <col min="14853" max="15103" width="11.42578125" style="731"/>
    <col min="15104" max="15104" width="4.85546875" style="731" customWidth="1"/>
    <col min="15105" max="15105" width="30.85546875" style="731" customWidth="1"/>
    <col min="15106" max="15106" width="84.42578125" style="731" customWidth="1"/>
    <col min="15107" max="15107" width="42.7109375" style="731" customWidth="1"/>
    <col min="15108" max="15108" width="4.85546875" style="731" customWidth="1"/>
    <col min="15109" max="15359" width="11.42578125" style="731"/>
    <col min="15360" max="15360" width="4.85546875" style="731" customWidth="1"/>
    <col min="15361" max="15361" width="30.85546875" style="731" customWidth="1"/>
    <col min="15362" max="15362" width="84.42578125" style="731" customWidth="1"/>
    <col min="15363" max="15363" width="42.7109375" style="731" customWidth="1"/>
    <col min="15364" max="15364" width="4.85546875" style="731" customWidth="1"/>
    <col min="15365" max="15615" width="11.42578125" style="731"/>
    <col min="15616" max="15616" width="4.85546875" style="731" customWidth="1"/>
    <col min="15617" max="15617" width="30.85546875" style="731" customWidth="1"/>
    <col min="15618" max="15618" width="84.42578125" style="731" customWidth="1"/>
    <col min="15619" max="15619" width="42.7109375" style="731" customWidth="1"/>
    <col min="15620" max="15620" width="4.85546875" style="731" customWidth="1"/>
    <col min="15621" max="15871" width="11.42578125" style="731"/>
    <col min="15872" max="15872" width="4.85546875" style="731" customWidth="1"/>
    <col min="15873" max="15873" width="30.85546875" style="731" customWidth="1"/>
    <col min="15874" max="15874" width="84.42578125" style="731" customWidth="1"/>
    <col min="15875" max="15875" width="42.7109375" style="731" customWidth="1"/>
    <col min="15876" max="15876" width="4.85546875" style="731" customWidth="1"/>
    <col min="15877" max="16127" width="11.42578125" style="731"/>
    <col min="16128" max="16128" width="4.85546875" style="731" customWidth="1"/>
    <col min="16129" max="16129" width="30.85546875" style="731" customWidth="1"/>
    <col min="16130" max="16130" width="84.42578125" style="731" customWidth="1"/>
    <col min="16131" max="16131" width="42.7109375" style="731" customWidth="1"/>
    <col min="16132" max="16132" width="4.85546875" style="731" customWidth="1"/>
    <col min="16133" max="16384" width="11.42578125" style="731"/>
  </cols>
  <sheetData>
    <row r="1" spans="1:7" s="725" customFormat="1" ht="19.5" customHeight="1">
      <c r="A1" s="1063" t="s">
        <v>1124</v>
      </c>
      <c r="B1" s="1063"/>
      <c r="C1" s="1063"/>
      <c r="D1" s="724"/>
    </row>
    <row r="2" spans="1:7" s="725" customFormat="1" ht="19.5" customHeight="1">
      <c r="A2" s="1063" t="s">
        <v>6211</v>
      </c>
      <c r="B2" s="1063"/>
      <c r="C2" s="1063"/>
      <c r="D2" s="724"/>
    </row>
    <row r="3" spans="1:7" s="725" customFormat="1" ht="19.5" customHeight="1">
      <c r="A3" s="1063" t="s">
        <v>0</v>
      </c>
      <c r="B3" s="1063"/>
      <c r="C3" s="1063"/>
      <c r="D3" s="724"/>
    </row>
    <row r="4" spans="1:7" s="725" customFormat="1">
      <c r="A4" s="726"/>
      <c r="B4" s="726"/>
      <c r="C4" s="726"/>
      <c r="D4" s="726"/>
    </row>
    <row r="5" spans="1:7">
      <c r="A5" s="727" t="s">
        <v>3</v>
      </c>
      <c r="B5" s="728" t="s">
        <v>1134</v>
      </c>
      <c r="C5" s="729"/>
      <c r="D5" s="730"/>
      <c r="E5" s="730"/>
      <c r="F5" s="730"/>
      <c r="G5" s="730"/>
    </row>
    <row r="6" spans="1:7">
      <c r="A6" s="732"/>
      <c r="B6" s="733"/>
      <c r="C6" s="733"/>
      <c r="D6" s="734"/>
    </row>
    <row r="7" spans="1:7" s="737" customFormat="1">
      <c r="A7" s="735"/>
      <c r="B7" s="736"/>
      <c r="C7" s="736"/>
      <c r="D7" s="735"/>
    </row>
    <row r="8" spans="1:7" s="741" customFormat="1">
      <c r="A8" s="738" t="s">
        <v>1125</v>
      </c>
      <c r="B8" s="739" t="s">
        <v>1126</v>
      </c>
      <c r="C8" s="739" t="s">
        <v>1127</v>
      </c>
      <c r="D8" s="740"/>
    </row>
    <row r="9" spans="1:7" s="737" customFormat="1">
      <c r="A9" s="742"/>
      <c r="B9" s="743"/>
      <c r="C9" s="742"/>
      <c r="D9" s="744"/>
    </row>
    <row r="10" spans="1:7">
      <c r="A10" s="745" t="s">
        <v>1128</v>
      </c>
      <c r="B10" s="746" t="s">
        <v>1129</v>
      </c>
      <c r="C10" s="747">
        <v>2878236.7</v>
      </c>
      <c r="D10" s="748"/>
    </row>
    <row r="11" spans="1:7">
      <c r="A11" s="745" t="s">
        <v>1130</v>
      </c>
      <c r="B11" s="746" t="s">
        <v>1131</v>
      </c>
      <c r="C11" s="747">
        <v>762906.35</v>
      </c>
      <c r="D11" s="748"/>
    </row>
    <row r="12" spans="1:7">
      <c r="A12" s="749"/>
      <c r="B12" s="746"/>
      <c r="C12" s="747">
        <v>0</v>
      </c>
      <c r="D12" s="748"/>
    </row>
    <row r="13" spans="1:7">
      <c r="A13" s="749"/>
      <c r="B13" s="746"/>
      <c r="C13" s="747">
        <v>0</v>
      </c>
      <c r="D13" s="748"/>
    </row>
    <row r="14" spans="1:7">
      <c r="A14" s="749"/>
      <c r="B14" s="746"/>
      <c r="C14" s="747">
        <v>0</v>
      </c>
      <c r="D14" s="748"/>
    </row>
    <row r="15" spans="1:7">
      <c r="A15" s="749"/>
      <c r="B15" s="746"/>
      <c r="C15" s="747">
        <v>0</v>
      </c>
      <c r="D15" s="748"/>
    </row>
    <row r="16" spans="1:7">
      <c r="A16" s="749"/>
      <c r="B16" s="746"/>
      <c r="C16" s="747">
        <v>0</v>
      </c>
      <c r="D16" s="748"/>
    </row>
    <row r="17" spans="1:4">
      <c r="A17" s="745"/>
      <c r="B17" s="746"/>
      <c r="C17" s="747">
        <v>0</v>
      </c>
      <c r="D17" s="748"/>
    </row>
    <row r="18" spans="1:4">
      <c r="A18" s="745"/>
      <c r="B18" s="746"/>
      <c r="C18" s="747">
        <v>0</v>
      </c>
      <c r="D18" s="748"/>
    </row>
    <row r="19" spans="1:4">
      <c r="A19" s="745"/>
      <c r="B19" s="746"/>
      <c r="C19" s="747">
        <v>0</v>
      </c>
      <c r="D19" s="748"/>
    </row>
    <row r="20" spans="1:4">
      <c r="A20" s="745"/>
      <c r="B20" s="746"/>
      <c r="C20" s="747">
        <v>0</v>
      </c>
      <c r="D20" s="748"/>
    </row>
    <row r="21" spans="1:4">
      <c r="A21" s="745"/>
      <c r="B21" s="746"/>
      <c r="C21" s="747">
        <v>0</v>
      </c>
      <c r="D21" s="748"/>
    </row>
    <row r="22" spans="1:4">
      <c r="A22" s="745"/>
      <c r="B22" s="746"/>
      <c r="C22" s="747">
        <v>0</v>
      </c>
      <c r="D22" s="748"/>
    </row>
    <row r="23" spans="1:4">
      <c r="A23" s="745"/>
      <c r="B23" s="746"/>
      <c r="C23" s="747">
        <v>0</v>
      </c>
      <c r="D23" s="748"/>
    </row>
    <row r="24" spans="1:4">
      <c r="A24" s="745"/>
      <c r="B24" s="746"/>
      <c r="C24" s="747">
        <v>0</v>
      </c>
      <c r="D24" s="748"/>
    </row>
    <row r="25" spans="1:4">
      <c r="A25" s="745"/>
      <c r="B25" s="746"/>
      <c r="C25" s="747">
        <v>0</v>
      </c>
      <c r="D25" s="748"/>
    </row>
    <row r="26" spans="1:4">
      <c r="A26" s="745"/>
      <c r="B26" s="746"/>
      <c r="C26" s="747">
        <v>0</v>
      </c>
      <c r="D26" s="748"/>
    </row>
    <row r="27" spans="1:4">
      <c r="A27" s="745"/>
      <c r="B27" s="746"/>
      <c r="C27" s="747">
        <v>0</v>
      </c>
      <c r="D27" s="748"/>
    </row>
    <row r="28" spans="1:4">
      <c r="A28" s="745"/>
      <c r="B28" s="746"/>
      <c r="C28" s="747">
        <v>0</v>
      </c>
      <c r="D28" s="748"/>
    </row>
    <row r="29" spans="1:4">
      <c r="A29" s="745"/>
      <c r="B29" s="746"/>
      <c r="C29" s="747">
        <v>0</v>
      </c>
      <c r="D29" s="748"/>
    </row>
    <row r="30" spans="1:4">
      <c r="A30" s="745"/>
      <c r="B30" s="746"/>
      <c r="C30" s="747">
        <v>0</v>
      </c>
      <c r="D30" s="748"/>
    </row>
    <row r="31" spans="1:4">
      <c r="A31" s="749"/>
      <c r="B31" s="746"/>
      <c r="C31" s="747">
        <v>0</v>
      </c>
      <c r="D31" s="748"/>
    </row>
    <row r="32" spans="1:4">
      <c r="A32" s="749"/>
      <c r="B32" s="746"/>
      <c r="C32" s="747">
        <v>0</v>
      </c>
      <c r="D32" s="748"/>
    </row>
    <row r="33" spans="1:8">
      <c r="A33" s="749"/>
      <c r="B33" s="746"/>
      <c r="C33" s="747">
        <v>0</v>
      </c>
      <c r="D33" s="748"/>
    </row>
    <row r="34" spans="1:8">
      <c r="A34" s="749"/>
      <c r="B34" s="746"/>
      <c r="C34" s="747">
        <v>0</v>
      </c>
      <c r="D34" s="748"/>
    </row>
    <row r="35" spans="1:8">
      <c r="A35" s="749"/>
      <c r="B35" s="746"/>
      <c r="C35" s="747">
        <v>0</v>
      </c>
      <c r="D35" s="748"/>
    </row>
    <row r="36" spans="1:8">
      <c r="A36" s="749"/>
      <c r="B36" s="746"/>
      <c r="C36" s="747">
        <v>0</v>
      </c>
      <c r="D36" s="748"/>
    </row>
    <row r="37" spans="1:8">
      <c r="A37" s="749"/>
      <c r="B37" s="746"/>
      <c r="C37" s="747">
        <v>0</v>
      </c>
      <c r="D37" s="748"/>
    </row>
    <row r="38" spans="1:8">
      <c r="A38" s="749"/>
      <c r="B38" s="746"/>
      <c r="C38" s="747">
        <v>0</v>
      </c>
      <c r="D38" s="748"/>
    </row>
    <row r="39" spans="1:8">
      <c r="A39" s="749"/>
      <c r="B39" s="746"/>
      <c r="C39" s="747">
        <v>0</v>
      </c>
      <c r="D39" s="748"/>
    </row>
    <row r="40" spans="1:8">
      <c r="A40" s="749"/>
      <c r="B40" s="746"/>
      <c r="C40" s="747">
        <v>0</v>
      </c>
      <c r="D40" s="748"/>
    </row>
    <row r="41" spans="1:8">
      <c r="A41" s="749"/>
      <c r="B41" s="746"/>
      <c r="C41" s="747">
        <v>0</v>
      </c>
      <c r="D41" s="748"/>
    </row>
    <row r="42" spans="1:8">
      <c r="A42" s="749"/>
      <c r="B42" s="750" t="s">
        <v>1132</v>
      </c>
      <c r="C42" s="751">
        <f>SUM(C10:C41)</f>
        <v>3641143.0500000003</v>
      </c>
      <c r="D42" s="748"/>
    </row>
    <row r="43" spans="1:8">
      <c r="A43" s="752"/>
      <c r="B43" s="753"/>
      <c r="C43" s="754"/>
      <c r="D43" s="755"/>
    </row>
    <row r="44" spans="1:8">
      <c r="A44" s="756"/>
      <c r="B44" s="1065"/>
      <c r="C44" s="1066"/>
      <c r="D44" s="1066"/>
    </row>
    <row r="45" spans="1:8">
      <c r="A45" s="757"/>
      <c r="B45" s="757"/>
      <c r="D45" s="758"/>
      <c r="E45" s="758"/>
      <c r="F45" s="757"/>
      <c r="G45" s="757"/>
      <c r="H45" s="757"/>
    </row>
    <row r="46" spans="1:8">
      <c r="A46" s="679" t="s">
        <v>76</v>
      </c>
    </row>
  </sheetData>
  <mergeCells count="4">
    <mergeCell ref="A1:C1"/>
    <mergeCell ref="A2:C2"/>
    <mergeCell ref="A3:C3"/>
    <mergeCell ref="B44:D44"/>
  </mergeCells>
  <pageMargins left="0.7" right="0.7" top="0.75" bottom="0.75" header="0.3" footer="0.3"/>
  <pageSetup scale="64" fitToHeight="0" orientation="landscape"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5"/>
  <sheetViews>
    <sheetView workbookViewId="0">
      <selection activeCell="L22" sqref="L22"/>
    </sheetView>
  </sheetViews>
  <sheetFormatPr baseColWidth="10" defaultRowHeight="15"/>
  <sheetData>
    <row r="15" spans="8:8" ht="81">
      <c r="H15" s="540" t="s">
        <v>840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zoomScale="85" zoomScaleNormal="85" workbookViewId="0">
      <selection activeCell="E23" sqref="E23"/>
    </sheetView>
  </sheetViews>
  <sheetFormatPr baseColWidth="10" defaultColWidth="11.42578125" defaultRowHeight="12.75"/>
  <cols>
    <col min="1" max="1" width="2.140625" style="26" customWidth="1"/>
    <col min="2" max="2" width="3.7109375" style="245" customWidth="1"/>
    <col min="3" max="3" width="11.7109375" style="246" customWidth="1"/>
    <col min="4" max="4" width="57.42578125" style="246" customWidth="1"/>
    <col min="5" max="7" width="18.7109375" style="247" customWidth="1"/>
    <col min="8" max="8" width="15.85546875" style="247" customWidth="1"/>
    <col min="9" max="9" width="16.140625" style="247" customWidth="1"/>
    <col min="10" max="10" width="3.28515625" style="245" customWidth="1"/>
    <col min="11" max="16384" width="11.42578125" style="26"/>
  </cols>
  <sheetData>
    <row r="1" spans="1:11" s="33" customFormat="1" ht="7.5" customHeight="1">
      <c r="A1" s="723"/>
      <c r="B1" s="90"/>
      <c r="C1" s="93"/>
      <c r="D1" s="842"/>
      <c r="E1" s="842"/>
      <c r="F1" s="842"/>
      <c r="G1" s="842"/>
      <c r="H1" s="842"/>
      <c r="I1" s="93"/>
      <c r="J1" s="93"/>
    </row>
    <row r="2" spans="1:11" ht="14.1" customHeight="1">
      <c r="B2" s="224"/>
      <c r="C2" s="93"/>
      <c r="D2" s="842" t="s">
        <v>446</v>
      </c>
      <c r="E2" s="842"/>
      <c r="F2" s="842"/>
      <c r="G2" s="842"/>
      <c r="H2" s="842"/>
      <c r="I2" s="93"/>
      <c r="J2" s="93"/>
      <c r="K2" s="33"/>
    </row>
    <row r="3" spans="1:11" ht="14.1" customHeight="1">
      <c r="B3" s="835" t="s">
        <v>5794</v>
      </c>
      <c r="C3" s="835"/>
      <c r="D3" s="835"/>
      <c r="E3" s="835"/>
      <c r="F3" s="835"/>
      <c r="G3" s="835"/>
      <c r="H3" s="835"/>
      <c r="I3" s="835"/>
      <c r="J3" s="119"/>
      <c r="K3" s="33"/>
    </row>
    <row r="4" spans="1:11" ht="14.1" customHeight="1">
      <c r="B4" s="224"/>
      <c r="C4" s="93"/>
      <c r="D4" s="842" t="s">
        <v>130</v>
      </c>
      <c r="E4" s="842"/>
      <c r="F4" s="842"/>
      <c r="G4" s="842"/>
      <c r="H4" s="842"/>
      <c r="I4" s="93"/>
      <c r="J4" s="93"/>
    </row>
    <row r="5" spans="1:11" s="33" customFormat="1" ht="3" customHeight="1">
      <c r="A5" s="723"/>
      <c r="B5" s="96"/>
      <c r="C5" s="31"/>
      <c r="D5" s="843"/>
      <c r="E5" s="843"/>
      <c r="F5" s="843"/>
      <c r="G5" s="843"/>
      <c r="H5" s="843"/>
      <c r="I5" s="843"/>
      <c r="J5" s="843"/>
    </row>
    <row r="6" spans="1:11" ht="20.100000000000001" customHeight="1">
      <c r="B6" s="96"/>
      <c r="C6" s="31"/>
      <c r="D6" s="31" t="s">
        <v>3</v>
      </c>
      <c r="E6" s="834" t="s">
        <v>531</v>
      </c>
      <c r="F6" s="834"/>
      <c r="G6" s="834"/>
      <c r="H6" s="32"/>
      <c r="I6" s="32"/>
      <c r="J6" s="32"/>
      <c r="K6" s="33"/>
    </row>
    <row r="7" spans="1:11" ht="3" customHeight="1">
      <c r="B7" s="96"/>
      <c r="C7" s="96"/>
      <c r="D7" s="96" t="s">
        <v>131</v>
      </c>
      <c r="E7" s="96"/>
      <c r="F7" s="96"/>
      <c r="G7" s="96"/>
      <c r="H7" s="96"/>
      <c r="I7" s="96"/>
      <c r="J7" s="96"/>
    </row>
    <row r="8" spans="1:11" s="33" customFormat="1" ht="3" customHeight="1">
      <c r="A8" s="723"/>
      <c r="B8" s="96"/>
      <c r="C8" s="96"/>
      <c r="D8" s="96"/>
      <c r="E8" s="96"/>
      <c r="F8" s="96"/>
      <c r="G8" s="96"/>
      <c r="H8" s="96"/>
      <c r="I8" s="96"/>
      <c r="J8" s="96"/>
    </row>
    <row r="9" spans="1:11" s="33" customFormat="1" ht="63.75">
      <c r="A9" s="723"/>
      <c r="B9" s="225"/>
      <c r="C9" s="838" t="s">
        <v>74</v>
      </c>
      <c r="D9" s="838"/>
      <c r="E9" s="226" t="s">
        <v>48</v>
      </c>
      <c r="F9" s="226" t="s">
        <v>132</v>
      </c>
      <c r="G9" s="226" t="s">
        <v>133</v>
      </c>
      <c r="H9" s="226" t="s">
        <v>134</v>
      </c>
      <c r="I9" s="226" t="s">
        <v>135</v>
      </c>
      <c r="J9" s="227"/>
    </row>
    <row r="10" spans="1:11" s="33" customFormat="1" ht="3" customHeight="1">
      <c r="A10" s="723"/>
      <c r="B10" s="228"/>
      <c r="C10" s="96"/>
      <c r="D10" s="96"/>
      <c r="E10" s="96"/>
      <c r="F10" s="96"/>
      <c r="G10" s="96"/>
      <c r="H10" s="96"/>
      <c r="I10" s="96"/>
      <c r="J10" s="229"/>
    </row>
    <row r="11" spans="1:11" s="33" customFormat="1" ht="3" customHeight="1">
      <c r="A11" s="723"/>
      <c r="B11" s="123"/>
      <c r="C11" s="230"/>
      <c r="D11" s="59"/>
      <c r="E11" s="86"/>
      <c r="F11" s="104"/>
      <c r="G11" s="60"/>
      <c r="H11" s="51"/>
      <c r="I11" s="230"/>
      <c r="J11" s="231"/>
    </row>
    <row r="12" spans="1:11">
      <c r="B12" s="150"/>
      <c r="C12" s="825" t="s">
        <v>57</v>
      </c>
      <c r="D12" s="825"/>
      <c r="E12" s="232">
        <v>0</v>
      </c>
      <c r="F12" s="232">
        <v>0</v>
      </c>
      <c r="G12" s="232">
        <v>0</v>
      </c>
      <c r="H12" s="232">
        <v>0</v>
      </c>
      <c r="I12" s="233">
        <f>SUM(E12:H12)</f>
        <v>0</v>
      </c>
      <c r="J12" s="231"/>
    </row>
    <row r="13" spans="1:11" ht="9.9499999999999993" customHeight="1">
      <c r="B13" s="150"/>
      <c r="C13" s="234"/>
      <c r="D13" s="86"/>
      <c r="E13" s="235"/>
      <c r="F13" s="235"/>
      <c r="G13" s="235"/>
      <c r="H13" s="235"/>
      <c r="I13" s="235"/>
      <c r="J13" s="231"/>
    </row>
    <row r="14" spans="1:11">
      <c r="B14" s="150"/>
      <c r="C14" s="841" t="s">
        <v>136</v>
      </c>
      <c r="D14" s="841"/>
      <c r="E14" s="236">
        <f>SUM(E15:E17)</f>
        <v>729990992.54999995</v>
      </c>
      <c r="F14" s="236">
        <f>SUM(F15:F17)</f>
        <v>0</v>
      </c>
      <c r="G14" s="236">
        <f>SUM(G15:G17)</f>
        <v>0</v>
      </c>
      <c r="H14" s="236">
        <f>SUM(H15:H17)</f>
        <v>0</v>
      </c>
      <c r="I14" s="236">
        <f>SUM(E14:H14)</f>
        <v>729990992.54999995</v>
      </c>
      <c r="J14" s="231"/>
    </row>
    <row r="15" spans="1:11">
      <c r="B15" s="123"/>
      <c r="C15" s="824" t="s">
        <v>137</v>
      </c>
      <c r="D15" s="824"/>
      <c r="E15" s="237">
        <v>728742302.38</v>
      </c>
      <c r="F15" s="237">
        <v>0</v>
      </c>
      <c r="G15" s="237">
        <v>0</v>
      </c>
      <c r="H15" s="237">
        <v>0</v>
      </c>
      <c r="I15" s="235">
        <f>SUM(E15:H15)</f>
        <v>728742302.38</v>
      </c>
      <c r="J15" s="231"/>
    </row>
    <row r="16" spans="1:11">
      <c r="B16" s="123"/>
      <c r="C16" s="824" t="s">
        <v>50</v>
      </c>
      <c r="D16" s="824"/>
      <c r="E16" s="237">
        <v>1248690.17</v>
      </c>
      <c r="F16" s="237">
        <v>0</v>
      </c>
      <c r="G16" s="237">
        <v>0</v>
      </c>
      <c r="H16" s="237">
        <v>0</v>
      </c>
      <c r="I16" s="235">
        <f t="shared" ref="I16:I23" si="0">SUM(E16:H16)</f>
        <v>1248690.17</v>
      </c>
      <c r="J16" s="231"/>
    </row>
    <row r="17" spans="2:12">
      <c r="B17" s="123"/>
      <c r="C17" s="824" t="s">
        <v>138</v>
      </c>
      <c r="D17" s="824"/>
      <c r="E17" s="237">
        <v>0</v>
      </c>
      <c r="F17" s="237">
        <v>0</v>
      </c>
      <c r="G17" s="237">
        <v>0</v>
      </c>
      <c r="H17" s="237">
        <v>0</v>
      </c>
      <c r="I17" s="235">
        <f t="shared" si="0"/>
        <v>0</v>
      </c>
      <c r="J17" s="231"/>
    </row>
    <row r="18" spans="2:12" ht="9.9499999999999993" customHeight="1">
      <c r="B18" s="150"/>
      <c r="C18" s="234"/>
      <c r="D18" s="86"/>
      <c r="E18" s="235"/>
      <c r="F18" s="235"/>
      <c r="G18" s="235"/>
      <c r="H18" s="235"/>
      <c r="I18" s="235"/>
      <c r="J18" s="231"/>
    </row>
    <row r="19" spans="2:12">
      <c r="B19" s="150"/>
      <c r="C19" s="841" t="s">
        <v>139</v>
      </c>
      <c r="D19" s="841"/>
      <c r="E19" s="236">
        <f>SUM(E20:E23)</f>
        <v>0</v>
      </c>
      <c r="F19" s="236">
        <f>SUM(F20:F23)</f>
        <v>-12700541.99</v>
      </c>
      <c r="G19" s="236">
        <f>SUM(G20:G23)</f>
        <v>0</v>
      </c>
      <c r="H19" s="236">
        <f>SUM(H20:H23)</f>
        <v>0</v>
      </c>
      <c r="I19" s="236">
        <f t="shared" si="0"/>
        <v>-12700541.99</v>
      </c>
      <c r="J19" s="231"/>
    </row>
    <row r="20" spans="2:12">
      <c r="B20" s="123"/>
      <c r="C20" s="824" t="s">
        <v>140</v>
      </c>
      <c r="D20" s="824"/>
      <c r="E20" s="237">
        <v>0</v>
      </c>
      <c r="F20" s="237">
        <v>-2484826.84</v>
      </c>
      <c r="G20" s="237">
        <v>0</v>
      </c>
      <c r="H20" s="237">
        <v>0</v>
      </c>
      <c r="I20" s="235">
        <f t="shared" si="0"/>
        <v>-2484826.84</v>
      </c>
      <c r="J20" s="231"/>
    </row>
    <row r="21" spans="2:12">
      <c r="B21" s="123"/>
      <c r="C21" s="824" t="s">
        <v>54</v>
      </c>
      <c r="D21" s="824"/>
      <c r="E21" s="237">
        <v>0</v>
      </c>
      <c r="F21" s="237">
        <v>-10215715.15</v>
      </c>
      <c r="G21" s="237">
        <v>0</v>
      </c>
      <c r="H21" s="237">
        <v>0</v>
      </c>
      <c r="I21" s="235">
        <f t="shared" si="0"/>
        <v>-10215715.15</v>
      </c>
      <c r="J21" s="231"/>
    </row>
    <row r="22" spans="2:12">
      <c r="B22" s="123"/>
      <c r="C22" s="824" t="s">
        <v>141</v>
      </c>
      <c r="D22" s="824"/>
      <c r="E22" s="237">
        <v>0</v>
      </c>
      <c r="F22" s="237">
        <v>0</v>
      </c>
      <c r="G22" s="237">
        <v>0</v>
      </c>
      <c r="H22" s="237">
        <v>0</v>
      </c>
      <c r="I22" s="235">
        <f t="shared" si="0"/>
        <v>0</v>
      </c>
      <c r="J22" s="231"/>
    </row>
    <row r="23" spans="2:12">
      <c r="B23" s="123"/>
      <c r="C23" s="824" t="s">
        <v>56</v>
      </c>
      <c r="D23" s="824"/>
      <c r="E23" s="237">
        <v>0</v>
      </c>
      <c r="F23" s="237">
        <v>0</v>
      </c>
      <c r="G23" s="237">
        <v>0</v>
      </c>
      <c r="H23" s="237">
        <v>0</v>
      </c>
      <c r="I23" s="235">
        <f t="shared" si="0"/>
        <v>0</v>
      </c>
      <c r="J23" s="231"/>
    </row>
    <row r="24" spans="2:12" ht="9.9499999999999993" customHeight="1">
      <c r="B24" s="150"/>
      <c r="C24" s="234"/>
      <c r="D24" s="86"/>
      <c r="E24" s="235"/>
      <c r="F24" s="235"/>
      <c r="G24" s="235"/>
      <c r="H24" s="235"/>
      <c r="I24" s="235"/>
      <c r="J24" s="231"/>
    </row>
    <row r="25" spans="2:12" ht="13.5" thickBot="1">
      <c r="B25" s="150"/>
      <c r="C25" s="840" t="s">
        <v>1058</v>
      </c>
      <c r="D25" s="840"/>
      <c r="E25" s="238">
        <f>E12+E14+E19</f>
        <v>729990992.54999995</v>
      </c>
      <c r="F25" s="238">
        <f>F12+F14+F19</f>
        <v>-12700541.99</v>
      </c>
      <c r="G25" s="238">
        <f>G12+G14+G19</f>
        <v>0</v>
      </c>
      <c r="H25" s="238">
        <f>H12+H14+H19</f>
        <v>0</v>
      </c>
      <c r="I25" s="238">
        <f>SUM(E25:H25)</f>
        <v>717290450.55999994</v>
      </c>
      <c r="J25" s="231"/>
      <c r="K25" s="239">
        <f>+ESF!K61-EVHP!I25</f>
        <v>0</v>
      </c>
    </row>
    <row r="26" spans="2:12">
      <c r="B26" s="123"/>
      <c r="C26" s="86"/>
      <c r="D26" s="60"/>
      <c r="E26" s="235"/>
      <c r="F26" s="235"/>
      <c r="G26" s="235"/>
      <c r="H26" s="235"/>
      <c r="I26" s="235"/>
      <c r="J26" s="231"/>
    </row>
    <row r="27" spans="2:12">
      <c r="B27" s="150"/>
      <c r="C27" s="841" t="s">
        <v>504</v>
      </c>
      <c r="D27" s="841"/>
      <c r="E27" s="236">
        <f>SUM(E28:E30)</f>
        <v>62998898.859999999</v>
      </c>
      <c r="F27" s="236">
        <f>SUM(F28:F30)</f>
        <v>0</v>
      </c>
      <c r="G27" s="236">
        <f>SUM(G28:G30)</f>
        <v>0</v>
      </c>
      <c r="H27" s="236">
        <f>SUM(H28:H30)</f>
        <v>0</v>
      </c>
      <c r="I27" s="236">
        <f>SUM(E27:H27)</f>
        <v>62998898.859999999</v>
      </c>
      <c r="J27" s="231"/>
      <c r="L27" s="528"/>
    </row>
    <row r="28" spans="2:12">
      <c r="B28" s="123"/>
      <c r="C28" s="824" t="s">
        <v>49</v>
      </c>
      <c r="D28" s="824"/>
      <c r="E28" s="237">
        <v>62998898.859999999</v>
      </c>
      <c r="F28" s="237">
        <v>0</v>
      </c>
      <c r="G28" s="237">
        <v>0</v>
      </c>
      <c r="H28" s="237">
        <v>0</v>
      </c>
      <c r="I28" s="235">
        <f>SUM(E28:H28)</f>
        <v>62998898.859999999</v>
      </c>
      <c r="J28" s="231"/>
    </row>
    <row r="29" spans="2:12">
      <c r="B29" s="123"/>
      <c r="C29" s="824" t="s">
        <v>50</v>
      </c>
      <c r="D29" s="824"/>
      <c r="E29" s="237">
        <v>0</v>
      </c>
      <c r="F29" s="237">
        <v>0</v>
      </c>
      <c r="G29" s="237">
        <v>0</v>
      </c>
      <c r="H29" s="237">
        <v>0</v>
      </c>
      <c r="I29" s="235">
        <f>SUM(E29:H29)</f>
        <v>0</v>
      </c>
      <c r="J29" s="231"/>
    </row>
    <row r="30" spans="2:12">
      <c r="B30" s="123"/>
      <c r="C30" s="824" t="s">
        <v>138</v>
      </c>
      <c r="D30" s="824"/>
      <c r="E30" s="237">
        <v>0</v>
      </c>
      <c r="F30" s="237">
        <v>0</v>
      </c>
      <c r="G30" s="237">
        <v>0</v>
      </c>
      <c r="H30" s="237">
        <v>0</v>
      </c>
      <c r="I30" s="235">
        <f>SUM(E30:H30)</f>
        <v>0</v>
      </c>
      <c r="J30" s="231"/>
    </row>
    <row r="31" spans="2:12" ht="9.9499999999999993" customHeight="1">
      <c r="B31" s="150"/>
      <c r="C31" s="234"/>
      <c r="D31" s="86"/>
      <c r="E31" s="235"/>
      <c r="F31" s="235"/>
      <c r="G31" s="235"/>
      <c r="H31" s="235"/>
      <c r="I31" s="235"/>
      <c r="J31" s="231"/>
    </row>
    <row r="32" spans="2:12">
      <c r="B32" s="150" t="s">
        <v>131</v>
      </c>
      <c r="C32" s="841" t="s">
        <v>139</v>
      </c>
      <c r="D32" s="841"/>
      <c r="E32" s="236">
        <f>SUM(E33:E36)</f>
        <v>0</v>
      </c>
      <c r="F32" s="236">
        <f>SUM(F33:F36)</f>
        <v>0</v>
      </c>
      <c r="G32" s="236">
        <f>SUM(G33:G36)</f>
        <v>52232157.399999999</v>
      </c>
      <c r="H32" s="236">
        <f>SUM(H33:H36)</f>
        <v>0</v>
      </c>
      <c r="I32" s="236">
        <f>SUM(E32:H32)</f>
        <v>52232157.399999999</v>
      </c>
      <c r="J32" s="231"/>
    </row>
    <row r="33" spans="2:11">
      <c r="B33" s="123"/>
      <c r="C33" s="824" t="s">
        <v>140</v>
      </c>
      <c r="D33" s="824"/>
      <c r="E33" s="237">
        <v>0</v>
      </c>
      <c r="F33" s="237">
        <v>0</v>
      </c>
      <c r="G33" s="237">
        <v>65123009.439999998</v>
      </c>
      <c r="H33" s="237">
        <v>0</v>
      </c>
      <c r="I33" s="235">
        <f>SUM(E33:H33)</f>
        <v>65123009.439999998</v>
      </c>
      <c r="J33" s="231"/>
    </row>
    <row r="34" spans="2:11">
      <c r="B34" s="123"/>
      <c r="C34" s="824" t="s">
        <v>54</v>
      </c>
      <c r="D34" s="824"/>
      <c r="E34" s="237">
        <v>0</v>
      </c>
      <c r="F34" s="237">
        <v>0</v>
      </c>
      <c r="G34" s="237">
        <v>-12890852.039999999</v>
      </c>
      <c r="H34" s="237">
        <v>0</v>
      </c>
      <c r="I34" s="235">
        <f>SUM(E34:H34)</f>
        <v>-12890852.039999999</v>
      </c>
      <c r="J34" s="231"/>
    </row>
    <row r="35" spans="2:11">
      <c r="B35" s="123"/>
      <c r="C35" s="824" t="s">
        <v>141</v>
      </c>
      <c r="D35" s="824"/>
      <c r="E35" s="237">
        <v>0</v>
      </c>
      <c r="F35" s="237">
        <v>0</v>
      </c>
      <c r="G35" s="237">
        <v>0</v>
      </c>
      <c r="H35" s="237">
        <v>0</v>
      </c>
      <c r="I35" s="235">
        <f>SUM(E35:H35)</f>
        <v>0</v>
      </c>
      <c r="J35" s="231"/>
    </row>
    <row r="36" spans="2:11">
      <c r="B36" s="123"/>
      <c r="C36" s="824" t="s">
        <v>56</v>
      </c>
      <c r="D36" s="824"/>
      <c r="E36" s="237">
        <v>0</v>
      </c>
      <c r="F36" s="237">
        <v>0</v>
      </c>
      <c r="G36" s="237">
        <v>0</v>
      </c>
      <c r="H36" s="237">
        <v>0</v>
      </c>
      <c r="I36" s="235">
        <f>SUM(E36:H36)</f>
        <v>0</v>
      </c>
      <c r="J36" s="231"/>
    </row>
    <row r="37" spans="2:11" ht="9.9499999999999993" customHeight="1">
      <c r="B37" s="150"/>
      <c r="C37" s="234"/>
      <c r="D37" s="86"/>
      <c r="E37" s="235"/>
      <c r="F37" s="235"/>
      <c r="G37" s="235"/>
      <c r="H37" s="235"/>
      <c r="I37" s="235"/>
      <c r="J37" s="231"/>
    </row>
    <row r="38" spans="2:11">
      <c r="B38" s="240"/>
      <c r="C38" s="839" t="s">
        <v>1059</v>
      </c>
      <c r="D38" s="839"/>
      <c r="E38" s="241">
        <f>E14+E27+E32</f>
        <v>792989891.40999997</v>
      </c>
      <c r="F38" s="241">
        <f>F25+F27+F32</f>
        <v>-12700541.99</v>
      </c>
      <c r="G38" s="241">
        <f>G27+G32</f>
        <v>52232157.399999999</v>
      </c>
      <c r="H38" s="241">
        <f>H25+H27+H32</f>
        <v>0</v>
      </c>
      <c r="I38" s="241">
        <f>SUM(E38:H38)</f>
        <v>832521506.81999993</v>
      </c>
      <c r="J38" s="242"/>
      <c r="K38" s="239">
        <f>+I38-ESF!J61</f>
        <v>0</v>
      </c>
    </row>
    <row r="39" spans="2:11" ht="6" customHeight="1">
      <c r="B39" s="243"/>
      <c r="C39" s="243"/>
      <c r="D39" s="243"/>
      <c r="E39" s="243"/>
      <c r="F39" s="243"/>
      <c r="G39" s="243"/>
      <c r="H39" s="243"/>
      <c r="I39" s="243"/>
      <c r="J39" s="244"/>
    </row>
    <row r="40" spans="2:11" ht="6" customHeight="1">
      <c r="E40" s="246"/>
      <c r="F40" s="246"/>
      <c r="J40" s="59"/>
    </row>
    <row r="41" spans="2:11" ht="15" customHeight="1">
      <c r="B41" s="33"/>
      <c r="C41" s="833" t="s">
        <v>76</v>
      </c>
      <c r="D41" s="833"/>
      <c r="E41" s="833"/>
      <c r="F41" s="833"/>
      <c r="G41" s="833"/>
      <c r="H41" s="833"/>
      <c r="I41" s="833"/>
      <c r="J41" s="833"/>
    </row>
    <row r="42" spans="2:11" ht="9.75" customHeight="1">
      <c r="B42" s="33"/>
      <c r="C42" s="60"/>
      <c r="D42" s="81"/>
      <c r="E42" s="82"/>
      <c r="F42" s="82"/>
      <c r="G42" s="33"/>
      <c r="H42" s="83"/>
      <c r="I42" s="81"/>
      <c r="J42" s="82"/>
    </row>
    <row r="43" spans="2:11" ht="50.1" customHeight="1">
      <c r="B43" s="33"/>
      <c r="C43" s="60"/>
      <c r="D43" s="832"/>
      <c r="E43" s="832"/>
      <c r="F43" s="82"/>
      <c r="G43" s="708"/>
      <c r="H43" s="831"/>
      <c r="I43" s="831"/>
      <c r="J43" s="82"/>
    </row>
    <row r="44" spans="2:11" ht="14.1" customHeight="1">
      <c r="B44" s="33"/>
      <c r="C44" s="85"/>
      <c r="D44" s="830" t="s">
        <v>532</v>
      </c>
      <c r="E44" s="830"/>
      <c r="F44" s="82"/>
      <c r="G44" s="82"/>
      <c r="H44" s="830" t="s">
        <v>534</v>
      </c>
      <c r="I44" s="830"/>
      <c r="J44" s="86"/>
    </row>
    <row r="45" spans="2:11" ht="14.1" customHeight="1">
      <c r="B45" s="33"/>
      <c r="C45" s="87"/>
      <c r="D45" s="829" t="s">
        <v>533</v>
      </c>
      <c r="E45" s="829"/>
      <c r="F45" s="88"/>
      <c r="G45" s="88"/>
      <c r="H45" s="829" t="s">
        <v>535</v>
      </c>
      <c r="I45" s="829"/>
      <c r="J45" s="86"/>
    </row>
  </sheetData>
  <sheetProtection formatCells="0" selectLockedCells="1"/>
  <mergeCells count="35">
    <mergeCell ref="B3:I3"/>
    <mergeCell ref="D1:H1"/>
    <mergeCell ref="D2:H2"/>
    <mergeCell ref="E6:G6"/>
    <mergeCell ref="C21:D21"/>
    <mergeCell ref="D4:H4"/>
    <mergeCell ref="D5:J5"/>
    <mergeCell ref="C9:D9"/>
    <mergeCell ref="C12:D12"/>
    <mergeCell ref="C14:D14"/>
    <mergeCell ref="C15:D15"/>
    <mergeCell ref="C16:D16"/>
    <mergeCell ref="C17:D17"/>
    <mergeCell ref="C19:D19"/>
    <mergeCell ref="C20:D20"/>
    <mergeCell ref="C36:D36"/>
    <mergeCell ref="C22:D22"/>
    <mergeCell ref="C23:D23"/>
    <mergeCell ref="C25:D25"/>
    <mergeCell ref="C27:D27"/>
    <mergeCell ref="C28:D28"/>
    <mergeCell ref="C29:D29"/>
    <mergeCell ref="C30:D30"/>
    <mergeCell ref="C32:D32"/>
    <mergeCell ref="C33:D33"/>
    <mergeCell ref="C34:D34"/>
    <mergeCell ref="C35:D35"/>
    <mergeCell ref="D45:E45"/>
    <mergeCell ref="H45:I45"/>
    <mergeCell ref="C38:D38"/>
    <mergeCell ref="C41:J41"/>
    <mergeCell ref="D43:E43"/>
    <mergeCell ref="H43:I43"/>
    <mergeCell ref="D44:E44"/>
    <mergeCell ref="H44:I44"/>
  </mergeCells>
  <printOptions horizontalCentered="1"/>
  <pageMargins left="0.79" right="1.4173228346456694" top="0.51" bottom="0.59055118110236227" header="0" footer="0"/>
  <pageSetup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showGridLines="0" zoomScale="80" zoomScaleNormal="80" zoomScalePageLayoutView="80" workbookViewId="0">
      <selection activeCell="E32" sqref="E32"/>
    </sheetView>
  </sheetViews>
  <sheetFormatPr baseColWidth="10" defaultColWidth="11.42578125" defaultRowHeight="12.75"/>
  <cols>
    <col min="1" max="1" width="2.7109375" style="26" customWidth="1"/>
    <col min="2" max="2" width="4.5703125" style="26" customWidth="1"/>
    <col min="3" max="3" width="24.7109375" style="26" customWidth="1"/>
    <col min="4" max="4" width="40" style="26" customWidth="1"/>
    <col min="5" max="6" width="18.7109375" style="26" customWidth="1"/>
    <col min="7" max="7" width="10.7109375" style="26" customWidth="1"/>
    <col min="8" max="8" width="24.7109375" style="26" customWidth="1"/>
    <col min="9" max="9" width="29.7109375" style="121" customWidth="1"/>
    <col min="10" max="11" width="18.7109375" style="26" customWidth="1"/>
    <col min="12" max="12" width="4.5703125" style="26" customWidth="1"/>
    <col min="13" max="14" width="12" style="26" bestFit="1" customWidth="1"/>
    <col min="15" max="15" width="13.5703125" style="26" customWidth="1"/>
    <col min="16" max="16384" width="11.42578125" style="26"/>
  </cols>
  <sheetData>
    <row r="1" spans="1:15" ht="14.1" customHeight="1">
      <c r="B1" s="118"/>
      <c r="C1" s="24"/>
      <c r="D1" s="835"/>
      <c r="E1" s="835"/>
      <c r="F1" s="835"/>
      <c r="G1" s="835"/>
      <c r="H1" s="835"/>
      <c r="I1" s="835"/>
      <c r="J1" s="835"/>
      <c r="K1" s="119"/>
      <c r="L1" s="119"/>
    </row>
    <row r="2" spans="1:15" ht="14.1" customHeight="1">
      <c r="B2" s="25"/>
      <c r="C2" s="24"/>
      <c r="D2" s="835" t="s">
        <v>443</v>
      </c>
      <c r="E2" s="835"/>
      <c r="F2" s="835"/>
      <c r="G2" s="835"/>
      <c r="H2" s="835"/>
      <c r="I2" s="835"/>
      <c r="J2" s="835"/>
      <c r="K2" s="25"/>
      <c r="L2" s="25"/>
    </row>
    <row r="3" spans="1:15" ht="14.1" customHeight="1">
      <c r="B3" s="835" t="s">
        <v>5794</v>
      </c>
      <c r="C3" s="835"/>
      <c r="D3" s="835"/>
      <c r="E3" s="835"/>
      <c r="F3" s="835"/>
      <c r="G3" s="835"/>
      <c r="H3" s="835"/>
      <c r="I3" s="835"/>
      <c r="J3" s="835"/>
      <c r="K3" s="835"/>
      <c r="L3" s="835"/>
    </row>
    <row r="4" spans="1:15" ht="14.1" customHeight="1">
      <c r="B4" s="835" t="s">
        <v>0</v>
      </c>
      <c r="C4" s="835"/>
      <c r="D4" s="835"/>
      <c r="E4" s="835"/>
      <c r="F4" s="835"/>
      <c r="G4" s="835"/>
      <c r="H4" s="835"/>
      <c r="I4" s="835"/>
      <c r="J4" s="835"/>
      <c r="K4" s="835"/>
      <c r="L4" s="835"/>
    </row>
    <row r="5" spans="1:15" ht="20.100000000000001" customHeight="1">
      <c r="B5" s="30"/>
      <c r="C5" s="31"/>
      <c r="D5" s="32"/>
      <c r="E5" s="31" t="s">
        <v>3</v>
      </c>
      <c r="F5" s="834" t="s">
        <v>531</v>
      </c>
      <c r="G5" s="834"/>
      <c r="H5" s="834"/>
      <c r="I5" s="32"/>
      <c r="J5" s="32"/>
      <c r="K5" s="32"/>
    </row>
    <row r="6" spans="1:15" ht="3" customHeight="1">
      <c r="B6" s="120"/>
      <c r="C6" s="120"/>
      <c r="D6" s="120"/>
      <c r="E6" s="120"/>
      <c r="F6" s="120"/>
      <c r="G6" s="120"/>
    </row>
    <row r="7" spans="1:15" s="33" customFormat="1" ht="3" customHeight="1">
      <c r="A7" s="723"/>
      <c r="B7" s="30"/>
      <c r="C7" s="34"/>
      <c r="D7" s="34"/>
      <c r="E7" s="34"/>
      <c r="F7" s="34"/>
      <c r="G7" s="35"/>
      <c r="I7" s="122"/>
    </row>
    <row r="8" spans="1:15" s="33" customFormat="1" ht="3" customHeight="1">
      <c r="A8" s="723"/>
      <c r="B8" s="37"/>
      <c r="C8" s="37"/>
      <c r="D8" s="37"/>
      <c r="E8" s="38"/>
      <c r="F8" s="38"/>
      <c r="G8" s="39"/>
      <c r="I8" s="122"/>
    </row>
    <row r="9" spans="1:15" s="33" customFormat="1" ht="20.100000000000001" customHeight="1">
      <c r="A9" s="723"/>
      <c r="B9" s="40"/>
      <c r="C9" s="838" t="s">
        <v>74</v>
      </c>
      <c r="D9" s="838"/>
      <c r="E9" s="41" t="s">
        <v>65</v>
      </c>
      <c r="F9" s="41" t="s">
        <v>66</v>
      </c>
      <c r="G9" s="42"/>
      <c r="H9" s="838" t="s">
        <v>74</v>
      </c>
      <c r="I9" s="838"/>
      <c r="J9" s="41" t="s">
        <v>65</v>
      </c>
      <c r="K9" s="41" t="s">
        <v>66</v>
      </c>
      <c r="L9" s="43"/>
      <c r="M9" s="598"/>
      <c r="N9" s="598"/>
    </row>
    <row r="10" spans="1:15" ht="3" customHeight="1">
      <c r="B10" s="45"/>
      <c r="C10" s="46"/>
      <c r="D10" s="46"/>
      <c r="E10" s="47"/>
      <c r="F10" s="47"/>
      <c r="G10" s="36"/>
      <c r="H10" s="33"/>
      <c r="I10" s="122"/>
      <c r="J10" s="33"/>
      <c r="K10" s="33"/>
      <c r="L10" s="48"/>
    </row>
    <row r="11" spans="1:15" s="33" customFormat="1" ht="3" customHeight="1">
      <c r="A11" s="723"/>
      <c r="B11" s="123"/>
      <c r="C11" s="124"/>
      <c r="D11" s="124"/>
      <c r="E11" s="125"/>
      <c r="F11" s="125"/>
      <c r="G11" s="51"/>
      <c r="I11" s="122"/>
      <c r="L11" s="48"/>
    </row>
    <row r="12" spans="1:15">
      <c r="B12" s="57"/>
      <c r="C12" s="825" t="s">
        <v>5</v>
      </c>
      <c r="D12" s="825"/>
      <c r="E12" s="126">
        <f>E14+E24</f>
        <v>0</v>
      </c>
      <c r="F12" s="126">
        <f>F14+F24</f>
        <v>86741160.319999993</v>
      </c>
      <c r="G12" s="51"/>
      <c r="H12" s="825" t="s">
        <v>6</v>
      </c>
      <c r="I12" s="825"/>
      <c r="J12" s="126">
        <f>J14+J25</f>
        <v>0</v>
      </c>
      <c r="K12" s="126">
        <f>K14+K25</f>
        <v>28489895.940000001</v>
      </c>
      <c r="L12" s="48"/>
      <c r="M12" s="528"/>
      <c r="N12" s="528"/>
      <c r="O12" s="528"/>
    </row>
    <row r="13" spans="1:15">
      <c r="B13" s="54"/>
      <c r="C13" s="59"/>
      <c r="D13" s="86"/>
      <c r="E13" s="127"/>
      <c r="F13" s="127"/>
      <c r="G13" s="51"/>
      <c r="H13" s="59"/>
      <c r="I13" s="59"/>
      <c r="J13" s="127"/>
      <c r="K13" s="127"/>
      <c r="L13" s="48"/>
    </row>
    <row r="14" spans="1:15">
      <c r="B14" s="54"/>
      <c r="C14" s="825" t="s">
        <v>7</v>
      </c>
      <c r="D14" s="825"/>
      <c r="E14" s="126">
        <f>SUM(E16:E22)</f>
        <v>0</v>
      </c>
      <c r="F14" s="126">
        <f>SUM(F16:F22)</f>
        <v>51009653.799999997</v>
      </c>
      <c r="G14" s="51"/>
      <c r="H14" s="825" t="s">
        <v>8</v>
      </c>
      <c r="I14" s="825"/>
      <c r="J14" s="126">
        <f>SUM(J16:J23)</f>
        <v>0</v>
      </c>
      <c r="K14" s="126">
        <f>SUM(K16:K23)</f>
        <v>28489895.940000001</v>
      </c>
      <c r="L14" s="48"/>
    </row>
    <row r="15" spans="1:15">
      <c r="B15" s="54"/>
      <c r="C15" s="59"/>
      <c r="D15" s="86"/>
      <c r="E15" s="127"/>
      <c r="F15" s="127"/>
      <c r="G15" s="51"/>
      <c r="H15" s="59"/>
      <c r="I15" s="59"/>
      <c r="J15" s="127"/>
      <c r="K15" s="127"/>
      <c r="L15" s="48"/>
    </row>
    <row r="16" spans="1:15">
      <c r="B16" s="57"/>
      <c r="C16" s="824" t="s">
        <v>9</v>
      </c>
      <c r="D16" s="824"/>
      <c r="E16" s="128">
        <v>0</v>
      </c>
      <c r="F16" s="128">
        <v>8523031.0199999996</v>
      </c>
      <c r="G16" s="51"/>
      <c r="H16" s="824" t="s">
        <v>10</v>
      </c>
      <c r="I16" s="824"/>
      <c r="J16" s="128">
        <f>IF(ESF!J16&gt;ESF!K16,ESF!J16-ESF!K16,0)</f>
        <v>0</v>
      </c>
      <c r="K16" s="128">
        <v>28489895.940000001</v>
      </c>
      <c r="L16" s="48"/>
    </row>
    <row r="17" spans="2:12">
      <c r="B17" s="57"/>
      <c r="C17" s="824" t="s">
        <v>11</v>
      </c>
      <c r="D17" s="824"/>
      <c r="E17" s="128">
        <v>0</v>
      </c>
      <c r="F17" s="128">
        <v>40852268.119999997</v>
      </c>
      <c r="G17" s="51"/>
      <c r="H17" s="824" t="s">
        <v>12</v>
      </c>
      <c r="I17" s="824"/>
      <c r="J17" s="128">
        <f>IF(ESF!J17&gt;ESF!K17,ESF!J17-ESF!K17,0)</f>
        <v>0</v>
      </c>
      <c r="K17" s="128">
        <f>IF(J17&gt;0,0,ESF!K17-ESF!J17)</f>
        <v>0</v>
      </c>
      <c r="L17" s="48"/>
    </row>
    <row r="18" spans="2:12">
      <c r="B18" s="57"/>
      <c r="C18" s="824" t="s">
        <v>13</v>
      </c>
      <c r="D18" s="824"/>
      <c r="E18" s="128">
        <v>0</v>
      </c>
      <c r="F18" s="128">
        <v>1634354.66</v>
      </c>
      <c r="G18" s="51"/>
      <c r="H18" s="824" t="s">
        <v>14</v>
      </c>
      <c r="I18" s="824"/>
      <c r="J18" s="128">
        <f>IF(ESF!J18&gt;ESF!K18,ESF!J18-ESF!K18,0)</f>
        <v>0</v>
      </c>
      <c r="K18" s="128">
        <f>IF(J18&gt;0,0,ESF!K18-ESF!J18)</f>
        <v>0</v>
      </c>
      <c r="L18" s="48"/>
    </row>
    <row r="19" spans="2:12">
      <c r="B19" s="57"/>
      <c r="C19" s="824" t="s">
        <v>15</v>
      </c>
      <c r="D19" s="824"/>
      <c r="E19" s="128">
        <f>IF(ESF!E19&lt;ESF!F19,ESF!F19-ESF!E19,0)</f>
        <v>0</v>
      </c>
      <c r="F19" s="128">
        <f>IF(E19&gt;0,0,ESF!E19-ESF!F19)</f>
        <v>0</v>
      </c>
      <c r="G19" s="51"/>
      <c r="H19" s="824" t="s">
        <v>16</v>
      </c>
      <c r="I19" s="824"/>
      <c r="J19" s="128">
        <f>IF(ESF!J19&gt;ESF!K19,ESF!J19-ESF!K19,0)</f>
        <v>0</v>
      </c>
      <c r="K19" s="128">
        <f>IF(J19&gt;0,0,ESF!K19-ESF!J19)</f>
        <v>0</v>
      </c>
      <c r="L19" s="48"/>
    </row>
    <row r="20" spans="2:12">
      <c r="B20" s="57"/>
      <c r="C20" s="824" t="s">
        <v>17</v>
      </c>
      <c r="D20" s="824"/>
      <c r="E20" s="128">
        <f>IF(ESF!E20&lt;ESF!F20,ESF!F20-ESF!E20,0)</f>
        <v>0</v>
      </c>
      <c r="F20" s="128">
        <f>IF(E20&gt;0,0,ESF!E20-ESF!F20)</f>
        <v>0</v>
      </c>
      <c r="G20" s="51"/>
      <c r="H20" s="824" t="s">
        <v>18</v>
      </c>
      <c r="I20" s="824"/>
      <c r="J20" s="128">
        <f>IF(ESF!J20&gt;ESF!K20,ESF!J20-ESF!K20,0)</f>
        <v>0</v>
      </c>
      <c r="K20" s="128">
        <f>IF(J20&gt;0,0,ESF!K20-ESF!J20)</f>
        <v>0</v>
      </c>
      <c r="L20" s="48"/>
    </row>
    <row r="21" spans="2:12" ht="25.5" customHeight="1">
      <c r="B21" s="57"/>
      <c r="C21" s="824" t="s">
        <v>19</v>
      </c>
      <c r="D21" s="824"/>
      <c r="E21" s="128">
        <f>IF(ESF!E21&lt;ESF!F21,ESF!F21-ESF!E21,0)</f>
        <v>0</v>
      </c>
      <c r="F21" s="128">
        <f>IF(E21&gt;0,0,ESF!E21-ESF!F21)</f>
        <v>0</v>
      </c>
      <c r="G21" s="51"/>
      <c r="H21" s="827" t="s">
        <v>20</v>
      </c>
      <c r="I21" s="827"/>
      <c r="J21" s="128">
        <f>IF(ESF!J21&gt;ESF!K21,ESF!J21-ESF!K21,0)</f>
        <v>0</v>
      </c>
      <c r="K21" s="128">
        <f>IF(J21&gt;0,0,ESF!K21-ESF!J21)</f>
        <v>0</v>
      </c>
      <c r="L21" s="48"/>
    </row>
    <row r="22" spans="2:12">
      <c r="B22" s="57"/>
      <c r="C22" s="824" t="s">
        <v>21</v>
      </c>
      <c r="D22" s="824"/>
      <c r="E22" s="128">
        <f>IF(ESF!E22&lt;ESF!F22,ESF!F22-ESF!E22,0)</f>
        <v>0</v>
      </c>
      <c r="F22" s="128">
        <f>IF(E22&gt;0,0,ESF!E22-ESF!F22)</f>
        <v>0</v>
      </c>
      <c r="G22" s="51"/>
      <c r="H22" s="824" t="s">
        <v>22</v>
      </c>
      <c r="I22" s="824"/>
      <c r="J22" s="128">
        <f>IF(ESF!J22&gt;ESF!K22,ESF!J22-ESF!K22,0)</f>
        <v>0</v>
      </c>
      <c r="K22" s="128">
        <f>IF(J22&gt;0,0,ESF!K22-ESF!J22)</f>
        <v>0</v>
      </c>
      <c r="L22" s="48"/>
    </row>
    <row r="23" spans="2:12">
      <c r="B23" s="54"/>
      <c r="C23" s="59"/>
      <c r="D23" s="86"/>
      <c r="E23" s="127"/>
      <c r="F23" s="127"/>
      <c r="G23" s="51"/>
      <c r="H23" s="824" t="s">
        <v>23</v>
      </c>
      <c r="I23" s="824"/>
      <c r="J23" s="128">
        <f>IF(ESF!J23&gt;ESF!K23,ESF!J23-ESF!K23,0)</f>
        <v>0</v>
      </c>
      <c r="K23" s="128">
        <f>IF(J23&gt;0,0,ESF!K23-ESF!J23)</f>
        <v>0</v>
      </c>
      <c r="L23" s="48"/>
    </row>
    <row r="24" spans="2:12">
      <c r="B24" s="54"/>
      <c r="C24" s="825" t="s">
        <v>26</v>
      </c>
      <c r="D24" s="825"/>
      <c r="E24" s="126">
        <f>SUM(E26:E34)</f>
        <v>0</v>
      </c>
      <c r="F24" s="126">
        <f>SUM(F26:F34)</f>
        <v>35731506.519999996</v>
      </c>
      <c r="G24" s="51"/>
      <c r="H24" s="59"/>
      <c r="I24" s="59"/>
      <c r="J24" s="127"/>
      <c r="K24" s="127"/>
      <c r="L24" s="48"/>
    </row>
    <row r="25" spans="2:12">
      <c r="B25" s="54"/>
      <c r="C25" s="59"/>
      <c r="D25" s="86"/>
      <c r="E25" s="127"/>
      <c r="F25" s="127"/>
      <c r="G25" s="51"/>
      <c r="H25" s="826" t="s">
        <v>27</v>
      </c>
      <c r="I25" s="826"/>
      <c r="J25" s="126">
        <f>SUM(J27:J32)</f>
        <v>0</v>
      </c>
      <c r="K25" s="126">
        <f>SUM(K27:K32)</f>
        <v>0</v>
      </c>
      <c r="L25" s="48"/>
    </row>
    <row r="26" spans="2:12">
      <c r="B26" s="57"/>
      <c r="C26" s="824" t="s">
        <v>28</v>
      </c>
      <c r="D26" s="824"/>
      <c r="E26" s="128">
        <f>IF(ESF!E29&lt;ESF!F29,ESF!F29-ESF!E29,0)</f>
        <v>0</v>
      </c>
      <c r="F26" s="128">
        <f>IF(E26&gt;0,0,ESF!E29-ESF!F29)</f>
        <v>0</v>
      </c>
      <c r="G26" s="51"/>
      <c r="H26" s="59"/>
      <c r="I26" s="59"/>
      <c r="J26" s="127"/>
      <c r="K26" s="127"/>
      <c r="L26" s="48"/>
    </row>
    <row r="27" spans="2:12">
      <c r="B27" s="57"/>
      <c r="C27" s="824" t="s">
        <v>30</v>
      </c>
      <c r="D27" s="824"/>
      <c r="E27" s="128">
        <f>IF(ESF!E30&lt;ESF!F30,ESF!F30-ESF!E30,0)</f>
        <v>0</v>
      </c>
      <c r="F27" s="128">
        <f>IF(E27&gt;0,0,ESF!E30-ESF!F30)</f>
        <v>0</v>
      </c>
      <c r="G27" s="51"/>
      <c r="H27" s="824" t="s">
        <v>29</v>
      </c>
      <c r="I27" s="824"/>
      <c r="J27" s="128">
        <f>IF(ESF!J29&gt;ESF!K29,ESF!J29-ESF!K29,0)</f>
        <v>0</v>
      </c>
      <c r="K27" s="128">
        <f>IF(J27&gt;0,0,ESF!K29-ESF!J29)</f>
        <v>0</v>
      </c>
      <c r="L27" s="48"/>
    </row>
    <row r="28" spans="2:12">
      <c r="B28" s="57"/>
      <c r="C28" s="824" t="s">
        <v>32</v>
      </c>
      <c r="D28" s="824"/>
      <c r="E28" s="128">
        <v>0</v>
      </c>
      <c r="F28" s="128">
        <v>35274174.829999998</v>
      </c>
      <c r="G28" s="51"/>
      <c r="H28" s="824" t="s">
        <v>31</v>
      </c>
      <c r="I28" s="824"/>
      <c r="J28" s="128">
        <f>IF(ESF!J30&gt;ESF!K30,ESF!J30-ESF!K30,0)</f>
        <v>0</v>
      </c>
      <c r="K28" s="128">
        <f>IF(J28&gt;0,0,ESF!K30-ESF!J30)</f>
        <v>0</v>
      </c>
      <c r="L28" s="48"/>
    </row>
    <row r="29" spans="2:12">
      <c r="B29" s="57"/>
      <c r="C29" s="824" t="s">
        <v>34</v>
      </c>
      <c r="D29" s="824"/>
      <c r="E29" s="128">
        <f>IF(ESF!E32&lt;ESF!F32,ESF!F32-ESF!E32,0)</f>
        <v>0</v>
      </c>
      <c r="F29" s="128">
        <v>444281.83</v>
      </c>
      <c r="G29" s="51"/>
      <c r="H29" s="824" t="s">
        <v>33</v>
      </c>
      <c r="I29" s="824"/>
      <c r="J29" s="128">
        <f>IF(ESF!J31&gt;ESF!K31,ESF!J31-ESF!K31,0)</f>
        <v>0</v>
      </c>
      <c r="K29" s="128">
        <f>IF(J29&gt;0,0,ESF!K31-ESF!J31)</f>
        <v>0</v>
      </c>
      <c r="L29" s="48"/>
    </row>
    <row r="30" spans="2:12">
      <c r="B30" s="57"/>
      <c r="C30" s="824" t="s">
        <v>36</v>
      </c>
      <c r="D30" s="824"/>
      <c r="E30" s="128">
        <f>IF(ESF!E33&lt;ESF!F33,ESF!F33-ESF!E33,0)</f>
        <v>0</v>
      </c>
      <c r="F30" s="128">
        <f>IF(E30&gt;0,0,ESF!E33-ESF!F33)</f>
        <v>0</v>
      </c>
      <c r="G30" s="51"/>
      <c r="H30" s="824" t="s">
        <v>35</v>
      </c>
      <c r="I30" s="824"/>
      <c r="J30" s="128">
        <f>IF(ESF!J32&gt;ESF!K32,ESF!J32-ESF!K32,0)</f>
        <v>0</v>
      </c>
      <c r="K30" s="128">
        <f>IF(J30&gt;0,0,ESF!K32-ESF!J32)</f>
        <v>0</v>
      </c>
      <c r="L30" s="48"/>
    </row>
    <row r="31" spans="2:12" ht="26.1" customHeight="1">
      <c r="B31" s="57"/>
      <c r="C31" s="827" t="s">
        <v>38</v>
      </c>
      <c r="D31" s="827"/>
      <c r="E31" s="128">
        <f>IF(ESF!E34&lt;ESF!F34,ESF!F34-ESF!E34,0)</f>
        <v>0</v>
      </c>
      <c r="F31" s="128">
        <v>0</v>
      </c>
      <c r="G31" s="51"/>
      <c r="H31" s="827" t="s">
        <v>37</v>
      </c>
      <c r="I31" s="827"/>
      <c r="J31" s="128">
        <f>IF(ESF!J33&gt;ESF!K33,ESF!J33-ESF!K33,0)</f>
        <v>0</v>
      </c>
      <c r="K31" s="128">
        <f>IF(J31&gt;0,0,ESF!K33-ESF!J33)</f>
        <v>0</v>
      </c>
      <c r="L31" s="48"/>
    </row>
    <row r="32" spans="2:12">
      <c r="B32" s="57"/>
      <c r="C32" s="824" t="s">
        <v>40</v>
      </c>
      <c r="D32" s="824"/>
      <c r="E32" s="128">
        <f>IF(ESF!E35&lt;ESF!F35,ESF!F35-ESF!E35,0)</f>
        <v>0</v>
      </c>
      <c r="F32" s="128">
        <v>13049.86</v>
      </c>
      <c r="G32" s="51"/>
      <c r="H32" s="824" t="s">
        <v>39</v>
      </c>
      <c r="I32" s="824"/>
      <c r="J32" s="128">
        <f>IF(ESF!J34&gt;ESF!K34,ESF!J34-ESF!K34,0)</f>
        <v>0</v>
      </c>
      <c r="K32" s="128">
        <f>IF(J32&gt;0,0,ESF!K34-ESF!J34)</f>
        <v>0</v>
      </c>
      <c r="L32" s="48"/>
    </row>
    <row r="33" spans="2:12" ht="25.5" customHeight="1">
      <c r="B33" s="57"/>
      <c r="C33" s="827" t="s">
        <v>41</v>
      </c>
      <c r="D33" s="827"/>
      <c r="E33" s="128">
        <f>IF(ESF!E36&lt;ESF!F36,ESF!F36-ESF!E36,0)</f>
        <v>0</v>
      </c>
      <c r="F33" s="128">
        <f>IF(E33&gt;0,0,ESF!E36-ESF!F36)</f>
        <v>0</v>
      </c>
      <c r="G33" s="51"/>
      <c r="H33" s="59"/>
      <c r="I33" s="59"/>
      <c r="J33" s="129"/>
      <c r="K33" s="129"/>
      <c r="L33" s="48"/>
    </row>
    <row r="34" spans="2:12">
      <c r="B34" s="57"/>
      <c r="C34" s="824" t="s">
        <v>43</v>
      </c>
      <c r="D34" s="824"/>
      <c r="E34" s="128">
        <f>IF(ESF!E37&lt;ESF!F37,ESF!F37-ESF!E37,0)</f>
        <v>0</v>
      </c>
      <c r="F34" s="128">
        <f>IF(E34&gt;0,0,ESF!E37-ESF!F37)</f>
        <v>0</v>
      </c>
      <c r="G34" s="51"/>
      <c r="H34" s="825" t="s">
        <v>46</v>
      </c>
      <c r="I34" s="825"/>
      <c r="J34" s="126">
        <f>J36+J42+J50</f>
        <v>130606735.14</v>
      </c>
      <c r="K34" s="126">
        <f>K36+K42+K50</f>
        <v>15375678.880000001</v>
      </c>
      <c r="L34" s="48"/>
    </row>
    <row r="35" spans="2:12">
      <c r="B35" s="54"/>
      <c r="C35" s="59"/>
      <c r="D35" s="86"/>
      <c r="E35" s="129"/>
      <c r="F35" s="129"/>
      <c r="G35" s="51"/>
      <c r="H35" s="59"/>
      <c r="I35" s="59"/>
      <c r="J35" s="127"/>
      <c r="K35" s="127"/>
      <c r="L35" s="48"/>
    </row>
    <row r="36" spans="2:12">
      <c r="B36" s="57"/>
      <c r="C36" s="33"/>
      <c r="D36" s="33"/>
      <c r="E36" s="33"/>
      <c r="F36" s="33"/>
      <c r="G36" s="51"/>
      <c r="H36" s="825" t="s">
        <v>48</v>
      </c>
      <c r="I36" s="825"/>
      <c r="J36" s="126">
        <f>SUM(J38:J40)</f>
        <v>62998898.859999999</v>
      </c>
      <c r="K36" s="126">
        <f>SUM(K38:K40)</f>
        <v>0</v>
      </c>
      <c r="L36" s="48"/>
    </row>
    <row r="37" spans="2:12">
      <c r="B37" s="54"/>
      <c r="C37" s="33"/>
      <c r="D37" s="33"/>
      <c r="E37" s="33"/>
      <c r="F37" s="33"/>
      <c r="G37" s="51"/>
      <c r="H37" s="59"/>
      <c r="I37" s="59"/>
      <c r="J37" s="127"/>
      <c r="K37" s="127"/>
      <c r="L37" s="48"/>
    </row>
    <row r="38" spans="2:12">
      <c r="B38" s="57"/>
      <c r="C38" s="33"/>
      <c r="D38" s="33"/>
      <c r="E38" s="33"/>
      <c r="F38" s="33"/>
      <c r="G38" s="51"/>
      <c r="H38" s="824" t="s">
        <v>49</v>
      </c>
      <c r="I38" s="824"/>
      <c r="J38" s="128">
        <v>62998898.859999999</v>
      </c>
      <c r="K38" s="128">
        <f>IF(J38&gt;0,0,ESF!K44-ESF!J44)</f>
        <v>0</v>
      </c>
      <c r="L38" s="48"/>
    </row>
    <row r="39" spans="2:12">
      <c r="B39" s="54"/>
      <c r="C39" s="33"/>
      <c r="D39" s="33"/>
      <c r="E39" s="33"/>
      <c r="F39" s="33"/>
      <c r="G39" s="51"/>
      <c r="H39" s="824" t="s">
        <v>50</v>
      </c>
      <c r="I39" s="824"/>
      <c r="J39" s="128">
        <f>IF(ESF!J45&gt;ESF!K45,ESF!J45-ESF!K45,0)</f>
        <v>0</v>
      </c>
      <c r="K39" s="128">
        <f>IF(J39&gt;0,0,ESF!K45-ESF!J45)</f>
        <v>0</v>
      </c>
      <c r="L39" s="48"/>
    </row>
    <row r="40" spans="2:12">
      <c r="B40" s="57"/>
      <c r="C40" s="33"/>
      <c r="D40" s="33"/>
      <c r="E40" s="33"/>
      <c r="F40" s="33"/>
      <c r="G40" s="51"/>
      <c r="H40" s="824" t="s">
        <v>51</v>
      </c>
      <c r="I40" s="824"/>
      <c r="J40" s="128">
        <f>IF(ESF!J46&gt;ESF!K46,ESF!J46-ESF!K46,0)</f>
        <v>0</v>
      </c>
      <c r="K40" s="128">
        <f>IF(J40&gt;0,0,ESF!K46-ESF!J46)</f>
        <v>0</v>
      </c>
      <c r="L40" s="48"/>
    </row>
    <row r="41" spans="2:12">
      <c r="B41" s="57"/>
      <c r="C41" s="33"/>
      <c r="D41" s="33"/>
      <c r="E41" s="33"/>
      <c r="F41" s="33"/>
      <c r="G41" s="51"/>
      <c r="H41" s="59"/>
      <c r="I41" s="59"/>
      <c r="J41" s="127"/>
      <c r="K41" s="127"/>
      <c r="L41" s="48"/>
    </row>
    <row r="42" spans="2:12">
      <c r="B42" s="57"/>
      <c r="C42" s="33"/>
      <c r="D42" s="33"/>
      <c r="E42" s="33"/>
      <c r="F42" s="33"/>
      <c r="G42" s="51"/>
      <c r="H42" s="825" t="s">
        <v>52</v>
      </c>
      <c r="I42" s="825"/>
      <c r="J42" s="126">
        <f>SUM(J44:J48)</f>
        <v>67607836.280000001</v>
      </c>
      <c r="K42" s="126">
        <f>SUM(K44:K48)</f>
        <v>15375678.880000001</v>
      </c>
      <c r="L42" s="48"/>
    </row>
    <row r="43" spans="2:12">
      <c r="B43" s="57"/>
      <c r="C43" s="33"/>
      <c r="D43" s="33"/>
      <c r="E43" s="33"/>
      <c r="F43" s="33"/>
      <c r="G43" s="51"/>
      <c r="H43" s="59"/>
      <c r="I43" s="59"/>
      <c r="J43" s="127"/>
      <c r="K43" s="127"/>
      <c r="L43" s="48"/>
    </row>
    <row r="44" spans="2:12">
      <c r="B44" s="57"/>
      <c r="C44" s="33"/>
      <c r="D44" s="33"/>
      <c r="E44" s="33"/>
      <c r="F44" s="33"/>
      <c r="G44" s="51"/>
      <c r="H44" s="824" t="s">
        <v>53</v>
      </c>
      <c r="I44" s="824"/>
      <c r="J44" s="128">
        <v>67607836.280000001</v>
      </c>
      <c r="K44" s="128">
        <v>0</v>
      </c>
      <c r="L44" s="48"/>
    </row>
    <row r="45" spans="2:12">
      <c r="B45" s="57"/>
      <c r="C45" s="33"/>
      <c r="D45" s="33"/>
      <c r="E45" s="33"/>
      <c r="F45" s="33"/>
      <c r="G45" s="51"/>
      <c r="H45" s="824" t="s">
        <v>54</v>
      </c>
      <c r="I45" s="824"/>
      <c r="J45" s="128">
        <v>0</v>
      </c>
      <c r="K45" s="128">
        <v>15375678.880000001</v>
      </c>
      <c r="L45" s="48"/>
    </row>
    <row r="46" spans="2:12">
      <c r="B46" s="57"/>
      <c r="C46" s="33"/>
      <c r="D46" s="33"/>
      <c r="E46" s="33"/>
      <c r="F46" s="33"/>
      <c r="G46" s="51"/>
      <c r="H46" s="824" t="s">
        <v>55</v>
      </c>
      <c r="I46" s="824"/>
      <c r="J46" s="128">
        <f>IF(ESF!J52&gt;ESF!K52,ESF!J52-ESF!K52,0)</f>
        <v>0</v>
      </c>
      <c r="K46" s="128">
        <f>IF(J46&gt;0,0,ESF!K52-ESF!J52)</f>
        <v>0</v>
      </c>
      <c r="L46" s="48"/>
    </row>
    <row r="47" spans="2:12">
      <c r="B47" s="57"/>
      <c r="C47" s="33"/>
      <c r="D47" s="33"/>
      <c r="E47" s="33"/>
      <c r="F47" s="33"/>
      <c r="G47" s="51"/>
      <c r="H47" s="824" t="s">
        <v>56</v>
      </c>
      <c r="I47" s="824"/>
      <c r="J47" s="128">
        <f>IF(ESF!J53&gt;ESF!K53,ESF!J53-ESF!K53,0)</f>
        <v>0</v>
      </c>
      <c r="K47" s="128">
        <f>IF(J47&gt;0,0,ESF!K53-ESF!J53)</f>
        <v>0</v>
      </c>
      <c r="L47" s="48"/>
    </row>
    <row r="48" spans="2:12">
      <c r="B48" s="54"/>
      <c r="C48" s="33"/>
      <c r="D48" s="33"/>
      <c r="E48" s="33"/>
      <c r="F48" s="33"/>
      <c r="G48" s="51"/>
      <c r="H48" s="824" t="s">
        <v>57</v>
      </c>
      <c r="I48" s="824"/>
      <c r="J48" s="128">
        <f>IF(ESF!J54&gt;ESF!K54,ESF!J54-ESF!K54,0)</f>
        <v>0</v>
      </c>
      <c r="K48" s="128">
        <f>IF(J48&gt;0,0,ESF!K54-ESF!J54)</f>
        <v>0</v>
      </c>
      <c r="L48" s="48"/>
    </row>
    <row r="49" spans="2:12">
      <c r="B49" s="57"/>
      <c r="C49" s="33"/>
      <c r="D49" s="33"/>
      <c r="E49" s="33"/>
      <c r="F49" s="33"/>
      <c r="G49" s="51"/>
      <c r="H49" s="59"/>
      <c r="I49" s="59"/>
      <c r="J49" s="127"/>
      <c r="K49" s="127"/>
      <c r="L49" s="48"/>
    </row>
    <row r="50" spans="2:12" ht="26.1" customHeight="1">
      <c r="B50" s="54"/>
      <c r="C50" s="33"/>
      <c r="D50" s="33"/>
      <c r="E50" s="33"/>
      <c r="F50" s="33"/>
      <c r="G50" s="51"/>
      <c r="H50" s="825" t="s">
        <v>78</v>
      </c>
      <c r="I50" s="825"/>
      <c r="J50" s="126">
        <f>SUM(J52:J53)</f>
        <v>0</v>
      </c>
      <c r="K50" s="126">
        <f>SUM(K52:K53)</f>
        <v>0</v>
      </c>
      <c r="L50" s="48"/>
    </row>
    <row r="51" spans="2:12">
      <c r="B51" s="57"/>
      <c r="C51" s="33"/>
      <c r="D51" s="33"/>
      <c r="E51" s="33"/>
      <c r="F51" s="33"/>
      <c r="G51" s="51"/>
      <c r="H51" s="59"/>
      <c r="I51" s="59"/>
      <c r="J51" s="127"/>
      <c r="K51" s="127"/>
      <c r="L51" s="48"/>
    </row>
    <row r="52" spans="2:12">
      <c r="B52" s="57"/>
      <c r="C52" s="33"/>
      <c r="D52" s="33"/>
      <c r="E52" s="33"/>
      <c r="F52" s="33"/>
      <c r="G52" s="51"/>
      <c r="H52" s="824" t="s">
        <v>59</v>
      </c>
      <c r="I52" s="824"/>
      <c r="J52" s="128">
        <f>IF(ESF!J58&gt;ESF!K58,ESF!J58-ESF!K58,0)</f>
        <v>0</v>
      </c>
      <c r="K52" s="128">
        <f>IF(J52&gt;0,0,ESF!K58-ESF!J58)</f>
        <v>0</v>
      </c>
      <c r="L52" s="48"/>
    </row>
    <row r="53" spans="2:12" ht="19.5" customHeight="1">
      <c r="B53" s="130"/>
      <c r="C53" s="73"/>
      <c r="D53" s="73"/>
      <c r="E53" s="73"/>
      <c r="F53" s="73"/>
      <c r="G53" s="116"/>
      <c r="H53" s="844" t="s">
        <v>60</v>
      </c>
      <c r="I53" s="844"/>
      <c r="J53" s="131">
        <f>IF(ESF!J59&gt;ESF!K59,ESF!J59-ESF!K59,0)</f>
        <v>0</v>
      </c>
      <c r="K53" s="131">
        <f>IF(J53&gt;0,0,ESF!K59-ESF!J59)</f>
        <v>0</v>
      </c>
      <c r="L53" s="75"/>
    </row>
    <row r="54" spans="2:12" ht="6" customHeight="1">
      <c r="B54" s="132"/>
      <c r="C54" s="73"/>
      <c r="D54" s="76"/>
      <c r="E54" s="77"/>
      <c r="F54" s="78"/>
      <c r="G54" s="78"/>
      <c r="H54" s="73"/>
      <c r="I54" s="133"/>
      <c r="J54" s="77"/>
      <c r="K54" s="78"/>
      <c r="L54" s="78"/>
    </row>
    <row r="55" spans="2:12" ht="6" customHeight="1">
      <c r="B55" s="33"/>
      <c r="D55" s="60"/>
      <c r="E55" s="81"/>
      <c r="F55" s="82"/>
      <c r="G55" s="82"/>
      <c r="I55" s="134"/>
      <c r="J55" s="81"/>
      <c r="K55" s="82"/>
      <c r="L55" s="82"/>
    </row>
    <row r="56" spans="2:12" ht="6" customHeight="1">
      <c r="C56" s="60"/>
      <c r="D56" s="81"/>
      <c r="E56" s="82"/>
      <c r="F56" s="82"/>
      <c r="H56" s="83"/>
      <c r="I56" s="135"/>
      <c r="J56" s="82"/>
      <c r="K56" s="82"/>
    </row>
    <row r="57" spans="2:12" ht="15" customHeight="1">
      <c r="C57" s="833" t="s">
        <v>76</v>
      </c>
      <c r="D57" s="833"/>
      <c r="E57" s="833"/>
      <c r="F57" s="833"/>
      <c r="G57" s="833"/>
      <c r="H57" s="833"/>
      <c r="I57" s="833"/>
      <c r="J57" s="833"/>
      <c r="K57" s="833"/>
    </row>
    <row r="58" spans="2:12" ht="9.75" customHeight="1">
      <c r="C58" s="60"/>
      <c r="D58" s="81"/>
      <c r="E58" s="82"/>
      <c r="F58" s="82"/>
      <c r="H58" s="83"/>
      <c r="I58" s="135"/>
      <c r="J58" s="82"/>
      <c r="K58" s="82"/>
    </row>
    <row r="59" spans="2:12" ht="50.1" customHeight="1">
      <c r="C59" s="60"/>
      <c r="D59" s="136"/>
      <c r="E59" s="137"/>
      <c r="F59" s="82"/>
      <c r="H59" s="138"/>
      <c r="I59" s="139"/>
      <c r="J59" s="82"/>
      <c r="K59" s="82"/>
    </row>
    <row r="60" spans="2:12" ht="14.1" customHeight="1">
      <c r="C60" s="85"/>
      <c r="D60" s="830" t="s">
        <v>532</v>
      </c>
      <c r="E60" s="830"/>
      <c r="F60" s="82"/>
      <c r="G60" s="82"/>
      <c r="H60" s="830" t="s">
        <v>534</v>
      </c>
      <c r="I60" s="830"/>
      <c r="J60" s="86"/>
      <c r="K60" s="82"/>
    </row>
    <row r="61" spans="2:12" ht="14.1" customHeight="1">
      <c r="C61" s="87"/>
      <c r="D61" s="829" t="s">
        <v>533</v>
      </c>
      <c r="E61" s="829"/>
      <c r="F61" s="88"/>
      <c r="G61" s="88"/>
      <c r="H61" s="829" t="s">
        <v>535</v>
      </c>
      <c r="I61" s="829"/>
      <c r="J61" s="86"/>
      <c r="K61" s="82"/>
    </row>
    <row r="62" spans="2:12">
      <c r="B62" s="115"/>
      <c r="G62" s="51"/>
    </row>
  </sheetData>
  <sheetProtection formatCells="0" selectLockedCells="1"/>
  <mergeCells count="62">
    <mergeCell ref="D1:J1"/>
    <mergeCell ref="D2:J2"/>
    <mergeCell ref="H9:I9"/>
    <mergeCell ref="F5:H5"/>
    <mergeCell ref="B3:L3"/>
    <mergeCell ref="B4:L4"/>
    <mergeCell ref="C34:D34"/>
    <mergeCell ref="H32:I32"/>
    <mergeCell ref="H39:I39"/>
    <mergeCell ref="H44:I44"/>
    <mergeCell ref="H23:I23"/>
    <mergeCell ref="H25:I25"/>
    <mergeCell ref="H27:I27"/>
    <mergeCell ref="H36:I36"/>
    <mergeCell ref="H38:I38"/>
    <mergeCell ref="H42:I42"/>
    <mergeCell ref="H40:I40"/>
    <mergeCell ref="H34:I34"/>
    <mergeCell ref="H28:I28"/>
    <mergeCell ref="H29:I29"/>
    <mergeCell ref="H30:I30"/>
    <mergeCell ref="C24:D24"/>
    <mergeCell ref="H45:I45"/>
    <mergeCell ref="H46:I46"/>
    <mergeCell ref="H47:I47"/>
    <mergeCell ref="H48:I48"/>
    <mergeCell ref="H50:I50"/>
    <mergeCell ref="H52:I52"/>
    <mergeCell ref="D61:E61"/>
    <mergeCell ref="H61:I61"/>
    <mergeCell ref="C57:K57"/>
    <mergeCell ref="D60:E60"/>
    <mergeCell ref="H60:I60"/>
    <mergeCell ref="H53:I53"/>
    <mergeCell ref="C33:D33"/>
    <mergeCell ref="C32:D32"/>
    <mergeCell ref="C26:D26"/>
    <mergeCell ref="C27:D27"/>
    <mergeCell ref="C30:D30"/>
    <mergeCell ref="C28:D28"/>
    <mergeCell ref="C29:D29"/>
    <mergeCell ref="C17:D17"/>
    <mergeCell ref="C9:D9"/>
    <mergeCell ref="C18:D18"/>
    <mergeCell ref="H17:I17"/>
    <mergeCell ref="C31:D31"/>
    <mergeCell ref="C19:D19"/>
    <mergeCell ref="C20:D20"/>
    <mergeCell ref="C21:D21"/>
    <mergeCell ref="C22:D22"/>
    <mergeCell ref="H31:I31"/>
    <mergeCell ref="H22:I22"/>
    <mergeCell ref="H20:I20"/>
    <mergeCell ref="H21:I21"/>
    <mergeCell ref="H19:I19"/>
    <mergeCell ref="H18:I18"/>
    <mergeCell ref="H12:I12"/>
    <mergeCell ref="H14:I14"/>
    <mergeCell ref="H16:I16"/>
    <mergeCell ref="C12:D12"/>
    <mergeCell ref="C14:D14"/>
    <mergeCell ref="C16:D16"/>
  </mergeCells>
  <printOptions horizontalCentered="1" verticalCentered="1"/>
  <pageMargins left="0" right="0" top="0.25" bottom="0.59055118110236227" header="0" footer="0"/>
  <pageSetup paperSize="146"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showGridLines="0" showWhiteSpace="0" zoomScale="80" zoomScaleNormal="80" workbookViewId="0">
      <selection activeCell="H22" sqref="H22"/>
    </sheetView>
  </sheetViews>
  <sheetFormatPr baseColWidth="10" defaultColWidth="11.42578125" defaultRowHeight="12.75"/>
  <cols>
    <col min="1" max="1" width="2.140625" style="26" customWidth="1"/>
    <col min="2" max="2" width="1.28515625" style="36" customWidth="1"/>
    <col min="3" max="4" width="3.7109375" style="36" customWidth="1"/>
    <col min="5" max="5" width="23.85546875" style="36" customWidth="1"/>
    <col min="6" max="6" width="21.42578125" style="36" customWidth="1"/>
    <col min="7" max="7" width="17.28515625" style="36" customWidth="1"/>
    <col min="8" max="9" width="18.7109375" style="51" customWidth="1"/>
    <col min="10" max="10" width="7.7109375" style="36" customWidth="1"/>
    <col min="11" max="12" width="3.7109375" style="26" customWidth="1"/>
    <col min="13" max="17" width="18.7109375" style="26" customWidth="1"/>
    <col min="18" max="18" width="1.85546875" style="26" customWidth="1"/>
    <col min="19" max="22" width="11.42578125" style="26"/>
    <col min="23" max="23" width="15.42578125" style="26" customWidth="1"/>
    <col min="24" max="24" width="14.5703125" style="26" bestFit="1" customWidth="1"/>
    <col min="25" max="16384" width="11.42578125" style="26"/>
  </cols>
  <sheetData>
    <row r="1" spans="1:23" s="33" customFormat="1" ht="10.5" customHeight="1">
      <c r="A1" s="723"/>
      <c r="B1" s="90"/>
      <c r="C1" s="119"/>
      <c r="D1" s="119"/>
      <c r="E1" s="119"/>
      <c r="F1" s="835"/>
      <c r="G1" s="835"/>
      <c r="H1" s="835"/>
      <c r="I1" s="835"/>
      <c r="J1" s="835"/>
      <c r="K1" s="835"/>
      <c r="L1" s="835"/>
      <c r="M1" s="835"/>
      <c r="N1" s="835"/>
      <c r="O1" s="835"/>
      <c r="P1" s="835"/>
      <c r="Q1" s="119"/>
      <c r="R1" s="119"/>
    </row>
    <row r="2" spans="1:23" ht="15" customHeight="1">
      <c r="B2" s="835" t="s">
        <v>447</v>
      </c>
      <c r="C2" s="835"/>
      <c r="D2" s="835"/>
      <c r="E2" s="835"/>
      <c r="F2" s="835"/>
      <c r="G2" s="835"/>
      <c r="H2" s="835"/>
      <c r="I2" s="835"/>
      <c r="J2" s="835"/>
      <c r="K2" s="835"/>
      <c r="L2" s="835"/>
      <c r="M2" s="835"/>
      <c r="N2" s="835"/>
      <c r="O2" s="835"/>
      <c r="P2" s="835"/>
      <c r="Q2" s="835"/>
      <c r="R2" s="835"/>
    </row>
    <row r="3" spans="1:23" ht="15" customHeight="1">
      <c r="B3" s="835" t="s">
        <v>5794</v>
      </c>
      <c r="C3" s="835"/>
      <c r="D3" s="835"/>
      <c r="E3" s="835"/>
      <c r="F3" s="835"/>
      <c r="G3" s="835"/>
      <c r="H3" s="835"/>
      <c r="I3" s="835"/>
      <c r="J3" s="835"/>
      <c r="K3" s="835"/>
      <c r="L3" s="835"/>
      <c r="M3" s="835"/>
      <c r="N3" s="835"/>
      <c r="O3" s="835"/>
      <c r="P3" s="835"/>
      <c r="Q3" s="835"/>
      <c r="R3" s="119"/>
    </row>
    <row r="4" spans="1:23" ht="16.5" customHeight="1">
      <c r="B4" s="835" t="s">
        <v>0</v>
      </c>
      <c r="C4" s="835"/>
      <c r="D4" s="835"/>
      <c r="E4" s="835"/>
      <c r="F4" s="835"/>
      <c r="G4" s="835"/>
      <c r="H4" s="835"/>
      <c r="I4" s="835"/>
      <c r="J4" s="835"/>
      <c r="K4" s="835"/>
      <c r="L4" s="835"/>
      <c r="M4" s="835"/>
      <c r="N4" s="835"/>
      <c r="O4" s="835"/>
      <c r="P4" s="835"/>
      <c r="Q4" s="835"/>
      <c r="R4" s="835"/>
    </row>
    <row r="5" spans="1:23" ht="3" customHeight="1">
      <c r="D5" s="34"/>
      <c r="E5" s="248"/>
      <c r="F5" s="30"/>
      <c r="G5" s="30"/>
      <c r="H5" s="30"/>
      <c r="I5" s="30"/>
      <c r="J5" s="30"/>
      <c r="K5" s="30"/>
      <c r="L5" s="30"/>
      <c r="M5" s="30"/>
      <c r="N5" s="30"/>
      <c r="O5" s="30"/>
      <c r="P5" s="120"/>
      <c r="Q5" s="33"/>
      <c r="R5" s="33"/>
    </row>
    <row r="6" spans="1:23" ht="19.5" customHeight="1">
      <c r="B6" s="96"/>
      <c r="C6" s="852"/>
      <c r="D6" s="852"/>
      <c r="E6" s="852"/>
      <c r="F6" s="32"/>
      <c r="G6" s="32"/>
      <c r="H6" s="31" t="s">
        <v>3</v>
      </c>
      <c r="I6" s="834" t="s">
        <v>531</v>
      </c>
      <c r="J6" s="834"/>
      <c r="K6" s="834"/>
      <c r="L6" s="834"/>
      <c r="M6" s="834"/>
      <c r="N6" s="834"/>
      <c r="O6" s="834"/>
      <c r="P6" s="32"/>
      <c r="Q6" s="249"/>
      <c r="R6" s="33"/>
    </row>
    <row r="7" spans="1:23" s="33" customFormat="1" ht="5.0999999999999996" customHeight="1">
      <c r="A7" s="723"/>
      <c r="B7" s="36"/>
      <c r="C7" s="34"/>
      <c r="D7" s="34"/>
      <c r="E7" s="248"/>
      <c r="F7" s="34"/>
      <c r="G7" s="34"/>
      <c r="H7" s="250"/>
      <c r="I7" s="250"/>
      <c r="J7" s="248"/>
    </row>
    <row r="8" spans="1:23" s="33" customFormat="1" ht="3" customHeight="1">
      <c r="A8" s="723"/>
      <c r="B8" s="36"/>
      <c r="C8" s="36"/>
      <c r="D8" s="251"/>
      <c r="E8" s="248"/>
      <c r="F8" s="251"/>
      <c r="G8" s="251"/>
      <c r="H8" s="252"/>
      <c r="I8" s="252"/>
      <c r="J8" s="248"/>
    </row>
    <row r="9" spans="1:23" s="33" customFormat="1" ht="31.5" customHeight="1">
      <c r="A9" s="723"/>
      <c r="B9" s="253"/>
      <c r="C9" s="851" t="s">
        <v>74</v>
      </c>
      <c r="D9" s="851"/>
      <c r="E9" s="851"/>
      <c r="F9" s="851"/>
      <c r="G9" s="42"/>
      <c r="H9" s="41">
        <v>2017</v>
      </c>
      <c r="I9" s="41">
        <v>2016</v>
      </c>
      <c r="J9" s="254"/>
      <c r="K9" s="851" t="s">
        <v>74</v>
      </c>
      <c r="L9" s="851"/>
      <c r="M9" s="851"/>
      <c r="N9" s="851"/>
      <c r="O9" s="42"/>
      <c r="P9" s="41">
        <v>2017</v>
      </c>
      <c r="Q9" s="41">
        <v>2016</v>
      </c>
      <c r="R9" s="255"/>
    </row>
    <row r="10" spans="1:23" s="33" customFormat="1" ht="3" customHeight="1">
      <c r="A10" s="723"/>
      <c r="B10" s="45"/>
      <c r="C10" s="36"/>
      <c r="D10" s="36"/>
      <c r="E10" s="46"/>
      <c r="F10" s="46"/>
      <c r="G10" s="46"/>
      <c r="H10" s="256"/>
      <c r="I10" s="256"/>
      <c r="J10" s="36"/>
      <c r="R10" s="48"/>
    </row>
    <row r="11" spans="1:23" s="33" customFormat="1">
      <c r="A11" s="723"/>
      <c r="B11" s="123"/>
      <c r="C11" s="51"/>
      <c r="D11" s="124"/>
      <c r="E11" s="124"/>
      <c r="F11" s="124"/>
      <c r="G11" s="124"/>
      <c r="H11" s="256"/>
      <c r="I11" s="256"/>
      <c r="J11" s="51"/>
      <c r="R11" s="48"/>
    </row>
    <row r="12" spans="1:23" ht="17.25" customHeight="1">
      <c r="B12" s="123"/>
      <c r="C12" s="846" t="s">
        <v>169</v>
      </c>
      <c r="D12" s="846"/>
      <c r="E12" s="846"/>
      <c r="F12" s="846"/>
      <c r="G12" s="846"/>
      <c r="H12" s="256"/>
      <c r="I12" s="256"/>
      <c r="J12" s="51"/>
      <c r="K12" s="846" t="s">
        <v>170</v>
      </c>
      <c r="L12" s="846"/>
      <c r="M12" s="846"/>
      <c r="N12" s="846"/>
      <c r="O12" s="846"/>
      <c r="P12" s="257"/>
      <c r="Q12" s="257"/>
      <c r="R12" s="48"/>
    </row>
    <row r="13" spans="1:23" ht="17.25" customHeight="1">
      <c r="B13" s="123"/>
      <c r="C13" s="51"/>
      <c r="D13" s="124"/>
      <c r="E13" s="51"/>
      <c r="F13" s="124"/>
      <c r="G13" s="124"/>
      <c r="H13" s="256"/>
      <c r="I13" s="256"/>
      <c r="J13" s="51"/>
      <c r="K13" s="51"/>
      <c r="L13" s="124"/>
      <c r="M13" s="124"/>
      <c r="N13" s="124"/>
      <c r="O13" s="124"/>
      <c r="P13" s="257"/>
      <c r="Q13" s="257"/>
      <c r="R13" s="48"/>
    </row>
    <row r="14" spans="1:23" ht="17.25" customHeight="1">
      <c r="B14" s="123"/>
      <c r="C14" s="51"/>
      <c r="D14" s="846" t="s">
        <v>65</v>
      </c>
      <c r="E14" s="846"/>
      <c r="F14" s="846"/>
      <c r="G14" s="846"/>
      <c r="H14" s="258">
        <f>SUM(H15:H25)</f>
        <v>195701609.10999998</v>
      </c>
      <c r="I14" s="258">
        <f>SUM(I15:I25)</f>
        <v>417724837.72999996</v>
      </c>
      <c r="J14" s="51"/>
      <c r="K14" s="51"/>
      <c r="L14" s="846" t="s">
        <v>65</v>
      </c>
      <c r="M14" s="846"/>
      <c r="N14" s="846"/>
      <c r="O14" s="846"/>
      <c r="P14" s="258">
        <f>SUM(P15:P17)</f>
        <v>62998898.859999999</v>
      </c>
      <c r="Q14" s="258">
        <f>SUM(Q15:Q17)</f>
        <v>156337917.81999999</v>
      </c>
      <c r="R14" s="48"/>
      <c r="W14" s="361"/>
    </row>
    <row r="15" spans="1:23" ht="15" customHeight="1">
      <c r="B15" s="123"/>
      <c r="C15" s="51"/>
      <c r="D15" s="124"/>
      <c r="E15" s="845" t="s">
        <v>83</v>
      </c>
      <c r="F15" s="845"/>
      <c r="G15" s="845"/>
      <c r="H15" s="259">
        <v>0</v>
      </c>
      <c r="I15" s="259">
        <v>0</v>
      </c>
      <c r="J15" s="51"/>
      <c r="K15" s="51"/>
      <c r="L15" s="33"/>
      <c r="M15" s="847" t="s">
        <v>32</v>
      </c>
      <c r="N15" s="847"/>
      <c r="O15" s="847"/>
      <c r="P15" s="259">
        <v>60735598.859999999</v>
      </c>
      <c r="Q15" s="259">
        <v>150950607.65000001</v>
      </c>
      <c r="R15" s="48"/>
      <c r="W15" s="361"/>
    </row>
    <row r="16" spans="1:23" ht="15" customHeight="1">
      <c r="B16" s="123"/>
      <c r="C16" s="51"/>
      <c r="D16" s="124"/>
      <c r="E16" s="845" t="s">
        <v>193</v>
      </c>
      <c r="F16" s="845"/>
      <c r="G16" s="845"/>
      <c r="H16" s="259"/>
      <c r="I16" s="259"/>
      <c r="J16" s="51"/>
      <c r="K16" s="51"/>
      <c r="L16" s="33"/>
      <c r="M16" s="847" t="s">
        <v>34</v>
      </c>
      <c r="N16" s="847"/>
      <c r="O16" s="847"/>
      <c r="P16" s="259">
        <v>2263300</v>
      </c>
      <c r="Q16" s="259">
        <v>5408653.5300000003</v>
      </c>
      <c r="R16" s="48"/>
      <c r="W16" s="550"/>
    </row>
    <row r="17" spans="2:24" ht="15" customHeight="1">
      <c r="B17" s="123"/>
      <c r="C17" s="51"/>
      <c r="D17" s="260"/>
      <c r="E17" s="845" t="s">
        <v>171</v>
      </c>
      <c r="F17" s="845"/>
      <c r="G17" s="845"/>
      <c r="H17" s="259">
        <v>0</v>
      </c>
      <c r="I17" s="259">
        <v>0</v>
      </c>
      <c r="J17" s="51"/>
      <c r="K17" s="51"/>
      <c r="L17" s="256"/>
      <c r="M17" s="847" t="s">
        <v>197</v>
      </c>
      <c r="N17" s="847"/>
      <c r="O17" s="847"/>
      <c r="P17" s="259">
        <v>0</v>
      </c>
      <c r="Q17" s="259">
        <v>-21343.360000000001</v>
      </c>
      <c r="R17" s="48"/>
      <c r="W17" s="306"/>
    </row>
    <row r="18" spans="2:24" ht="15" customHeight="1">
      <c r="B18" s="123"/>
      <c r="C18" s="51"/>
      <c r="D18" s="260"/>
      <c r="E18" s="845" t="s">
        <v>89</v>
      </c>
      <c r="F18" s="845"/>
      <c r="G18" s="845"/>
      <c r="H18" s="259">
        <v>0</v>
      </c>
      <c r="I18" s="259">
        <v>0</v>
      </c>
      <c r="J18" s="51"/>
      <c r="K18" s="51"/>
      <c r="L18" s="256"/>
      <c r="R18" s="48"/>
      <c r="W18" s="550"/>
    </row>
    <row r="19" spans="2:24" ht="15" customHeight="1">
      <c r="B19" s="123"/>
      <c r="C19" s="51"/>
      <c r="D19" s="260"/>
      <c r="E19" s="845" t="s">
        <v>90</v>
      </c>
      <c r="F19" s="845"/>
      <c r="G19" s="845"/>
      <c r="H19" s="259">
        <v>15192320.039999999</v>
      </c>
      <c r="I19" s="259">
        <v>25873573.879999999</v>
      </c>
      <c r="J19" s="51"/>
      <c r="K19" s="51"/>
      <c r="L19" s="261" t="s">
        <v>66</v>
      </c>
      <c r="M19" s="261"/>
      <c r="N19" s="261"/>
      <c r="O19" s="261"/>
      <c r="P19" s="258">
        <f>SUM(P20:P22)</f>
        <v>35718456.659999996</v>
      </c>
      <c r="Q19" s="258">
        <f>SUM(Q20:Q22)</f>
        <v>156433823.31999999</v>
      </c>
      <c r="R19" s="48"/>
    </row>
    <row r="20" spans="2:24" ht="15" customHeight="1">
      <c r="B20" s="123"/>
      <c r="C20" s="51"/>
      <c r="D20" s="260"/>
      <c r="E20" s="845" t="s">
        <v>91</v>
      </c>
      <c r="F20" s="845"/>
      <c r="G20" s="845"/>
      <c r="H20" s="259">
        <v>902203.84</v>
      </c>
      <c r="I20" s="259">
        <v>4656641.75</v>
      </c>
      <c r="J20" s="51"/>
      <c r="K20" s="51"/>
      <c r="L20" s="256"/>
      <c r="M20" s="260" t="s">
        <v>32</v>
      </c>
      <c r="N20" s="260"/>
      <c r="O20" s="260"/>
      <c r="P20" s="259">
        <v>35274174.829999998</v>
      </c>
      <c r="Q20" s="259">
        <v>150950607.65000001</v>
      </c>
      <c r="R20" s="48"/>
      <c r="W20" s="550"/>
      <c r="X20" s="550"/>
    </row>
    <row r="21" spans="2:24" ht="15" customHeight="1">
      <c r="B21" s="123"/>
      <c r="C21" s="51"/>
      <c r="D21" s="260"/>
      <c r="E21" s="845" t="s">
        <v>93</v>
      </c>
      <c r="F21" s="845"/>
      <c r="G21" s="845"/>
      <c r="H21" s="259">
        <v>342762.55</v>
      </c>
      <c r="I21" s="259">
        <v>673201.25</v>
      </c>
      <c r="J21" s="51"/>
      <c r="K21" s="51"/>
      <c r="L21" s="256"/>
      <c r="M21" s="847" t="s">
        <v>34</v>
      </c>
      <c r="N21" s="847"/>
      <c r="O21" s="847"/>
      <c r="P21" s="259">
        <v>444281.83</v>
      </c>
      <c r="Q21" s="259">
        <v>5483215.6699999999</v>
      </c>
      <c r="R21" s="48"/>
      <c r="W21" s="361"/>
    </row>
    <row r="22" spans="2:24" ht="28.5" customHeight="1">
      <c r="B22" s="123"/>
      <c r="C22" s="51"/>
      <c r="D22" s="260"/>
      <c r="E22" s="845" t="s">
        <v>95</v>
      </c>
      <c r="F22" s="845"/>
      <c r="G22" s="845"/>
      <c r="H22" s="259">
        <v>0</v>
      </c>
      <c r="I22" s="259">
        <v>0</v>
      </c>
      <c r="J22" s="51"/>
      <c r="K22" s="51"/>
      <c r="L22" s="33"/>
      <c r="M22" s="847" t="s">
        <v>198</v>
      </c>
      <c r="N22" s="847"/>
      <c r="O22" s="847"/>
      <c r="P22" s="259">
        <v>0</v>
      </c>
      <c r="Q22" s="259">
        <v>0</v>
      </c>
      <c r="R22" s="48"/>
      <c r="W22" s="361"/>
    </row>
    <row r="23" spans="2:24" ht="15" customHeight="1">
      <c r="B23" s="123"/>
      <c r="C23" s="51"/>
      <c r="D23" s="260"/>
      <c r="E23" s="845" t="s">
        <v>100</v>
      </c>
      <c r="F23" s="845"/>
      <c r="G23" s="845"/>
      <c r="H23" s="259">
        <v>56873294.100000001</v>
      </c>
      <c r="I23" s="259">
        <v>206512180.47</v>
      </c>
      <c r="J23" s="51"/>
      <c r="K23" s="51"/>
      <c r="L23" s="846" t="s">
        <v>172</v>
      </c>
      <c r="M23" s="846"/>
      <c r="N23" s="846"/>
      <c r="O23" s="846"/>
      <c r="P23" s="258">
        <f>P14-P19</f>
        <v>27280442.200000003</v>
      </c>
      <c r="Q23" s="258">
        <f>Q14-Q19</f>
        <v>-95905.5</v>
      </c>
      <c r="R23" s="48"/>
      <c r="W23" s="361"/>
    </row>
    <row r="24" spans="2:24" ht="15" customHeight="1">
      <c r="B24" s="123"/>
      <c r="C24" s="51"/>
      <c r="D24" s="260"/>
      <c r="E24" s="845" t="s">
        <v>194</v>
      </c>
      <c r="F24" s="845"/>
      <c r="G24" s="845"/>
      <c r="H24" s="259">
        <v>122390980.8</v>
      </c>
      <c r="I24" s="259">
        <v>179187798.31</v>
      </c>
      <c r="J24" s="51"/>
      <c r="K24" s="51"/>
      <c r="R24" s="48"/>
      <c r="W24" s="361"/>
    </row>
    <row r="25" spans="2:24" ht="15" customHeight="1">
      <c r="B25" s="123"/>
      <c r="C25" s="51"/>
      <c r="D25" s="260"/>
      <c r="E25" s="845" t="s">
        <v>195</v>
      </c>
      <c r="F25" s="845"/>
      <c r="G25" s="159"/>
      <c r="H25" s="259">
        <v>47.78</v>
      </c>
      <c r="I25" s="259">
        <v>821442.07</v>
      </c>
      <c r="J25" s="51"/>
      <c r="K25" s="33"/>
      <c r="R25" s="48"/>
      <c r="W25" s="361"/>
    </row>
    <row r="26" spans="2:24" ht="15" customHeight="1">
      <c r="B26" s="123"/>
      <c r="C26" s="51"/>
      <c r="D26" s="124"/>
      <c r="E26" s="51"/>
      <c r="F26" s="124"/>
      <c r="G26" s="124"/>
      <c r="H26" s="256"/>
      <c r="I26" s="256"/>
      <c r="J26" s="51"/>
      <c r="K26" s="846" t="s">
        <v>173</v>
      </c>
      <c r="L26" s="846"/>
      <c r="M26" s="846"/>
      <c r="N26" s="846"/>
      <c r="O26" s="846"/>
      <c r="P26" s="33"/>
      <c r="Q26" s="33"/>
      <c r="R26" s="48"/>
      <c r="W26" s="361"/>
    </row>
    <row r="27" spans="2:24" ht="15" customHeight="1">
      <c r="B27" s="123"/>
      <c r="C27" s="51"/>
      <c r="D27" s="846" t="s">
        <v>66</v>
      </c>
      <c r="E27" s="846"/>
      <c r="F27" s="846"/>
      <c r="G27" s="846"/>
      <c r="H27" s="258">
        <f>SUM(H28:H46)</f>
        <v>130578592.31999999</v>
      </c>
      <c r="I27" s="258">
        <f>SUM(I28:I46)</f>
        <v>414775777.02000004</v>
      </c>
      <c r="J27" s="51"/>
      <c r="K27" s="51"/>
      <c r="L27" s="124"/>
      <c r="M27" s="51"/>
      <c r="N27" s="159"/>
      <c r="O27" s="159"/>
      <c r="P27" s="257"/>
      <c r="Q27" s="257"/>
      <c r="R27" s="48"/>
    </row>
    <row r="28" spans="2:24" ht="15" customHeight="1">
      <c r="B28" s="123"/>
      <c r="C28" s="51"/>
      <c r="D28" s="261"/>
      <c r="E28" s="845" t="s">
        <v>174</v>
      </c>
      <c r="F28" s="845"/>
      <c r="G28" s="845"/>
      <c r="H28" s="259">
        <v>34618509.549999997</v>
      </c>
      <c r="I28" s="259">
        <v>73741173.090000004</v>
      </c>
      <c r="J28" s="51"/>
      <c r="K28" s="51"/>
      <c r="L28" s="261" t="s">
        <v>65</v>
      </c>
      <c r="M28" s="261"/>
      <c r="N28" s="261"/>
      <c r="O28" s="261"/>
      <c r="P28" s="258">
        <f>P29+P32</f>
        <v>0</v>
      </c>
      <c r="Q28" s="258">
        <f>Q29+Q32</f>
        <v>0</v>
      </c>
      <c r="R28" s="48"/>
    </row>
    <row r="29" spans="2:24" ht="15" customHeight="1">
      <c r="B29" s="123"/>
      <c r="C29" s="51"/>
      <c r="D29" s="261"/>
      <c r="E29" s="845" t="s">
        <v>86</v>
      </c>
      <c r="F29" s="845"/>
      <c r="G29" s="845"/>
      <c r="H29" s="259">
        <v>9821966.7200000007</v>
      </c>
      <c r="I29" s="259">
        <v>21429046.289999999</v>
      </c>
      <c r="J29" s="51"/>
      <c r="K29" s="33"/>
      <c r="L29" s="33"/>
      <c r="M29" s="260" t="s">
        <v>175</v>
      </c>
      <c r="N29" s="260"/>
      <c r="O29" s="260"/>
      <c r="P29" s="259">
        <f>SUM(P30:P31)</f>
        <v>0</v>
      </c>
      <c r="Q29" s="259">
        <f>SUM(Q30:Q31)</f>
        <v>0</v>
      </c>
      <c r="R29" s="48"/>
    </row>
    <row r="30" spans="2:24" ht="15" customHeight="1">
      <c r="B30" s="123"/>
      <c r="C30" s="51"/>
      <c r="D30" s="261"/>
      <c r="E30" s="845" t="s">
        <v>88</v>
      </c>
      <c r="F30" s="845"/>
      <c r="G30" s="845"/>
      <c r="H30" s="259">
        <v>29367900.579999998</v>
      </c>
      <c r="I30" s="259">
        <v>99973666.400000006</v>
      </c>
      <c r="J30" s="51"/>
      <c r="K30" s="51"/>
      <c r="L30" s="261"/>
      <c r="M30" s="260" t="s">
        <v>176</v>
      </c>
      <c r="N30" s="260"/>
      <c r="O30" s="260"/>
      <c r="P30" s="259">
        <v>0</v>
      </c>
      <c r="Q30" s="259">
        <v>0</v>
      </c>
      <c r="R30" s="48"/>
    </row>
    <row r="31" spans="2:24" ht="15" customHeight="1">
      <c r="B31" s="123"/>
      <c r="C31" s="51"/>
      <c r="D31" s="124"/>
      <c r="E31" s="51"/>
      <c r="F31" s="124"/>
      <c r="G31" s="124"/>
      <c r="H31" s="256"/>
      <c r="I31" s="256"/>
      <c r="J31" s="51"/>
      <c r="K31" s="51"/>
      <c r="L31" s="261"/>
      <c r="M31" s="260" t="s">
        <v>178</v>
      </c>
      <c r="N31" s="260"/>
      <c r="O31" s="260"/>
      <c r="P31" s="259">
        <v>0</v>
      </c>
      <c r="Q31" s="259">
        <v>0</v>
      </c>
      <c r="R31" s="48"/>
    </row>
    <row r="32" spans="2:24" ht="15" customHeight="1">
      <c r="B32" s="123"/>
      <c r="C32" s="51"/>
      <c r="D32" s="261"/>
      <c r="E32" s="845" t="s">
        <v>92</v>
      </c>
      <c r="F32" s="845"/>
      <c r="G32" s="845"/>
      <c r="H32" s="259">
        <v>0</v>
      </c>
      <c r="I32" s="259">
        <v>0</v>
      </c>
      <c r="J32" s="51"/>
      <c r="K32" s="51"/>
      <c r="L32" s="261"/>
      <c r="M32" s="847" t="s">
        <v>296</v>
      </c>
      <c r="N32" s="847"/>
      <c r="O32" s="847"/>
      <c r="P32" s="259">
        <v>0</v>
      </c>
      <c r="Q32" s="259">
        <v>0</v>
      </c>
      <c r="R32" s="48"/>
    </row>
    <row r="33" spans="2:18" ht="15" customHeight="1">
      <c r="B33" s="123"/>
      <c r="C33" s="51"/>
      <c r="D33" s="261"/>
      <c r="E33" s="845" t="s">
        <v>177</v>
      </c>
      <c r="F33" s="845"/>
      <c r="G33" s="845"/>
      <c r="H33" s="259">
        <v>32920859.77</v>
      </c>
      <c r="I33" s="259">
        <v>174735066.28</v>
      </c>
      <c r="J33" s="51"/>
      <c r="K33" s="51"/>
      <c r="L33" s="256"/>
      <c r="R33" s="48"/>
    </row>
    <row r="34" spans="2:18" ht="15" customHeight="1">
      <c r="B34" s="123"/>
      <c r="C34" s="51"/>
      <c r="D34" s="261"/>
      <c r="E34" s="845" t="s">
        <v>179</v>
      </c>
      <c r="F34" s="845"/>
      <c r="G34" s="845"/>
      <c r="H34" s="259">
        <v>0</v>
      </c>
      <c r="I34" s="259">
        <v>0</v>
      </c>
      <c r="J34" s="51"/>
      <c r="K34" s="51"/>
      <c r="L34" s="261" t="s">
        <v>66</v>
      </c>
      <c r="M34" s="261"/>
      <c r="N34" s="261"/>
      <c r="O34" s="261"/>
      <c r="P34" s="258">
        <f>P35+P38</f>
        <v>83880428.049999997</v>
      </c>
      <c r="Q34" s="258">
        <f>Q35+Q38</f>
        <v>10913163.060000001</v>
      </c>
      <c r="R34" s="48"/>
    </row>
    <row r="35" spans="2:18" ht="15" customHeight="1">
      <c r="B35" s="123"/>
      <c r="C35" s="51"/>
      <c r="D35" s="261"/>
      <c r="E35" s="845" t="s">
        <v>97</v>
      </c>
      <c r="F35" s="845"/>
      <c r="G35" s="845"/>
      <c r="H35" s="259">
        <v>23843353.780000001</v>
      </c>
      <c r="I35" s="259">
        <v>44885465.100000001</v>
      </c>
      <c r="J35" s="51"/>
      <c r="K35" s="51"/>
      <c r="L35" s="33"/>
      <c r="M35" s="260" t="s">
        <v>180</v>
      </c>
      <c r="N35" s="260"/>
      <c r="O35" s="260"/>
      <c r="P35" s="259">
        <f>SUM(P36:P37)</f>
        <v>0</v>
      </c>
      <c r="Q35" s="259">
        <f>SUM(Q36:Q37)</f>
        <v>0</v>
      </c>
      <c r="R35" s="48"/>
    </row>
    <row r="36" spans="2:18" ht="15" customHeight="1">
      <c r="B36" s="123"/>
      <c r="C36" s="51"/>
      <c r="D36" s="261"/>
      <c r="E36" s="845" t="s">
        <v>99</v>
      </c>
      <c r="F36" s="845"/>
      <c r="G36" s="845"/>
      <c r="H36" s="259">
        <v>6001.92</v>
      </c>
      <c r="I36" s="259">
        <v>11359.86</v>
      </c>
      <c r="J36" s="51"/>
      <c r="K36" s="51"/>
      <c r="L36" s="261"/>
      <c r="M36" s="260" t="s">
        <v>176</v>
      </c>
      <c r="N36" s="260"/>
      <c r="O36" s="260"/>
      <c r="P36" s="259">
        <v>0</v>
      </c>
      <c r="Q36" s="259">
        <v>0</v>
      </c>
      <c r="R36" s="48"/>
    </row>
    <row r="37" spans="2:18" ht="15" customHeight="1">
      <c r="B37" s="123"/>
      <c r="C37" s="51"/>
      <c r="D37" s="261"/>
      <c r="E37" s="845" t="s">
        <v>101</v>
      </c>
      <c r="F37" s="845"/>
      <c r="G37" s="845"/>
      <c r="H37" s="259">
        <v>0</v>
      </c>
      <c r="I37" s="259">
        <v>0</v>
      </c>
      <c r="J37" s="51"/>
      <c r="K37" s="33"/>
      <c r="L37" s="261"/>
      <c r="M37" s="260" t="s">
        <v>178</v>
      </c>
      <c r="N37" s="260"/>
      <c r="O37" s="260"/>
      <c r="P37" s="259">
        <v>0</v>
      </c>
      <c r="Q37" s="259">
        <v>0</v>
      </c>
      <c r="R37" s="48"/>
    </row>
    <row r="38" spans="2:18" ht="15" customHeight="1">
      <c r="B38" s="123"/>
      <c r="C38" s="51"/>
      <c r="D38" s="261"/>
      <c r="E38" s="845" t="s">
        <v>102</v>
      </c>
      <c r="F38" s="845"/>
      <c r="G38" s="845"/>
      <c r="H38" s="259">
        <v>0</v>
      </c>
      <c r="I38" s="259">
        <v>0</v>
      </c>
      <c r="J38" s="51"/>
      <c r="K38" s="51"/>
      <c r="L38" s="261"/>
      <c r="M38" s="847" t="s">
        <v>297</v>
      </c>
      <c r="N38" s="847"/>
      <c r="O38" s="847"/>
      <c r="P38" s="259">
        <v>83880428.049999997</v>
      </c>
      <c r="Q38" s="259">
        <v>10913163.060000001</v>
      </c>
      <c r="R38" s="48"/>
    </row>
    <row r="39" spans="2:18" ht="15" customHeight="1">
      <c r="B39" s="123"/>
      <c r="C39" s="51"/>
      <c r="D39" s="261"/>
      <c r="E39" s="845" t="s">
        <v>103</v>
      </c>
      <c r="F39" s="845"/>
      <c r="G39" s="845"/>
      <c r="H39" s="259">
        <v>0</v>
      </c>
      <c r="I39" s="259">
        <v>0</v>
      </c>
      <c r="J39" s="51"/>
      <c r="K39" s="51"/>
      <c r="L39" s="256"/>
      <c r="R39" s="48"/>
    </row>
    <row r="40" spans="2:18" ht="15" customHeight="1">
      <c r="B40" s="123"/>
      <c r="C40" s="51"/>
      <c r="D40" s="261"/>
      <c r="E40" s="845" t="s">
        <v>105</v>
      </c>
      <c r="F40" s="845"/>
      <c r="G40" s="845"/>
      <c r="H40" s="259">
        <v>0</v>
      </c>
      <c r="I40" s="259">
        <v>0</v>
      </c>
      <c r="J40" s="51"/>
      <c r="K40" s="51"/>
      <c r="L40" s="846" t="s">
        <v>182</v>
      </c>
      <c r="M40" s="846"/>
      <c r="N40" s="846"/>
      <c r="O40" s="846"/>
      <c r="P40" s="258">
        <f>P28-P34</f>
        <v>-83880428.049999997</v>
      </c>
      <c r="Q40" s="258">
        <f>Q28-Q34</f>
        <v>-10913163.060000001</v>
      </c>
      <c r="R40" s="48"/>
    </row>
    <row r="41" spans="2:18" ht="15" customHeight="1">
      <c r="B41" s="123"/>
      <c r="C41" s="51"/>
      <c r="D41" s="124"/>
      <c r="E41" s="51"/>
      <c r="F41" s="124"/>
      <c r="G41" s="124"/>
      <c r="H41" s="256"/>
      <c r="I41" s="256"/>
      <c r="J41" s="51"/>
      <c r="K41" s="51"/>
      <c r="R41" s="48"/>
    </row>
    <row r="42" spans="2:18" ht="15" customHeight="1">
      <c r="B42" s="123"/>
      <c r="C42" s="51"/>
      <c r="D42" s="261"/>
      <c r="E42" s="845" t="s">
        <v>181</v>
      </c>
      <c r="F42" s="845"/>
      <c r="G42" s="845"/>
      <c r="H42" s="259">
        <v>0</v>
      </c>
      <c r="I42" s="259">
        <v>0</v>
      </c>
      <c r="J42" s="51"/>
      <c r="K42" s="51"/>
      <c r="R42" s="48"/>
    </row>
    <row r="43" spans="2:18" ht="25.5" customHeight="1">
      <c r="B43" s="123"/>
      <c r="C43" s="51"/>
      <c r="D43" s="261"/>
      <c r="E43" s="845" t="s">
        <v>137</v>
      </c>
      <c r="F43" s="845"/>
      <c r="G43" s="845"/>
      <c r="H43" s="259">
        <v>0</v>
      </c>
      <c r="I43" s="259">
        <v>0</v>
      </c>
      <c r="J43" s="51"/>
      <c r="K43" s="848" t="s">
        <v>184</v>
      </c>
      <c r="L43" s="848"/>
      <c r="M43" s="848"/>
      <c r="N43" s="848"/>
      <c r="O43" s="848"/>
      <c r="P43" s="262">
        <f>H48+P23+P40</f>
        <v>8523030.9399999976</v>
      </c>
      <c r="Q43" s="262">
        <f>I48+Q23+Q40</f>
        <v>-8060007.8500000816</v>
      </c>
      <c r="R43" s="48"/>
    </row>
    <row r="44" spans="2:18" ht="15" customHeight="1">
      <c r="B44" s="123"/>
      <c r="C44" s="51"/>
      <c r="D44" s="261"/>
      <c r="E44" s="845" t="s">
        <v>112</v>
      </c>
      <c r="F44" s="845"/>
      <c r="G44" s="845"/>
      <c r="H44" s="259">
        <v>0</v>
      </c>
      <c r="I44" s="259">
        <v>0</v>
      </c>
      <c r="J44" s="51"/>
      <c r="R44" s="48"/>
    </row>
    <row r="45" spans="2:18" ht="15" customHeight="1">
      <c r="B45" s="123"/>
      <c r="C45" s="51"/>
      <c r="D45" s="256"/>
      <c r="E45" s="256"/>
      <c r="F45" s="256"/>
      <c r="G45" s="256"/>
      <c r="H45" s="256"/>
      <c r="I45" s="256"/>
      <c r="J45" s="51"/>
      <c r="R45" s="48"/>
    </row>
    <row r="46" spans="2:18" ht="15" customHeight="1">
      <c r="B46" s="123"/>
      <c r="C46" s="51"/>
      <c r="D46" s="261"/>
      <c r="E46" s="845" t="s">
        <v>196</v>
      </c>
      <c r="F46" s="845"/>
      <c r="G46" s="845"/>
      <c r="H46" s="259">
        <v>0</v>
      </c>
      <c r="I46" s="259">
        <v>0</v>
      </c>
      <c r="J46" s="51"/>
      <c r="R46" s="48"/>
    </row>
    <row r="47" spans="2:18">
      <c r="B47" s="123"/>
      <c r="C47" s="51"/>
      <c r="D47" s="124"/>
      <c r="E47" s="51"/>
      <c r="F47" s="124"/>
      <c r="G47" s="124"/>
      <c r="H47" s="256"/>
      <c r="I47" s="256"/>
      <c r="J47" s="51"/>
      <c r="K47" s="848" t="s">
        <v>188</v>
      </c>
      <c r="L47" s="848"/>
      <c r="M47" s="848"/>
      <c r="N47" s="848"/>
      <c r="O47" s="848"/>
      <c r="P47" s="262">
        <v>31138989.129999999</v>
      </c>
      <c r="Q47" s="262">
        <v>39198996.979999997</v>
      </c>
      <c r="R47" s="48"/>
    </row>
    <row r="48" spans="2:18" s="266" customFormat="1">
      <c r="B48" s="263"/>
      <c r="C48" s="264"/>
      <c r="D48" s="846" t="s">
        <v>183</v>
      </c>
      <c r="E48" s="846"/>
      <c r="F48" s="846"/>
      <c r="G48" s="846"/>
      <c r="H48" s="262">
        <f>H14-H27</f>
        <v>65123016.789999992</v>
      </c>
      <c r="I48" s="262">
        <f>I14-I27</f>
        <v>2949060.7099999189</v>
      </c>
      <c r="J48" s="264"/>
      <c r="K48" s="848" t="s">
        <v>189</v>
      </c>
      <c r="L48" s="848"/>
      <c r="M48" s="848"/>
      <c r="N48" s="848"/>
      <c r="O48" s="848"/>
      <c r="P48" s="262">
        <f>+P47+P43</f>
        <v>39662020.069999993</v>
      </c>
      <c r="Q48" s="262">
        <f>+Q43+Q47</f>
        <v>31138989.129999913</v>
      </c>
      <c r="R48" s="265"/>
    </row>
    <row r="49" spans="2:18" s="266" customFormat="1">
      <c r="B49" s="263"/>
      <c r="C49" s="264"/>
      <c r="D49" s="261"/>
      <c r="E49" s="261"/>
      <c r="F49" s="261"/>
      <c r="G49" s="261"/>
      <c r="H49" s="262"/>
      <c r="I49" s="262"/>
      <c r="J49" s="264"/>
      <c r="P49" s="267"/>
      <c r="R49" s="265"/>
    </row>
    <row r="50" spans="2:18" ht="14.25" customHeight="1">
      <c r="B50" s="268"/>
      <c r="C50" s="116"/>
      <c r="D50" s="269"/>
      <c r="E50" s="269"/>
      <c r="F50" s="269"/>
      <c r="G50" s="269"/>
      <c r="H50" s="270"/>
      <c r="I50" s="270"/>
      <c r="J50" s="116"/>
      <c r="K50" s="73"/>
      <c r="L50" s="73"/>
      <c r="M50" s="73"/>
      <c r="N50" s="73"/>
      <c r="O50" s="73"/>
      <c r="P50" s="271"/>
      <c r="Q50" s="73"/>
      <c r="R50" s="75"/>
    </row>
    <row r="51" spans="2:18" ht="14.25" customHeight="1">
      <c r="B51" s="51"/>
      <c r="J51" s="51"/>
      <c r="K51" s="51"/>
      <c r="L51" s="256"/>
      <c r="M51" s="256"/>
      <c r="N51" s="256"/>
      <c r="O51" s="256"/>
      <c r="P51" s="257"/>
      <c r="Q51" s="257"/>
      <c r="R51" s="33"/>
    </row>
    <row r="52" spans="2:18" ht="6" customHeight="1">
      <c r="B52" s="51"/>
      <c r="J52" s="51"/>
      <c r="K52" s="33"/>
      <c r="L52" s="33"/>
      <c r="M52" s="33"/>
      <c r="N52" s="33"/>
      <c r="O52" s="33"/>
      <c r="P52" s="33"/>
      <c r="Q52" s="33"/>
      <c r="R52" s="33"/>
    </row>
    <row r="53" spans="2:18" ht="15" customHeight="1">
      <c r="B53" s="33"/>
      <c r="C53" s="515" t="s">
        <v>76</v>
      </c>
      <c r="D53" s="60"/>
      <c r="E53" s="60"/>
      <c r="F53" s="60"/>
      <c r="G53" s="60"/>
      <c r="H53" s="60"/>
      <c r="I53" s="60"/>
      <c r="J53" s="60"/>
      <c r="K53" s="60"/>
      <c r="L53" s="33"/>
      <c r="M53" s="33"/>
      <c r="N53" s="33"/>
      <c r="O53" s="33"/>
      <c r="P53" s="272"/>
      <c r="Q53" s="33"/>
      <c r="R53" s="33"/>
    </row>
    <row r="54" spans="2:18" ht="22.5" customHeight="1">
      <c r="B54" s="33"/>
      <c r="C54" s="60"/>
      <c r="D54" s="81"/>
      <c r="E54" s="82"/>
      <c r="F54" s="82"/>
      <c r="G54" s="33"/>
      <c r="H54" s="83"/>
      <c r="I54" s="81"/>
      <c r="J54" s="82"/>
      <c r="K54" s="82"/>
      <c r="L54" s="33"/>
      <c r="M54" s="33"/>
      <c r="N54" s="33"/>
      <c r="O54" s="33"/>
      <c r="P54" s="272"/>
      <c r="Q54" s="33"/>
      <c r="R54" s="33"/>
    </row>
    <row r="55" spans="2:18" ht="29.25" customHeight="1">
      <c r="B55" s="33"/>
      <c r="C55" s="60"/>
      <c r="D55" s="81"/>
      <c r="E55" s="273"/>
      <c r="F55" s="273"/>
      <c r="G55" s="274"/>
      <c r="H55" s="274"/>
      <c r="I55" s="81"/>
      <c r="J55" s="82"/>
      <c r="K55" s="82"/>
      <c r="L55" s="33"/>
      <c r="M55" s="849"/>
      <c r="N55" s="849"/>
      <c r="O55" s="849"/>
      <c r="P55" s="849"/>
      <c r="Q55" s="33"/>
      <c r="R55" s="33"/>
    </row>
    <row r="56" spans="2:18" ht="14.1" customHeight="1">
      <c r="B56" s="33"/>
      <c r="C56" s="85"/>
      <c r="D56" s="33"/>
      <c r="E56" s="830" t="s">
        <v>532</v>
      </c>
      <c r="F56" s="830"/>
      <c r="G56" s="850"/>
      <c r="H56" s="850"/>
      <c r="I56" s="33"/>
      <c r="J56" s="86"/>
      <c r="K56" s="33"/>
      <c r="L56" s="36"/>
      <c r="M56" s="830" t="s">
        <v>534</v>
      </c>
      <c r="N56" s="830"/>
      <c r="O56" s="830"/>
      <c r="P56" s="830"/>
      <c r="Q56" s="33"/>
      <c r="R56" s="33"/>
    </row>
    <row r="57" spans="2:18" ht="14.1" customHeight="1">
      <c r="B57" s="33"/>
      <c r="C57" s="87"/>
      <c r="D57" s="33"/>
      <c r="E57" s="829" t="s">
        <v>533</v>
      </c>
      <c r="F57" s="829"/>
      <c r="G57" s="829"/>
      <c r="H57" s="829"/>
      <c r="I57" s="33"/>
      <c r="J57" s="86"/>
      <c r="K57" s="33"/>
      <c r="M57" s="829" t="s">
        <v>535</v>
      </c>
      <c r="N57" s="829"/>
      <c r="O57" s="829"/>
      <c r="P57" s="829"/>
      <c r="Q57" s="33"/>
      <c r="R57" s="33"/>
    </row>
  </sheetData>
  <sheetProtection formatCells="0" selectLockedCells="1"/>
  <mergeCells count="61">
    <mergeCell ref="F1:P1"/>
    <mergeCell ref="C6:E6"/>
    <mergeCell ref="I6:O6"/>
    <mergeCell ref="B3:Q3"/>
    <mergeCell ref="B2:R2"/>
    <mergeCell ref="B4:R4"/>
    <mergeCell ref="C9:F9"/>
    <mergeCell ref="K9:N9"/>
    <mergeCell ref="C12:G12"/>
    <mergeCell ref="K12:O12"/>
    <mergeCell ref="D14:G14"/>
    <mergeCell ref="L14:O14"/>
    <mergeCell ref="E20:G20"/>
    <mergeCell ref="M17:O17"/>
    <mergeCell ref="E22:G22"/>
    <mergeCell ref="E15:G15"/>
    <mergeCell ref="E17:G17"/>
    <mergeCell ref="E18:G18"/>
    <mergeCell ref="M15:O15"/>
    <mergeCell ref="E19:G19"/>
    <mergeCell ref="M16:O16"/>
    <mergeCell ref="E16:G16"/>
    <mergeCell ref="E23:G23"/>
    <mergeCell ref="M21:O21"/>
    <mergeCell ref="E24:G24"/>
    <mergeCell ref="M22:O22"/>
    <mergeCell ref="E25:F25"/>
    <mergeCell ref="L23:O23"/>
    <mergeCell ref="E21:G21"/>
    <mergeCell ref="K26:O26"/>
    <mergeCell ref="D27:G27"/>
    <mergeCell ref="E28:G28"/>
    <mergeCell ref="E29:G29"/>
    <mergeCell ref="E30:G30"/>
    <mergeCell ref="M56:P56"/>
    <mergeCell ref="M57:P57"/>
    <mergeCell ref="E43:G43"/>
    <mergeCell ref="E44:G44"/>
    <mergeCell ref="E46:G46"/>
    <mergeCell ref="D48:G48"/>
    <mergeCell ref="K43:O43"/>
    <mergeCell ref="K47:O47"/>
    <mergeCell ref="K48:O48"/>
    <mergeCell ref="M55:P55"/>
    <mergeCell ref="E56:F56"/>
    <mergeCell ref="G56:H56"/>
    <mergeCell ref="E57:F57"/>
    <mergeCell ref="G57:H57"/>
    <mergeCell ref="E42:G42"/>
    <mergeCell ref="E32:G32"/>
    <mergeCell ref="E33:G33"/>
    <mergeCell ref="E34:G34"/>
    <mergeCell ref="L40:O40"/>
    <mergeCell ref="E39:G39"/>
    <mergeCell ref="E40:G40"/>
    <mergeCell ref="M38:O38"/>
    <mergeCell ref="M32:O32"/>
    <mergeCell ref="E35:G35"/>
    <mergeCell ref="E36:G36"/>
    <mergeCell ref="E37:G37"/>
    <mergeCell ref="E38:G38"/>
  </mergeCells>
  <printOptions horizontalCentered="1"/>
  <pageMargins left="0.39370078740157483" right="0.55118110236220474" top="0" bottom="0" header="0" footer="0"/>
  <pageSetup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showGridLines="0" zoomScale="85" zoomScaleNormal="85" workbookViewId="0">
      <selection activeCell="C26" sqref="C26:D26"/>
    </sheetView>
  </sheetViews>
  <sheetFormatPr baseColWidth="10" defaultColWidth="11.42578125" defaultRowHeight="12.75"/>
  <cols>
    <col min="1" max="1" width="1.85546875" style="26" customWidth="1"/>
    <col min="2" max="2" width="1.140625" style="26" customWidth="1"/>
    <col min="3" max="3" width="11.7109375" style="26" customWidth="1"/>
    <col min="4" max="4" width="54.42578125" style="26" customWidth="1"/>
    <col min="5" max="5" width="19.140625" style="163" customWidth="1"/>
    <col min="6" max="6" width="19.28515625" style="26" customWidth="1"/>
    <col min="7" max="7" width="19" style="26" customWidth="1"/>
    <col min="8" max="8" width="21.28515625" style="26" customWidth="1"/>
    <col min="9" max="9" width="18.7109375" style="26" customWidth="1"/>
    <col min="10" max="10" width="1.140625" style="26" customWidth="1"/>
    <col min="11" max="16384" width="11.42578125" style="26"/>
  </cols>
  <sheetData>
    <row r="1" spans="1:12" s="33" customFormat="1" ht="9" customHeight="1">
      <c r="A1" s="723"/>
      <c r="B1" s="90"/>
      <c r="C1" s="93"/>
      <c r="D1" s="842"/>
      <c r="E1" s="842"/>
      <c r="F1" s="842"/>
      <c r="G1" s="842"/>
      <c r="H1" s="842"/>
      <c r="I1" s="93"/>
      <c r="J1" s="140"/>
      <c r="K1" s="26"/>
      <c r="L1" s="26"/>
    </row>
    <row r="2" spans="1:12" s="33" customFormat="1" ht="14.1" customHeight="1">
      <c r="A2" s="723"/>
      <c r="B2" s="90"/>
      <c r="C2" s="93"/>
      <c r="D2" s="842" t="s">
        <v>444</v>
      </c>
      <c r="E2" s="842"/>
      <c r="F2" s="842"/>
      <c r="G2" s="842"/>
      <c r="H2" s="842"/>
      <c r="I2" s="93"/>
      <c r="J2" s="140"/>
      <c r="K2" s="140"/>
      <c r="L2" s="26"/>
    </row>
    <row r="3" spans="1:12" s="33" customFormat="1" ht="14.1" customHeight="1">
      <c r="A3" s="723"/>
      <c r="B3" s="835" t="s">
        <v>5794</v>
      </c>
      <c r="C3" s="835"/>
      <c r="D3" s="835"/>
      <c r="E3" s="835"/>
      <c r="F3" s="835"/>
      <c r="G3" s="835"/>
      <c r="H3" s="835"/>
      <c r="I3" s="835"/>
      <c r="J3" s="140"/>
      <c r="K3" s="140"/>
      <c r="L3" s="26"/>
    </row>
    <row r="4" spans="1:12" s="33" customFormat="1" ht="14.1" customHeight="1">
      <c r="A4" s="723"/>
      <c r="B4" s="90"/>
      <c r="C4" s="93"/>
      <c r="D4" s="842" t="s">
        <v>0</v>
      </c>
      <c r="E4" s="842"/>
      <c r="F4" s="842"/>
      <c r="G4" s="842"/>
      <c r="H4" s="842"/>
      <c r="I4" s="93"/>
      <c r="J4" s="140"/>
      <c r="K4" s="140"/>
      <c r="L4" s="26"/>
    </row>
    <row r="5" spans="1:12" s="33" customFormat="1" ht="20.100000000000001" customHeight="1">
      <c r="A5" s="723"/>
      <c r="B5" s="96"/>
      <c r="C5" s="31"/>
      <c r="D5" s="31" t="s">
        <v>3</v>
      </c>
      <c r="E5" s="834" t="s">
        <v>531</v>
      </c>
      <c r="F5" s="834"/>
      <c r="G5" s="834"/>
      <c r="I5" s="32"/>
      <c r="J5" s="32"/>
    </row>
    <row r="6" spans="1:12" s="33" customFormat="1" ht="6.75" customHeight="1">
      <c r="A6" s="723"/>
      <c r="B6" s="861"/>
      <c r="C6" s="861"/>
      <c r="D6" s="861"/>
      <c r="E6" s="861"/>
      <c r="F6" s="861"/>
      <c r="G6" s="861"/>
      <c r="H6" s="861"/>
      <c r="I6" s="861"/>
      <c r="J6" s="861"/>
    </row>
    <row r="7" spans="1:12" s="33" customFormat="1" ht="3" customHeight="1">
      <c r="A7" s="723"/>
      <c r="B7" s="861"/>
      <c r="C7" s="861"/>
      <c r="D7" s="861"/>
      <c r="E7" s="861"/>
      <c r="F7" s="861"/>
      <c r="G7" s="861"/>
      <c r="H7" s="861"/>
      <c r="I7" s="861"/>
      <c r="J7" s="861"/>
    </row>
    <row r="8" spans="1:12" s="145" customFormat="1" ht="25.5">
      <c r="B8" s="141"/>
      <c r="C8" s="862" t="s">
        <v>74</v>
      </c>
      <c r="D8" s="862"/>
      <c r="E8" s="142" t="s">
        <v>142</v>
      </c>
      <c r="F8" s="142" t="s">
        <v>143</v>
      </c>
      <c r="G8" s="143" t="s">
        <v>144</v>
      </c>
      <c r="H8" s="143" t="s">
        <v>145</v>
      </c>
      <c r="I8" s="143" t="s">
        <v>146</v>
      </c>
      <c r="J8" s="144"/>
    </row>
    <row r="9" spans="1:12" s="145" customFormat="1">
      <c r="B9" s="146"/>
      <c r="C9" s="863"/>
      <c r="D9" s="863"/>
      <c r="E9" s="147">
        <v>1</v>
      </c>
      <c r="F9" s="147">
        <v>2</v>
      </c>
      <c r="G9" s="148">
        <v>3</v>
      </c>
      <c r="H9" s="148" t="s">
        <v>147</v>
      </c>
      <c r="I9" s="148" t="s">
        <v>148</v>
      </c>
      <c r="J9" s="149"/>
    </row>
    <row r="10" spans="1:12" s="33" customFormat="1" ht="3" customHeight="1">
      <c r="A10" s="723"/>
      <c r="B10" s="864"/>
      <c r="C10" s="861"/>
      <c r="D10" s="861"/>
      <c r="E10" s="861"/>
      <c r="F10" s="861"/>
      <c r="G10" s="861"/>
      <c r="H10" s="861"/>
      <c r="I10" s="861"/>
      <c r="J10" s="865"/>
    </row>
    <row r="11" spans="1:12" s="33" customFormat="1" ht="3" customHeight="1">
      <c r="A11" s="723"/>
      <c r="B11" s="866"/>
      <c r="C11" s="867"/>
      <c r="D11" s="867"/>
      <c r="E11" s="867"/>
      <c r="F11" s="867"/>
      <c r="G11" s="867"/>
      <c r="H11" s="867"/>
      <c r="I11" s="867"/>
      <c r="J11" s="868"/>
      <c r="K11" s="26"/>
      <c r="L11" s="26"/>
    </row>
    <row r="12" spans="1:12" s="33" customFormat="1">
      <c r="A12" s="723"/>
      <c r="B12" s="150"/>
      <c r="C12" s="869" t="s">
        <v>5</v>
      </c>
      <c r="D12" s="869"/>
      <c r="E12" s="151">
        <f>+E14+E24</f>
        <v>746888585.69000006</v>
      </c>
      <c r="F12" s="151">
        <f>+F14+F24</f>
        <v>623689509.60000002</v>
      </c>
      <c r="G12" s="151">
        <f>+G14+G24</f>
        <v>536948349.28000009</v>
      </c>
      <c r="H12" s="151">
        <f>+E12+F12-G12</f>
        <v>833629746.00999987</v>
      </c>
      <c r="I12" s="151">
        <f>+H12-E12</f>
        <v>86741160.319999814</v>
      </c>
      <c r="J12" s="152"/>
      <c r="K12" s="26"/>
      <c r="L12" s="26"/>
    </row>
    <row r="13" spans="1:12" s="33" customFormat="1" ht="5.0999999999999996" customHeight="1">
      <c r="A13" s="723"/>
      <c r="B13" s="150"/>
      <c r="C13" s="153"/>
      <c r="D13" s="153"/>
      <c r="E13" s="151"/>
      <c r="F13" s="151"/>
      <c r="G13" s="151"/>
      <c r="H13" s="151">
        <f t="shared" ref="H13:H14" si="0">+E13+F13-G13</f>
        <v>0</v>
      </c>
      <c r="I13" s="151"/>
      <c r="J13" s="152"/>
      <c r="K13" s="26"/>
      <c r="L13" s="26"/>
    </row>
    <row r="14" spans="1:12" s="33" customFormat="1">
      <c r="A14" s="723"/>
      <c r="B14" s="154"/>
      <c r="C14" s="825" t="s">
        <v>7</v>
      </c>
      <c r="D14" s="825"/>
      <c r="E14" s="155">
        <f>SUM(E16:E22)</f>
        <v>45532147.199999996</v>
      </c>
      <c r="F14" s="155">
        <f>SUM(F16:F22)</f>
        <v>555570191.25999999</v>
      </c>
      <c r="G14" s="155">
        <f>SUM(G16:G22)</f>
        <v>504560537.46000004</v>
      </c>
      <c r="H14" s="151">
        <f t="shared" si="0"/>
        <v>96541801</v>
      </c>
      <c r="I14" s="155">
        <f>+H14-E14</f>
        <v>51009653.800000004</v>
      </c>
      <c r="J14" s="156"/>
      <c r="K14" s="26"/>
      <c r="L14" s="157"/>
    </row>
    <row r="15" spans="1:12" s="33" customFormat="1" ht="5.0999999999999996" customHeight="1">
      <c r="A15" s="723"/>
      <c r="B15" s="123"/>
      <c r="C15" s="51"/>
      <c r="D15" s="51"/>
      <c r="E15" s="158"/>
      <c r="F15" s="158"/>
      <c r="G15" s="158"/>
      <c r="H15" s="158"/>
      <c r="I15" s="158"/>
      <c r="J15" s="56"/>
      <c r="K15" s="26"/>
      <c r="L15" s="157"/>
    </row>
    <row r="16" spans="1:12" s="33" customFormat="1" ht="19.5" customHeight="1">
      <c r="A16" s="723"/>
      <c r="B16" s="123"/>
      <c r="C16" s="853" t="s">
        <v>9</v>
      </c>
      <c r="D16" s="853"/>
      <c r="E16" s="58">
        <v>31138989.129999999</v>
      </c>
      <c r="F16" s="58">
        <v>369729083.63</v>
      </c>
      <c r="G16" s="58">
        <v>361206052.61000001</v>
      </c>
      <c r="H16" s="108">
        <f>+E16+F16-G16</f>
        <v>39662020.149999976</v>
      </c>
      <c r="I16" s="108">
        <f>+H16-E16</f>
        <v>8523031.0199999772</v>
      </c>
      <c r="J16" s="56"/>
      <c r="K16" s="26"/>
      <c r="L16" s="601" t="str">
        <f>IF(H16=ESF!E16," ","Error")</f>
        <v xml:space="preserve"> </v>
      </c>
    </row>
    <row r="17" spans="1:15" s="33" customFormat="1" ht="19.5" customHeight="1">
      <c r="A17" s="723"/>
      <c r="B17" s="123"/>
      <c r="C17" s="853" t="s">
        <v>11</v>
      </c>
      <c r="D17" s="853"/>
      <c r="E17" s="58">
        <v>10814620.640000001</v>
      </c>
      <c r="F17" s="58">
        <v>177510269.09</v>
      </c>
      <c r="G17" s="58">
        <v>136658000.97</v>
      </c>
      <c r="H17" s="108">
        <f t="shared" ref="H17:H22" si="1">+E17+F17-G17</f>
        <v>51666888.76000002</v>
      </c>
      <c r="I17" s="108">
        <f t="shared" ref="I17:I21" si="2">+H17-E17</f>
        <v>40852268.12000002</v>
      </c>
      <c r="J17" s="56"/>
      <c r="K17" s="26"/>
      <c r="L17" s="157" t="str">
        <f>IF(H17=ESF!E17," ","Error")</f>
        <v xml:space="preserve"> </v>
      </c>
    </row>
    <row r="18" spans="1:15" s="33" customFormat="1" ht="19.5" customHeight="1">
      <c r="A18" s="723"/>
      <c r="B18" s="123"/>
      <c r="C18" s="853" t="s">
        <v>13</v>
      </c>
      <c r="D18" s="853"/>
      <c r="E18" s="58">
        <v>3578537.43</v>
      </c>
      <c r="F18" s="58">
        <v>8330838.54</v>
      </c>
      <c r="G18" s="58">
        <v>6696483.8799999999</v>
      </c>
      <c r="H18" s="108">
        <f t="shared" si="1"/>
        <v>5212892.0900000008</v>
      </c>
      <c r="I18" s="108">
        <f t="shared" si="2"/>
        <v>1634354.6600000006</v>
      </c>
      <c r="J18" s="56"/>
      <c r="K18" s="26"/>
      <c r="L18" s="157" t="str">
        <f>IF(H18=ESF!E18," ","Error")</f>
        <v xml:space="preserve"> </v>
      </c>
    </row>
    <row r="19" spans="1:15" s="33" customFormat="1" ht="19.5" customHeight="1">
      <c r="A19" s="723"/>
      <c r="B19" s="123"/>
      <c r="C19" s="853" t="s">
        <v>15</v>
      </c>
      <c r="D19" s="853"/>
      <c r="E19" s="58">
        <f>+ESF!F19</f>
        <v>0</v>
      </c>
      <c r="F19" s="58">
        <v>0</v>
      </c>
      <c r="G19" s="58">
        <v>0</v>
      </c>
      <c r="H19" s="108">
        <f t="shared" si="1"/>
        <v>0</v>
      </c>
      <c r="I19" s="108">
        <f t="shared" si="2"/>
        <v>0</v>
      </c>
      <c r="J19" s="56"/>
      <c r="K19" s="26"/>
      <c r="L19" s="157" t="str">
        <f>IF(H19=ESF!E19," ","Error")</f>
        <v xml:space="preserve"> </v>
      </c>
      <c r="O19" s="33" t="s">
        <v>131</v>
      </c>
    </row>
    <row r="20" spans="1:15" s="33" customFormat="1" ht="19.5" customHeight="1">
      <c r="A20" s="723"/>
      <c r="B20" s="123"/>
      <c r="C20" s="853" t="s">
        <v>17</v>
      </c>
      <c r="D20" s="853"/>
      <c r="E20" s="58">
        <f>+ESF!F20</f>
        <v>0</v>
      </c>
      <c r="F20" s="58">
        <v>0</v>
      </c>
      <c r="G20" s="58">
        <v>0</v>
      </c>
      <c r="H20" s="108">
        <f t="shared" si="1"/>
        <v>0</v>
      </c>
      <c r="I20" s="108">
        <f t="shared" si="2"/>
        <v>0</v>
      </c>
      <c r="J20" s="56"/>
      <c r="K20" s="26"/>
      <c r="L20" s="157" t="str">
        <f>IF(H20=ESF!E20," ","Error")</f>
        <v xml:space="preserve"> </v>
      </c>
    </row>
    <row r="21" spans="1:15" s="33" customFormat="1" ht="19.5" customHeight="1">
      <c r="A21" s="723"/>
      <c r="B21" s="123"/>
      <c r="C21" s="853" t="s">
        <v>19</v>
      </c>
      <c r="D21" s="853"/>
      <c r="E21" s="58">
        <f>+ESF!F21</f>
        <v>0</v>
      </c>
      <c r="F21" s="58">
        <v>0</v>
      </c>
      <c r="G21" s="58">
        <v>0</v>
      </c>
      <c r="H21" s="108">
        <f t="shared" si="1"/>
        <v>0</v>
      </c>
      <c r="I21" s="108">
        <f t="shared" si="2"/>
        <v>0</v>
      </c>
      <c r="J21" s="56"/>
      <c r="K21" s="26"/>
      <c r="L21" s="157" t="str">
        <f>IF(H21=ESF!E21," ","Error")</f>
        <v xml:space="preserve"> </v>
      </c>
      <c r="M21" s="33" t="s">
        <v>131</v>
      </c>
      <c r="N21" s="598"/>
    </row>
    <row r="22" spans="1:15" ht="19.5" customHeight="1">
      <c r="B22" s="123"/>
      <c r="C22" s="853" t="s">
        <v>21</v>
      </c>
      <c r="D22" s="853"/>
      <c r="E22" s="58">
        <f>+ESF!F22</f>
        <v>0</v>
      </c>
      <c r="F22" s="58">
        <v>0</v>
      </c>
      <c r="G22" s="58">
        <v>0</v>
      </c>
      <c r="H22" s="108">
        <f t="shared" si="1"/>
        <v>0</v>
      </c>
      <c r="I22" s="108">
        <f>+H22-E22</f>
        <v>0</v>
      </c>
      <c r="J22" s="56"/>
      <c r="L22" s="157" t="str">
        <f>IF(H22=ESF!E22," ","Error")</f>
        <v xml:space="preserve"> </v>
      </c>
    </row>
    <row r="23" spans="1:15">
      <c r="B23" s="123"/>
      <c r="C23" s="159"/>
      <c r="D23" s="159"/>
      <c r="E23" s="160"/>
      <c r="F23" s="160"/>
      <c r="G23" s="160"/>
      <c r="H23" s="160"/>
      <c r="I23" s="160"/>
      <c r="J23" s="56"/>
      <c r="L23" s="157"/>
    </row>
    <row r="24" spans="1:15">
      <c r="B24" s="154"/>
      <c r="C24" s="825" t="s">
        <v>26</v>
      </c>
      <c r="D24" s="825"/>
      <c r="E24" s="155">
        <f>SUM(E26:E34)</f>
        <v>701356438.49000001</v>
      </c>
      <c r="F24" s="155">
        <f>SUM(F26:F34)</f>
        <v>68119318.340000004</v>
      </c>
      <c r="G24" s="155">
        <f>SUM(G26:G34)</f>
        <v>32387811.82</v>
      </c>
      <c r="H24" s="155">
        <f>+E24+F24-G24</f>
        <v>737087945.00999999</v>
      </c>
      <c r="I24" s="155">
        <f>+H24-E24</f>
        <v>35731506.519999981</v>
      </c>
      <c r="J24" s="156"/>
      <c r="L24" s="157"/>
    </row>
    <row r="25" spans="1:15" ht="5.0999999999999996" customHeight="1">
      <c r="B25" s="123"/>
      <c r="C25" s="51"/>
      <c r="D25" s="159"/>
      <c r="E25" s="158"/>
      <c r="F25" s="158"/>
      <c r="G25" s="158"/>
      <c r="H25" s="158"/>
      <c r="I25" s="158"/>
      <c r="J25" s="56"/>
      <c r="L25" s="157"/>
    </row>
    <row r="26" spans="1:15" ht="19.5" customHeight="1">
      <c r="B26" s="123"/>
      <c r="C26" s="853" t="s">
        <v>28</v>
      </c>
      <c r="D26" s="853"/>
      <c r="E26" s="58">
        <f>+ESF!F29</f>
        <v>0</v>
      </c>
      <c r="F26" s="58">
        <v>0</v>
      </c>
      <c r="G26" s="58">
        <v>0</v>
      </c>
      <c r="H26" s="108">
        <f>+E26+F26-G26</f>
        <v>0</v>
      </c>
      <c r="I26" s="108">
        <f>+H26-E26</f>
        <v>0</v>
      </c>
      <c r="J26" s="56"/>
      <c r="L26" s="157"/>
    </row>
    <row r="27" spans="1:15" ht="19.5" customHeight="1">
      <c r="B27" s="123"/>
      <c r="C27" s="853" t="s">
        <v>30</v>
      </c>
      <c r="D27" s="853"/>
      <c r="E27" s="58">
        <f>+ESF!F30</f>
        <v>0</v>
      </c>
      <c r="F27" s="58">
        <v>0</v>
      </c>
      <c r="G27" s="58">
        <v>0</v>
      </c>
      <c r="H27" s="108">
        <f t="shared" ref="H27:H34" si="3">+E27+F27-G27</f>
        <v>0</v>
      </c>
      <c r="I27" s="108">
        <f t="shared" ref="I27:I34" si="4">+H27-E27</f>
        <v>0</v>
      </c>
      <c r="J27" s="56"/>
      <c r="L27" s="157"/>
    </row>
    <row r="28" spans="1:15" ht="19.5" customHeight="1">
      <c r="B28" s="123"/>
      <c r="C28" s="853" t="s">
        <v>32</v>
      </c>
      <c r="D28" s="853"/>
      <c r="E28" s="58">
        <v>680304340.35000002</v>
      </c>
      <c r="F28" s="58">
        <v>67634060.060000002</v>
      </c>
      <c r="G28" s="58">
        <v>32359885.23</v>
      </c>
      <c r="H28" s="108">
        <f t="shared" si="3"/>
        <v>715578515.18000007</v>
      </c>
      <c r="I28" s="108">
        <f t="shared" si="4"/>
        <v>35274174.830000043</v>
      </c>
      <c r="J28" s="56"/>
      <c r="L28" s="157"/>
    </row>
    <row r="29" spans="1:15" ht="19.5" customHeight="1">
      <c r="B29" s="123"/>
      <c r="C29" s="853" t="s">
        <v>149</v>
      </c>
      <c r="D29" s="853"/>
      <c r="E29" s="58">
        <v>49820990.170000002</v>
      </c>
      <c r="F29" s="58">
        <v>444281.83</v>
      </c>
      <c r="G29" s="58">
        <v>0</v>
      </c>
      <c r="H29" s="108">
        <f t="shared" si="3"/>
        <v>50265272</v>
      </c>
      <c r="I29" s="108">
        <f t="shared" si="4"/>
        <v>444281.82999999821</v>
      </c>
      <c r="J29" s="56"/>
      <c r="L29" s="157"/>
    </row>
    <row r="30" spans="1:15" ht="19.5" customHeight="1">
      <c r="B30" s="123"/>
      <c r="C30" s="853" t="s">
        <v>36</v>
      </c>
      <c r="D30" s="853"/>
      <c r="E30" s="58">
        <v>19831.330000000002</v>
      </c>
      <c r="F30" s="58">
        <v>0</v>
      </c>
      <c r="G30" s="58">
        <v>0</v>
      </c>
      <c r="H30" s="108">
        <f t="shared" si="3"/>
        <v>19831.330000000002</v>
      </c>
      <c r="I30" s="108">
        <f t="shared" si="4"/>
        <v>0</v>
      </c>
      <c r="J30" s="56"/>
      <c r="L30" s="157"/>
    </row>
    <row r="31" spans="1:15" ht="19.5" customHeight="1">
      <c r="B31" s="123"/>
      <c r="C31" s="853" t="s">
        <v>38</v>
      </c>
      <c r="D31" s="853"/>
      <c r="E31" s="58">
        <v>-28788723.359999999</v>
      </c>
      <c r="F31" s="58">
        <v>0</v>
      </c>
      <c r="G31" s="58">
        <v>0</v>
      </c>
      <c r="H31" s="108">
        <f t="shared" si="3"/>
        <v>-28788723.359999999</v>
      </c>
      <c r="I31" s="108">
        <f t="shared" si="4"/>
        <v>0</v>
      </c>
      <c r="J31" s="56"/>
      <c r="L31" s="157"/>
    </row>
    <row r="32" spans="1:15" ht="19.5" customHeight="1">
      <c r="B32" s="123"/>
      <c r="C32" s="853" t="s">
        <v>40</v>
      </c>
      <c r="D32" s="853"/>
      <c r="E32" s="58">
        <f>+ESF!F35</f>
        <v>0</v>
      </c>
      <c r="F32" s="58">
        <v>40976.449999999997</v>
      </c>
      <c r="G32" s="58">
        <v>27926.59</v>
      </c>
      <c r="H32" s="108">
        <f t="shared" si="3"/>
        <v>13049.859999999997</v>
      </c>
      <c r="I32" s="108">
        <f t="shared" si="4"/>
        <v>13049.859999999997</v>
      </c>
      <c r="J32" s="56"/>
      <c r="L32" s="157"/>
    </row>
    <row r="33" spans="2:18" ht="19.5" customHeight="1">
      <c r="B33" s="123"/>
      <c r="C33" s="853" t="s">
        <v>41</v>
      </c>
      <c r="D33" s="853"/>
      <c r="E33" s="58">
        <f>+ESF!F36</f>
        <v>0</v>
      </c>
      <c r="F33" s="58">
        <v>0</v>
      </c>
      <c r="G33" s="58">
        <v>0</v>
      </c>
      <c r="H33" s="108">
        <f t="shared" si="3"/>
        <v>0</v>
      </c>
      <c r="I33" s="108">
        <f t="shared" si="4"/>
        <v>0</v>
      </c>
      <c r="J33" s="56"/>
      <c r="L33" s="157"/>
    </row>
    <row r="34" spans="2:18" ht="19.5" customHeight="1">
      <c r="B34" s="123"/>
      <c r="C34" s="853" t="s">
        <v>43</v>
      </c>
      <c r="D34" s="853"/>
      <c r="E34" s="58">
        <f>+ESF!F37</f>
        <v>0</v>
      </c>
      <c r="F34" s="58">
        <v>0</v>
      </c>
      <c r="G34" s="58">
        <v>0</v>
      </c>
      <c r="H34" s="108">
        <f t="shared" si="3"/>
        <v>0</v>
      </c>
      <c r="I34" s="108">
        <f t="shared" si="4"/>
        <v>0</v>
      </c>
      <c r="J34" s="56"/>
      <c r="L34" s="157" t="str">
        <f>IF(H34=ESF!E37," ","error")</f>
        <v xml:space="preserve"> </v>
      </c>
    </row>
    <row r="35" spans="2:18">
      <c r="B35" s="123"/>
      <c r="C35" s="159"/>
      <c r="D35" s="159"/>
      <c r="E35" s="160"/>
      <c r="F35" s="158"/>
      <c r="G35" s="158"/>
      <c r="H35" s="158"/>
      <c r="I35" s="158"/>
      <c r="J35" s="56"/>
      <c r="L35" s="157"/>
    </row>
    <row r="36" spans="2:18" ht="6" customHeight="1">
      <c r="B36" s="854"/>
      <c r="C36" s="855"/>
      <c r="D36" s="855"/>
      <c r="E36" s="855"/>
      <c r="F36" s="855"/>
      <c r="G36" s="855"/>
      <c r="H36" s="855"/>
      <c r="I36" s="855"/>
      <c r="J36" s="856"/>
    </row>
    <row r="37" spans="2:18" ht="6" customHeight="1">
      <c r="B37" s="53"/>
      <c r="C37" s="161"/>
      <c r="D37" s="162"/>
      <c r="F37" s="53"/>
      <c r="G37" s="53"/>
      <c r="H37" s="53"/>
      <c r="I37" s="53"/>
      <c r="J37" s="53"/>
    </row>
    <row r="38" spans="2:18" ht="15" customHeight="1">
      <c r="B38" s="33"/>
      <c r="C38" s="857" t="s">
        <v>76</v>
      </c>
      <c r="D38" s="857"/>
      <c r="E38" s="857"/>
      <c r="F38" s="857"/>
      <c r="G38" s="857"/>
      <c r="H38" s="857"/>
      <c r="I38" s="857"/>
      <c r="J38" s="60"/>
      <c r="K38" s="60"/>
      <c r="L38" s="33"/>
      <c r="M38" s="33"/>
      <c r="N38" s="33"/>
      <c r="O38" s="33"/>
      <c r="P38" s="33"/>
      <c r="Q38" s="33"/>
      <c r="R38" s="33"/>
    </row>
    <row r="39" spans="2:18" ht="9.75" customHeight="1">
      <c r="B39" s="33"/>
      <c r="C39" s="60"/>
      <c r="D39" s="81"/>
      <c r="E39" s="82"/>
      <c r="F39" s="82"/>
      <c r="G39" s="33"/>
      <c r="H39" s="83"/>
      <c r="I39" s="81"/>
      <c r="J39" s="82"/>
      <c r="K39" s="82"/>
      <c r="L39" s="33"/>
      <c r="M39" s="33"/>
      <c r="N39" s="33"/>
      <c r="O39" s="33"/>
      <c r="P39" s="33"/>
      <c r="Q39" s="33"/>
      <c r="R39" s="33"/>
    </row>
    <row r="40" spans="2:18" ht="50.1" customHeight="1">
      <c r="B40" s="33"/>
      <c r="C40" s="858"/>
      <c r="D40" s="858"/>
      <c r="E40" s="82"/>
      <c r="F40" s="164"/>
      <c r="G40" s="164"/>
      <c r="H40" s="165"/>
      <c r="I40" s="165"/>
      <c r="J40" s="82"/>
      <c r="K40" s="82"/>
      <c r="L40" s="33"/>
      <c r="M40" s="33"/>
      <c r="N40" s="33"/>
      <c r="O40" s="33"/>
      <c r="P40" s="33"/>
      <c r="Q40" s="33"/>
      <c r="R40" s="33"/>
    </row>
    <row r="41" spans="2:18" ht="14.1" customHeight="1">
      <c r="B41" s="33"/>
      <c r="C41" s="830" t="s">
        <v>532</v>
      </c>
      <c r="D41" s="830"/>
      <c r="E41" s="36"/>
      <c r="F41" s="830" t="s">
        <v>534</v>
      </c>
      <c r="G41" s="830"/>
      <c r="H41" s="859"/>
      <c r="I41" s="859"/>
      <c r="J41" s="86"/>
      <c r="K41" s="33"/>
      <c r="Q41" s="33"/>
      <c r="R41" s="33"/>
    </row>
    <row r="42" spans="2:18" ht="14.1" customHeight="1">
      <c r="B42" s="33"/>
      <c r="C42" s="829" t="s">
        <v>533</v>
      </c>
      <c r="D42" s="829"/>
      <c r="E42" s="106"/>
      <c r="F42" s="829" t="s">
        <v>535</v>
      </c>
      <c r="G42" s="829"/>
      <c r="H42" s="860"/>
      <c r="I42" s="860"/>
      <c r="J42" s="86"/>
      <c r="K42" s="33"/>
      <c r="Q42" s="33"/>
      <c r="R42" s="33"/>
    </row>
    <row r="43" spans="2:18">
      <c r="C43" s="33"/>
      <c r="D43" s="33"/>
      <c r="E43" s="39"/>
      <c r="F43" s="33"/>
      <c r="G43" s="33"/>
      <c r="H43" s="33"/>
    </row>
    <row r="44" spans="2:18">
      <c r="C44" s="33"/>
      <c r="D44" s="33"/>
      <c r="E44" s="39"/>
      <c r="F44" s="33"/>
      <c r="G44" s="33"/>
      <c r="H44" s="33"/>
    </row>
  </sheetData>
  <sheetProtection formatCells="0" selectLockedCells="1"/>
  <mergeCells count="38">
    <mergeCell ref="B3:I3"/>
    <mergeCell ref="D1:H1"/>
    <mergeCell ref="D2:H2"/>
    <mergeCell ref="E5:G5"/>
    <mergeCell ref="C18:D18"/>
    <mergeCell ref="D4:H4"/>
    <mergeCell ref="B6:J6"/>
    <mergeCell ref="B7:J7"/>
    <mergeCell ref="C8:D9"/>
    <mergeCell ref="B10:J10"/>
    <mergeCell ref="B11:J11"/>
    <mergeCell ref="C12:D12"/>
    <mergeCell ref="C14:D14"/>
    <mergeCell ref="C16:D16"/>
    <mergeCell ref="C17:D17"/>
    <mergeCell ref="C32:D32"/>
    <mergeCell ref="C19:D19"/>
    <mergeCell ref="C20:D20"/>
    <mergeCell ref="C21:D21"/>
    <mergeCell ref="C22:D22"/>
    <mergeCell ref="C24:D24"/>
    <mergeCell ref="C26:D26"/>
    <mergeCell ref="C27:D27"/>
    <mergeCell ref="C28:D28"/>
    <mergeCell ref="C29:D29"/>
    <mergeCell ref="C30:D30"/>
    <mergeCell ref="C31:D31"/>
    <mergeCell ref="C41:D41"/>
    <mergeCell ref="C42:D42"/>
    <mergeCell ref="C33:D33"/>
    <mergeCell ref="C34:D34"/>
    <mergeCell ref="B36:J36"/>
    <mergeCell ref="C38:I38"/>
    <mergeCell ref="C40:D40"/>
    <mergeCell ref="F41:G41"/>
    <mergeCell ref="H41:I41"/>
    <mergeCell ref="F42:G42"/>
    <mergeCell ref="H42:I42"/>
  </mergeCells>
  <printOptions verticalCentered="1"/>
  <pageMargins left="0.35" right="0" top="0.39" bottom="0.59055118110236227" header="0" footer="0"/>
  <pageSetup scale="80" orientation="landscape" r:id="rId1"/>
  <ignoredErrors>
    <ignoredError sqref="E19:E27 E32:E3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showGridLines="0" zoomScale="85" zoomScaleNormal="85" workbookViewId="0">
      <selection activeCell="H28" sqref="H28"/>
    </sheetView>
  </sheetViews>
  <sheetFormatPr baseColWidth="10" defaultColWidth="11.42578125" defaultRowHeight="12.75"/>
  <cols>
    <col min="1" max="1" width="1.7109375" style="168" customWidth="1"/>
    <col min="2" max="2" width="4.85546875" style="213" customWidth="1"/>
    <col min="3" max="3" width="14.5703125" style="213" customWidth="1"/>
    <col min="4" max="4" width="18.85546875" style="213" customWidth="1"/>
    <col min="5" max="5" width="21.85546875" style="213" customWidth="1"/>
    <col min="6" max="6" width="3.42578125" style="213" customWidth="1"/>
    <col min="7" max="7" width="22.28515625" style="213" customWidth="1"/>
    <col min="8" max="8" width="29.7109375" style="213" customWidth="1"/>
    <col min="9" max="9" width="20.7109375" style="213" customWidth="1"/>
    <col min="10" max="10" width="20.85546875" style="213" customWidth="1"/>
    <col min="11" max="11" width="3.7109375" style="213" customWidth="1"/>
    <col min="12" max="16384" width="11.42578125" style="168"/>
  </cols>
  <sheetData>
    <row r="1" spans="2:11" ht="7.5" customHeight="1">
      <c r="B1" s="166"/>
      <c r="C1" s="167"/>
      <c r="D1" s="878"/>
      <c r="E1" s="878"/>
      <c r="F1" s="878"/>
      <c r="G1" s="878"/>
      <c r="H1" s="878"/>
      <c r="I1" s="878"/>
      <c r="J1" s="167"/>
      <c r="K1" s="167"/>
    </row>
    <row r="2" spans="2:11" ht="14.1" customHeight="1">
      <c r="B2" s="166"/>
      <c r="C2" s="167"/>
      <c r="D2" s="878" t="s">
        <v>445</v>
      </c>
      <c r="E2" s="878"/>
      <c r="F2" s="878"/>
      <c r="G2" s="878"/>
      <c r="H2" s="878"/>
      <c r="I2" s="878"/>
      <c r="J2" s="167"/>
      <c r="K2" s="167"/>
    </row>
    <row r="3" spans="2:11" ht="14.1" customHeight="1">
      <c r="B3" s="835" t="s">
        <v>5794</v>
      </c>
      <c r="C3" s="835"/>
      <c r="D3" s="835"/>
      <c r="E3" s="835"/>
      <c r="F3" s="835"/>
      <c r="G3" s="835"/>
      <c r="H3" s="835"/>
      <c r="I3" s="835"/>
      <c r="J3" s="835"/>
      <c r="K3" s="835"/>
    </row>
    <row r="4" spans="2:11" ht="14.1" customHeight="1">
      <c r="B4" s="166"/>
      <c r="C4" s="167"/>
      <c r="D4" s="878" t="s">
        <v>0</v>
      </c>
      <c r="E4" s="878"/>
      <c r="F4" s="878"/>
      <c r="G4" s="878"/>
      <c r="H4" s="878"/>
      <c r="I4" s="878"/>
      <c r="J4" s="167"/>
      <c r="K4" s="167"/>
    </row>
    <row r="5" spans="2:11" ht="6" customHeight="1">
      <c r="B5" s="169"/>
      <c r="C5" s="879"/>
      <c r="D5" s="879"/>
      <c r="E5" s="880"/>
      <c r="F5" s="880"/>
      <c r="G5" s="880"/>
      <c r="H5" s="880"/>
      <c r="I5" s="880"/>
      <c r="J5" s="880"/>
      <c r="K5" s="170"/>
    </row>
    <row r="6" spans="2:11" ht="20.100000000000001" customHeight="1">
      <c r="B6" s="171"/>
      <c r="C6" s="172"/>
      <c r="D6" s="32"/>
      <c r="E6" s="31" t="s">
        <v>3</v>
      </c>
      <c r="F6" s="834" t="s">
        <v>531</v>
      </c>
      <c r="G6" s="834"/>
      <c r="H6" s="834"/>
      <c r="I6" s="32"/>
      <c r="J6" s="32"/>
      <c r="K6" s="32"/>
    </row>
    <row r="7" spans="2:11" ht="5.0999999999999996" customHeight="1">
      <c r="B7" s="173"/>
      <c r="C7" s="881"/>
      <c r="D7" s="881"/>
      <c r="E7" s="881"/>
      <c r="F7" s="881"/>
      <c r="G7" s="881"/>
      <c r="H7" s="881"/>
      <c r="I7" s="881"/>
      <c r="J7" s="881"/>
      <c r="K7" s="881"/>
    </row>
    <row r="8" spans="2:11" ht="3" customHeight="1">
      <c r="B8" s="173"/>
      <c r="C8" s="881"/>
      <c r="D8" s="881"/>
      <c r="E8" s="881"/>
      <c r="F8" s="881"/>
      <c r="G8" s="881"/>
      <c r="H8" s="881"/>
      <c r="I8" s="881"/>
      <c r="J8" s="881"/>
      <c r="K8" s="881"/>
    </row>
    <row r="9" spans="2:11" ht="30" customHeight="1">
      <c r="B9" s="174"/>
      <c r="C9" s="882" t="s">
        <v>150</v>
      </c>
      <c r="D9" s="882"/>
      <c r="E9" s="882"/>
      <c r="F9" s="175"/>
      <c r="G9" s="176" t="s">
        <v>151</v>
      </c>
      <c r="H9" s="176" t="s">
        <v>152</v>
      </c>
      <c r="I9" s="175" t="s">
        <v>153</v>
      </c>
      <c r="J9" s="175" t="s">
        <v>154</v>
      </c>
      <c r="K9" s="177"/>
    </row>
    <row r="10" spans="2:11" ht="3" customHeight="1">
      <c r="B10" s="178"/>
      <c r="C10" s="881"/>
      <c r="D10" s="881"/>
      <c r="E10" s="881"/>
      <c r="F10" s="881"/>
      <c r="G10" s="881"/>
      <c r="H10" s="881"/>
      <c r="I10" s="881"/>
      <c r="J10" s="881"/>
      <c r="K10" s="883"/>
    </row>
    <row r="11" spans="2:11" ht="9.9499999999999993" customHeight="1">
      <c r="B11" s="179"/>
      <c r="C11" s="876"/>
      <c r="D11" s="876"/>
      <c r="E11" s="876"/>
      <c r="F11" s="876"/>
      <c r="G11" s="876"/>
      <c r="H11" s="876"/>
      <c r="I11" s="876"/>
      <c r="J11" s="876"/>
      <c r="K11" s="877"/>
    </row>
    <row r="12" spans="2:11">
      <c r="B12" s="179"/>
      <c r="C12" s="873" t="s">
        <v>155</v>
      </c>
      <c r="D12" s="873"/>
      <c r="E12" s="873"/>
      <c r="F12" s="180"/>
      <c r="G12" s="180"/>
      <c r="H12" s="180"/>
      <c r="I12" s="180"/>
      <c r="J12" s="180"/>
      <c r="K12" s="181"/>
    </row>
    <row r="13" spans="2:11">
      <c r="B13" s="182"/>
      <c r="C13" s="871" t="s">
        <v>156</v>
      </c>
      <c r="D13" s="871"/>
      <c r="E13" s="871"/>
      <c r="F13" s="183"/>
      <c r="G13" s="183"/>
      <c r="H13" s="183"/>
      <c r="I13" s="183"/>
      <c r="J13" s="183"/>
      <c r="K13" s="184"/>
    </row>
    <row r="14" spans="2:11">
      <c r="B14" s="182"/>
      <c r="C14" s="873" t="s">
        <v>157</v>
      </c>
      <c r="D14" s="873"/>
      <c r="E14" s="873"/>
      <c r="F14" s="183"/>
      <c r="G14" s="185"/>
      <c r="H14" s="185"/>
      <c r="I14" s="126">
        <f>SUM(I15:I17)</f>
        <v>0</v>
      </c>
      <c r="J14" s="126">
        <f>SUM(J15:J17)</f>
        <v>0</v>
      </c>
      <c r="K14" s="186"/>
    </row>
    <row r="15" spans="2:11">
      <c r="B15" s="187"/>
      <c r="C15" s="188"/>
      <c r="D15" s="874" t="s">
        <v>158</v>
      </c>
      <c r="E15" s="874"/>
      <c r="F15" s="183"/>
      <c r="G15" s="189"/>
      <c r="H15" s="189"/>
      <c r="I15" s="190">
        <v>0</v>
      </c>
      <c r="J15" s="190">
        <v>0</v>
      </c>
      <c r="K15" s="191"/>
    </row>
    <row r="16" spans="2:11">
      <c r="B16" s="187"/>
      <c r="C16" s="188"/>
      <c r="D16" s="874" t="s">
        <v>159</v>
      </c>
      <c r="E16" s="874"/>
      <c r="F16" s="183"/>
      <c r="G16" s="189"/>
      <c r="H16" s="189"/>
      <c r="I16" s="190">
        <v>0</v>
      </c>
      <c r="J16" s="190">
        <v>0</v>
      </c>
      <c r="K16" s="191"/>
    </row>
    <row r="17" spans="2:11">
      <c r="B17" s="187"/>
      <c r="C17" s="188"/>
      <c r="D17" s="874" t="s">
        <v>160</v>
      </c>
      <c r="E17" s="874"/>
      <c r="F17" s="183"/>
      <c r="G17" s="189"/>
      <c r="H17" s="189"/>
      <c r="I17" s="190">
        <v>0</v>
      </c>
      <c r="J17" s="190">
        <v>0</v>
      </c>
      <c r="K17" s="191"/>
    </row>
    <row r="18" spans="2:11" ht="9.9499999999999993" customHeight="1">
      <c r="B18" s="187"/>
      <c r="C18" s="188"/>
      <c r="D18" s="188"/>
      <c r="E18" s="192"/>
      <c r="F18" s="183"/>
      <c r="G18" s="193"/>
      <c r="H18" s="193"/>
      <c r="I18" s="194"/>
      <c r="J18" s="194"/>
      <c r="K18" s="191"/>
    </row>
    <row r="19" spans="2:11">
      <c r="B19" s="182"/>
      <c r="C19" s="873" t="s">
        <v>161</v>
      </c>
      <c r="D19" s="873"/>
      <c r="E19" s="873"/>
      <c r="F19" s="183"/>
      <c r="G19" s="185"/>
      <c r="H19" s="185"/>
      <c r="I19" s="126">
        <f>SUM(I20:I23)</f>
        <v>0</v>
      </c>
      <c r="J19" s="126">
        <f>SUM(J20:J23)</f>
        <v>0</v>
      </c>
      <c r="K19" s="186"/>
    </row>
    <row r="20" spans="2:11">
      <c r="B20" s="187"/>
      <c r="C20" s="188"/>
      <c r="D20" s="874" t="s">
        <v>162</v>
      </c>
      <c r="E20" s="874"/>
      <c r="F20" s="183"/>
      <c r="G20" s="189"/>
      <c r="H20" s="189"/>
      <c r="I20" s="190">
        <v>0</v>
      </c>
      <c r="J20" s="190">
        <v>0</v>
      </c>
      <c r="K20" s="191"/>
    </row>
    <row r="21" spans="2:11">
      <c r="B21" s="187"/>
      <c r="C21" s="188"/>
      <c r="D21" s="874" t="s">
        <v>163</v>
      </c>
      <c r="E21" s="874"/>
      <c r="F21" s="183"/>
      <c r="G21" s="189"/>
      <c r="H21" s="189"/>
      <c r="I21" s="190">
        <v>0</v>
      </c>
      <c r="J21" s="190">
        <v>0</v>
      </c>
      <c r="K21" s="191"/>
    </row>
    <row r="22" spans="2:11">
      <c r="B22" s="187"/>
      <c r="C22" s="188"/>
      <c r="D22" s="874" t="s">
        <v>159</v>
      </c>
      <c r="E22" s="874"/>
      <c r="F22" s="183"/>
      <c r="G22" s="189"/>
      <c r="H22" s="189"/>
      <c r="I22" s="190">
        <v>0</v>
      </c>
      <c r="J22" s="190">
        <v>0</v>
      </c>
      <c r="K22" s="191"/>
    </row>
    <row r="23" spans="2:11">
      <c r="B23" s="187"/>
      <c r="C23" s="195"/>
      <c r="D23" s="874" t="s">
        <v>160</v>
      </c>
      <c r="E23" s="874"/>
      <c r="F23" s="183"/>
      <c r="G23" s="189"/>
      <c r="H23" s="189"/>
      <c r="I23" s="196">
        <v>0</v>
      </c>
      <c r="J23" s="196">
        <v>0</v>
      </c>
      <c r="K23" s="191"/>
    </row>
    <row r="24" spans="2:11" ht="9.9499999999999993" customHeight="1">
      <c r="B24" s="187"/>
      <c r="C24" s="188"/>
      <c r="D24" s="188"/>
      <c r="E24" s="192"/>
      <c r="F24" s="183"/>
      <c r="G24" s="197"/>
      <c r="H24" s="197"/>
      <c r="I24" s="198"/>
      <c r="J24" s="198"/>
      <c r="K24" s="191"/>
    </row>
    <row r="25" spans="2:11">
      <c r="B25" s="199"/>
      <c r="C25" s="875" t="s">
        <v>164</v>
      </c>
      <c r="D25" s="875"/>
      <c r="E25" s="875"/>
      <c r="F25" s="200"/>
      <c r="G25" s="201"/>
      <c r="H25" s="201"/>
      <c r="I25" s="202">
        <f>I14+I19</f>
        <v>0</v>
      </c>
      <c r="J25" s="202">
        <f>J14+J19</f>
        <v>0</v>
      </c>
      <c r="K25" s="203"/>
    </row>
    <row r="26" spans="2:11">
      <c r="B26" s="182"/>
      <c r="C26" s="188"/>
      <c r="D26" s="188"/>
      <c r="E26" s="204"/>
      <c r="F26" s="183"/>
      <c r="G26" s="197"/>
      <c r="H26" s="197"/>
      <c r="I26" s="198"/>
      <c r="J26" s="198"/>
      <c r="K26" s="186"/>
    </row>
    <row r="27" spans="2:11">
      <c r="B27" s="182"/>
      <c r="C27" s="871" t="s">
        <v>165</v>
      </c>
      <c r="D27" s="871"/>
      <c r="E27" s="871"/>
      <c r="F27" s="183"/>
      <c r="G27" s="197"/>
      <c r="H27" s="197"/>
      <c r="I27" s="198"/>
      <c r="J27" s="198"/>
      <c r="K27" s="186"/>
    </row>
    <row r="28" spans="2:11">
      <c r="B28" s="182"/>
      <c r="C28" s="873" t="s">
        <v>157</v>
      </c>
      <c r="D28" s="873"/>
      <c r="E28" s="873"/>
      <c r="F28" s="183"/>
      <c r="G28" s="185"/>
      <c r="H28" s="185"/>
      <c r="I28" s="126">
        <f>SUM(I29:I31)</f>
        <v>0</v>
      </c>
      <c r="J28" s="126">
        <f>SUM(J29:J31)</f>
        <v>0</v>
      </c>
      <c r="K28" s="186"/>
    </row>
    <row r="29" spans="2:11">
      <c r="B29" s="187"/>
      <c r="C29" s="188"/>
      <c r="D29" s="874" t="s">
        <v>158</v>
      </c>
      <c r="E29" s="874"/>
      <c r="F29" s="183"/>
      <c r="G29" s="189"/>
      <c r="H29" s="189"/>
      <c r="I29" s="190">
        <v>0</v>
      </c>
      <c r="J29" s="190">
        <v>0</v>
      </c>
      <c r="K29" s="191"/>
    </row>
    <row r="30" spans="2:11">
      <c r="B30" s="187"/>
      <c r="C30" s="195"/>
      <c r="D30" s="874" t="s">
        <v>159</v>
      </c>
      <c r="E30" s="874"/>
      <c r="F30" s="195"/>
      <c r="G30" s="205"/>
      <c r="H30" s="205"/>
      <c r="I30" s="190">
        <v>0</v>
      </c>
      <c r="J30" s="190">
        <v>0</v>
      </c>
      <c r="K30" s="191"/>
    </row>
    <row r="31" spans="2:11">
      <c r="B31" s="187"/>
      <c r="C31" s="195"/>
      <c r="D31" s="874" t="s">
        <v>160</v>
      </c>
      <c r="E31" s="874"/>
      <c r="F31" s="195"/>
      <c r="G31" s="205"/>
      <c r="H31" s="205"/>
      <c r="I31" s="190">
        <v>0</v>
      </c>
      <c r="J31" s="190">
        <v>0</v>
      </c>
      <c r="K31" s="191"/>
    </row>
    <row r="32" spans="2:11" ht="9.9499999999999993" customHeight="1">
      <c r="B32" s="187"/>
      <c r="C32" s="188"/>
      <c r="D32" s="188"/>
      <c r="E32" s="192"/>
      <c r="F32" s="183"/>
      <c r="G32" s="197"/>
      <c r="H32" s="197"/>
      <c r="I32" s="198"/>
      <c r="J32" s="198"/>
      <c r="K32" s="191"/>
    </row>
    <row r="33" spans="2:11">
      <c r="B33" s="182"/>
      <c r="C33" s="873" t="s">
        <v>161</v>
      </c>
      <c r="D33" s="873"/>
      <c r="E33" s="873"/>
      <c r="F33" s="183"/>
      <c r="G33" s="185"/>
      <c r="H33" s="185"/>
      <c r="I33" s="126">
        <f>SUM(I34:I37)</f>
        <v>0</v>
      </c>
      <c r="J33" s="126">
        <f>SUM(J34:J37)</f>
        <v>0</v>
      </c>
      <c r="K33" s="186"/>
    </row>
    <row r="34" spans="2:11">
      <c r="B34" s="187"/>
      <c r="C34" s="188"/>
      <c r="D34" s="874" t="s">
        <v>162</v>
      </c>
      <c r="E34" s="874"/>
      <c r="F34" s="183"/>
      <c r="G34" s="189"/>
      <c r="H34" s="189"/>
      <c r="I34" s="190">
        <v>0</v>
      </c>
      <c r="J34" s="190">
        <v>0</v>
      </c>
      <c r="K34" s="191"/>
    </row>
    <row r="35" spans="2:11">
      <c r="B35" s="187"/>
      <c r="C35" s="188"/>
      <c r="D35" s="874" t="s">
        <v>163</v>
      </c>
      <c r="E35" s="874"/>
      <c r="F35" s="183"/>
      <c r="G35" s="189"/>
      <c r="H35" s="189"/>
      <c r="I35" s="190">
        <v>0</v>
      </c>
      <c r="J35" s="190">
        <v>0</v>
      </c>
      <c r="K35" s="191"/>
    </row>
    <row r="36" spans="2:11">
      <c r="B36" s="187"/>
      <c r="C36" s="188"/>
      <c r="D36" s="874" t="s">
        <v>159</v>
      </c>
      <c r="E36" s="874"/>
      <c r="F36" s="183"/>
      <c r="G36" s="189"/>
      <c r="H36" s="189"/>
      <c r="I36" s="190">
        <v>0</v>
      </c>
      <c r="J36" s="190">
        <v>0</v>
      </c>
      <c r="K36" s="191"/>
    </row>
    <row r="37" spans="2:11">
      <c r="B37" s="187"/>
      <c r="C37" s="183"/>
      <c r="D37" s="874" t="s">
        <v>160</v>
      </c>
      <c r="E37" s="874"/>
      <c r="F37" s="183"/>
      <c r="G37" s="189"/>
      <c r="H37" s="189"/>
      <c r="I37" s="190">
        <v>0</v>
      </c>
      <c r="J37" s="190">
        <v>0</v>
      </c>
      <c r="K37" s="191"/>
    </row>
    <row r="38" spans="2:11" ht="9.9499999999999993" customHeight="1">
      <c r="B38" s="187"/>
      <c r="C38" s="183"/>
      <c r="D38" s="183"/>
      <c r="E38" s="192"/>
      <c r="F38" s="183"/>
      <c r="G38" s="197"/>
      <c r="H38" s="197"/>
      <c r="I38" s="198"/>
      <c r="J38" s="198"/>
      <c r="K38" s="191"/>
    </row>
    <row r="39" spans="2:11">
      <c r="B39" s="199"/>
      <c r="C39" s="875" t="s">
        <v>166</v>
      </c>
      <c r="D39" s="875"/>
      <c r="E39" s="875"/>
      <c r="F39" s="200"/>
      <c r="G39" s="206"/>
      <c r="H39" s="206"/>
      <c r="I39" s="202">
        <f>+I28+I33</f>
        <v>0</v>
      </c>
      <c r="J39" s="202">
        <f>+J28+J33</f>
        <v>0</v>
      </c>
      <c r="K39" s="203"/>
    </row>
    <row r="40" spans="2:11">
      <c r="B40" s="187"/>
      <c r="C40" s="188"/>
      <c r="D40" s="188"/>
      <c r="E40" s="192"/>
      <c r="F40" s="183"/>
      <c r="G40" s="197"/>
      <c r="H40" s="197"/>
      <c r="I40" s="198"/>
      <c r="J40" s="198"/>
      <c r="K40" s="191"/>
    </row>
    <row r="41" spans="2:11">
      <c r="B41" s="187"/>
      <c r="C41" s="873" t="s">
        <v>167</v>
      </c>
      <c r="D41" s="873"/>
      <c r="E41" s="873"/>
      <c r="F41" s="183"/>
      <c r="G41" s="189"/>
      <c r="H41" s="189"/>
      <c r="I41" s="207">
        <v>0</v>
      </c>
      <c r="J41" s="207">
        <v>0</v>
      </c>
      <c r="K41" s="191"/>
    </row>
    <row r="42" spans="2:11">
      <c r="B42" s="187"/>
      <c r="C42" s="188"/>
      <c r="D42" s="188"/>
      <c r="E42" s="192"/>
      <c r="F42" s="183"/>
      <c r="G42" s="197"/>
      <c r="H42" s="197"/>
      <c r="I42" s="198"/>
      <c r="J42" s="198"/>
      <c r="K42" s="191"/>
    </row>
    <row r="43" spans="2:11">
      <c r="B43" s="208"/>
      <c r="C43" s="870" t="s">
        <v>168</v>
      </c>
      <c r="D43" s="870"/>
      <c r="E43" s="870"/>
      <c r="F43" s="209"/>
      <c r="G43" s="210"/>
      <c r="H43" s="210"/>
      <c r="I43" s="211">
        <v>29598135.129999999</v>
      </c>
      <c r="J43" s="211">
        <v>1108239.19</v>
      </c>
      <c r="K43" s="212"/>
    </row>
    <row r="44" spans="2:11" ht="6" customHeight="1">
      <c r="C44" s="871"/>
      <c r="D44" s="871"/>
      <c r="E44" s="871"/>
      <c r="F44" s="871"/>
      <c r="G44" s="871"/>
      <c r="H44" s="871"/>
      <c r="I44" s="871"/>
      <c r="J44" s="871"/>
      <c r="K44" s="871"/>
    </row>
    <row r="45" spans="2:11" ht="6" customHeight="1">
      <c r="C45" s="214"/>
      <c r="D45" s="214"/>
      <c r="E45" s="215"/>
      <c r="F45" s="216"/>
      <c r="G45" s="215"/>
      <c r="H45" s="216"/>
      <c r="I45" s="216"/>
      <c r="J45" s="216"/>
    </row>
    <row r="46" spans="2:11" s="217" customFormat="1" ht="15" customHeight="1">
      <c r="B46" s="168"/>
      <c r="C46" s="872" t="s">
        <v>76</v>
      </c>
      <c r="D46" s="872"/>
      <c r="E46" s="872"/>
      <c r="F46" s="872"/>
      <c r="G46" s="872"/>
      <c r="H46" s="872"/>
      <c r="I46" s="872"/>
      <c r="J46" s="872"/>
      <c r="K46" s="872"/>
    </row>
    <row r="47" spans="2:11" s="217" customFormat="1" ht="28.5" customHeight="1">
      <c r="B47" s="168"/>
      <c r="C47" s="192"/>
      <c r="D47" s="218"/>
      <c r="E47" s="219"/>
      <c r="F47" s="219"/>
      <c r="G47" s="168"/>
      <c r="H47" s="220"/>
      <c r="I47" s="221"/>
      <c r="J47" s="221"/>
      <c r="K47" s="219"/>
    </row>
    <row r="48" spans="2:11" s="217" customFormat="1" ht="25.5" customHeight="1">
      <c r="B48" s="168"/>
      <c r="C48" s="192"/>
      <c r="D48" s="832"/>
      <c r="E48" s="832"/>
      <c r="F48" s="219"/>
      <c r="G48" s="168"/>
      <c r="H48" s="831"/>
      <c r="I48" s="831"/>
      <c r="J48" s="219"/>
      <c r="K48" s="219"/>
    </row>
    <row r="49" spans="2:11" s="217" customFormat="1" ht="14.1" customHeight="1">
      <c r="B49" s="168"/>
      <c r="C49" s="198"/>
      <c r="D49" s="830" t="s">
        <v>532</v>
      </c>
      <c r="E49" s="830"/>
      <c r="F49" s="219"/>
      <c r="G49" s="219"/>
      <c r="H49" s="830" t="s">
        <v>534</v>
      </c>
      <c r="I49" s="830"/>
      <c r="J49" s="183"/>
      <c r="K49" s="219"/>
    </row>
    <row r="50" spans="2:11" s="217" customFormat="1" ht="14.1" customHeight="1">
      <c r="B50" s="168"/>
      <c r="C50" s="222"/>
      <c r="D50" s="829" t="s">
        <v>533</v>
      </c>
      <c r="E50" s="829"/>
      <c r="F50" s="223"/>
      <c r="G50" s="223"/>
      <c r="H50" s="829" t="s">
        <v>535</v>
      </c>
      <c r="I50" s="829"/>
      <c r="J50" s="183"/>
      <c r="K50" s="219"/>
    </row>
  </sheetData>
  <sheetProtection selectLockedCells="1"/>
  <mergeCells count="45">
    <mergeCell ref="C11:K11"/>
    <mergeCell ref="D1:I1"/>
    <mergeCell ref="D2:I2"/>
    <mergeCell ref="D4:I4"/>
    <mergeCell ref="C5:D5"/>
    <mergeCell ref="E5:J5"/>
    <mergeCell ref="C7:K7"/>
    <mergeCell ref="C8:K8"/>
    <mergeCell ref="C9:E9"/>
    <mergeCell ref="C10:K10"/>
    <mergeCell ref="F6:H6"/>
    <mergeCell ref="B3:K3"/>
    <mergeCell ref="C25:E25"/>
    <mergeCell ref="C12:E12"/>
    <mergeCell ref="C13:E13"/>
    <mergeCell ref="C14:E14"/>
    <mergeCell ref="D15:E15"/>
    <mergeCell ref="D16:E16"/>
    <mergeCell ref="D17:E17"/>
    <mergeCell ref="C19:E19"/>
    <mergeCell ref="D20:E20"/>
    <mergeCell ref="D21:E21"/>
    <mergeCell ref="D22:E22"/>
    <mergeCell ref="D23:E23"/>
    <mergeCell ref="C41:E41"/>
    <mergeCell ref="C27:E27"/>
    <mergeCell ref="C28:E28"/>
    <mergeCell ref="D29:E29"/>
    <mergeCell ref="D30:E30"/>
    <mergeCell ref="D31:E31"/>
    <mergeCell ref="C33:E33"/>
    <mergeCell ref="D34:E34"/>
    <mergeCell ref="D35:E35"/>
    <mergeCell ref="D36:E36"/>
    <mergeCell ref="D37:E37"/>
    <mergeCell ref="C39:E39"/>
    <mergeCell ref="D50:E50"/>
    <mergeCell ref="H50:I50"/>
    <mergeCell ref="C43:E43"/>
    <mergeCell ref="C44:K44"/>
    <mergeCell ref="C46:K46"/>
    <mergeCell ref="D48:E48"/>
    <mergeCell ref="H48:I48"/>
    <mergeCell ref="D49:E49"/>
    <mergeCell ref="H49:I49"/>
  </mergeCells>
  <printOptions verticalCentered="1"/>
  <pageMargins left="0.33" right="0" top="0.46" bottom="0.59055118110236227" header="0" footer="0"/>
  <pageSetup scale="8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RowHeight="15"/>
  <cols>
    <col min="4" max="5" width="11.42578125" style="7"/>
  </cols>
  <sheetData>
    <row r="2" spans="1:5">
      <c r="A2" s="890" t="s">
        <v>1</v>
      </c>
      <c r="B2" s="890"/>
      <c r="C2" s="890"/>
      <c r="D2" s="890"/>
      <c r="E2" s="13" t="e">
        <f>ESF!#REF!</f>
        <v>#REF!</v>
      </c>
    </row>
    <row r="3" spans="1:5">
      <c r="A3" s="890" t="s">
        <v>3</v>
      </c>
      <c r="B3" s="890"/>
      <c r="C3" s="890"/>
      <c r="D3" s="890"/>
      <c r="E3" s="13">
        <f>ESF!D5</f>
        <v>0</v>
      </c>
    </row>
    <row r="4" spans="1:5">
      <c r="A4" s="890" t="s">
        <v>2</v>
      </c>
      <c r="B4" s="890"/>
      <c r="C4" s="890"/>
      <c r="D4" s="890"/>
      <c r="E4" s="14"/>
    </row>
    <row r="5" spans="1:5">
      <c r="A5" s="890" t="s">
        <v>71</v>
      </c>
      <c r="B5" s="890"/>
      <c r="C5" s="890"/>
      <c r="D5" s="890"/>
      <c r="E5" t="s">
        <v>69</v>
      </c>
    </row>
    <row r="6" spans="1:5">
      <c r="A6" s="6"/>
      <c r="B6" s="6"/>
      <c r="C6" s="895" t="s">
        <v>4</v>
      </c>
      <c r="D6" s="895"/>
      <c r="E6" s="1">
        <v>2013</v>
      </c>
    </row>
    <row r="7" spans="1:5">
      <c r="A7" s="891" t="s">
        <v>67</v>
      </c>
      <c r="B7" s="889" t="s">
        <v>7</v>
      </c>
      <c r="C7" s="885" t="s">
        <v>9</v>
      </c>
      <c r="D7" s="885"/>
      <c r="E7" s="8">
        <f>ESF!E16</f>
        <v>39662020.149999999</v>
      </c>
    </row>
    <row r="8" spans="1:5">
      <c r="A8" s="891"/>
      <c r="B8" s="889"/>
      <c r="C8" s="885" t="s">
        <v>11</v>
      </c>
      <c r="D8" s="885"/>
      <c r="E8" s="8">
        <f>ESF!E17</f>
        <v>51666888.759999998</v>
      </c>
    </row>
    <row r="9" spans="1:5">
      <c r="A9" s="891"/>
      <c r="B9" s="889"/>
      <c r="C9" s="885" t="s">
        <v>13</v>
      </c>
      <c r="D9" s="885"/>
      <c r="E9" s="8">
        <f>ESF!E18</f>
        <v>5212892.09</v>
      </c>
    </row>
    <row r="10" spans="1:5">
      <c r="A10" s="891"/>
      <c r="B10" s="889"/>
      <c r="C10" s="885" t="s">
        <v>15</v>
      </c>
      <c r="D10" s="885"/>
      <c r="E10" s="8">
        <f>ESF!E19</f>
        <v>0</v>
      </c>
    </row>
    <row r="11" spans="1:5">
      <c r="A11" s="891"/>
      <c r="B11" s="889"/>
      <c r="C11" s="885" t="s">
        <v>17</v>
      </c>
      <c r="D11" s="885"/>
      <c r="E11" s="8">
        <f>ESF!E20</f>
        <v>0</v>
      </c>
    </row>
    <row r="12" spans="1:5">
      <c r="A12" s="891"/>
      <c r="B12" s="889"/>
      <c r="C12" s="885" t="s">
        <v>19</v>
      </c>
      <c r="D12" s="885"/>
      <c r="E12" s="8">
        <f>ESF!E21</f>
        <v>0</v>
      </c>
    </row>
    <row r="13" spans="1:5">
      <c r="A13" s="891"/>
      <c r="B13" s="889"/>
      <c r="C13" s="885" t="s">
        <v>21</v>
      </c>
      <c r="D13" s="885"/>
      <c r="E13" s="8">
        <f>ESF!E22</f>
        <v>0</v>
      </c>
    </row>
    <row r="14" spans="1:5" ht="15.75" thickBot="1">
      <c r="A14" s="891"/>
      <c r="B14" s="4"/>
      <c r="C14" s="886" t="s">
        <v>24</v>
      </c>
      <c r="D14" s="886"/>
      <c r="E14" s="9">
        <f>ESF!E24</f>
        <v>96541801</v>
      </c>
    </row>
    <row r="15" spans="1:5">
      <c r="A15" s="891"/>
      <c r="B15" s="889" t="s">
        <v>26</v>
      </c>
      <c r="C15" s="885" t="s">
        <v>28</v>
      </c>
      <c r="D15" s="885"/>
      <c r="E15" s="8">
        <f>ESF!E29</f>
        <v>0</v>
      </c>
    </row>
    <row r="16" spans="1:5">
      <c r="A16" s="891"/>
      <c r="B16" s="889"/>
      <c r="C16" s="885" t="s">
        <v>30</v>
      </c>
      <c r="D16" s="885"/>
      <c r="E16" s="8">
        <f>ESF!E30</f>
        <v>0</v>
      </c>
    </row>
    <row r="17" spans="1:5">
      <c r="A17" s="891"/>
      <c r="B17" s="889"/>
      <c r="C17" s="885" t="s">
        <v>32</v>
      </c>
      <c r="D17" s="885"/>
      <c r="E17" s="8">
        <f>ESF!E31</f>
        <v>715578515.17999995</v>
      </c>
    </row>
    <row r="18" spans="1:5">
      <c r="A18" s="891"/>
      <c r="B18" s="889"/>
      <c r="C18" s="885" t="s">
        <v>34</v>
      </c>
      <c r="D18" s="885"/>
      <c r="E18" s="8">
        <f>ESF!E32</f>
        <v>50265272</v>
      </c>
    </row>
    <row r="19" spans="1:5">
      <c r="A19" s="891"/>
      <c r="B19" s="889"/>
      <c r="C19" s="885" t="s">
        <v>36</v>
      </c>
      <c r="D19" s="885"/>
      <c r="E19" s="8">
        <f>ESF!E33</f>
        <v>19831.330000000002</v>
      </c>
    </row>
    <row r="20" spans="1:5">
      <c r="A20" s="891"/>
      <c r="B20" s="889"/>
      <c r="C20" s="885" t="s">
        <v>38</v>
      </c>
      <c r="D20" s="885"/>
      <c r="E20" s="8">
        <f>ESF!E34</f>
        <v>-28788723.359999999</v>
      </c>
    </row>
    <row r="21" spans="1:5">
      <c r="A21" s="891"/>
      <c r="B21" s="889"/>
      <c r="C21" s="885" t="s">
        <v>40</v>
      </c>
      <c r="D21" s="885"/>
      <c r="E21" s="8">
        <f>ESF!E35</f>
        <v>13049.86</v>
      </c>
    </row>
    <row r="22" spans="1:5">
      <c r="A22" s="891"/>
      <c r="B22" s="889"/>
      <c r="C22" s="885" t="s">
        <v>41</v>
      </c>
      <c r="D22" s="885"/>
      <c r="E22" s="8">
        <f>ESF!E36</f>
        <v>0</v>
      </c>
    </row>
    <row r="23" spans="1:5">
      <c r="A23" s="891"/>
      <c r="B23" s="889"/>
      <c r="C23" s="885" t="s">
        <v>43</v>
      </c>
      <c r="D23" s="885"/>
      <c r="E23" s="8">
        <f>ESF!E37</f>
        <v>0</v>
      </c>
    </row>
    <row r="24" spans="1:5" ht="15.75" thickBot="1">
      <c r="A24" s="891"/>
      <c r="B24" s="4"/>
      <c r="C24" s="886" t="s">
        <v>45</v>
      </c>
      <c r="D24" s="886"/>
      <c r="E24" s="9">
        <f>ESF!E39</f>
        <v>737087945.00999999</v>
      </c>
    </row>
    <row r="25" spans="1:5" ht="15.75" thickBot="1">
      <c r="A25" s="891"/>
      <c r="B25" s="2"/>
      <c r="C25" s="886" t="s">
        <v>47</v>
      </c>
      <c r="D25" s="886"/>
      <c r="E25" s="9">
        <f>ESF!E41</f>
        <v>833629746.00999999</v>
      </c>
    </row>
    <row r="26" spans="1:5">
      <c r="A26" s="891" t="s">
        <v>68</v>
      </c>
      <c r="B26" s="889" t="s">
        <v>8</v>
      </c>
      <c r="C26" s="885" t="s">
        <v>10</v>
      </c>
      <c r="D26" s="885"/>
      <c r="E26" s="8">
        <f>ESF!J16</f>
        <v>1108239.19</v>
      </c>
    </row>
    <row r="27" spans="1:5">
      <c r="A27" s="891"/>
      <c r="B27" s="889"/>
      <c r="C27" s="885" t="s">
        <v>12</v>
      </c>
      <c r="D27" s="885"/>
      <c r="E27" s="8">
        <f>ESF!J17</f>
        <v>0</v>
      </c>
    </row>
    <row r="28" spans="1:5">
      <c r="A28" s="891"/>
      <c r="B28" s="889"/>
      <c r="C28" s="885" t="s">
        <v>14</v>
      </c>
      <c r="D28" s="885"/>
      <c r="E28" s="8">
        <f>ESF!J18</f>
        <v>0</v>
      </c>
    </row>
    <row r="29" spans="1:5">
      <c r="A29" s="891"/>
      <c r="B29" s="889"/>
      <c r="C29" s="885" t="s">
        <v>16</v>
      </c>
      <c r="D29" s="885"/>
      <c r="E29" s="8">
        <f>ESF!J19</f>
        <v>0</v>
      </c>
    </row>
    <row r="30" spans="1:5">
      <c r="A30" s="891"/>
      <c r="B30" s="889"/>
      <c r="C30" s="885" t="s">
        <v>18</v>
      </c>
      <c r="D30" s="885"/>
      <c r="E30" s="8">
        <f>ESF!J20</f>
        <v>0</v>
      </c>
    </row>
    <row r="31" spans="1:5">
      <c r="A31" s="891"/>
      <c r="B31" s="889"/>
      <c r="C31" s="885" t="s">
        <v>20</v>
      </c>
      <c r="D31" s="885"/>
      <c r="E31" s="8">
        <f>ESF!J21</f>
        <v>0</v>
      </c>
    </row>
    <row r="32" spans="1:5">
      <c r="A32" s="891"/>
      <c r="B32" s="889"/>
      <c r="C32" s="885" t="s">
        <v>22</v>
      </c>
      <c r="D32" s="885"/>
      <c r="E32" s="8">
        <f>ESF!J22</f>
        <v>0</v>
      </c>
    </row>
    <row r="33" spans="1:5">
      <c r="A33" s="891"/>
      <c r="B33" s="889"/>
      <c r="C33" s="885" t="s">
        <v>23</v>
      </c>
      <c r="D33" s="885"/>
      <c r="E33" s="8">
        <f>ESF!J23</f>
        <v>0</v>
      </c>
    </row>
    <row r="34" spans="1:5" ht="15.75" thickBot="1">
      <c r="A34" s="891"/>
      <c r="B34" s="4"/>
      <c r="C34" s="886" t="s">
        <v>25</v>
      </c>
      <c r="D34" s="886"/>
      <c r="E34" s="9">
        <f>ESF!J25</f>
        <v>1108239.19</v>
      </c>
    </row>
    <row r="35" spans="1:5">
      <c r="A35" s="891"/>
      <c r="B35" s="889" t="s">
        <v>27</v>
      </c>
      <c r="C35" s="885" t="s">
        <v>29</v>
      </c>
      <c r="D35" s="885"/>
      <c r="E35" s="8">
        <f>ESF!J29</f>
        <v>0</v>
      </c>
    </row>
    <row r="36" spans="1:5">
      <c r="A36" s="891"/>
      <c r="B36" s="889"/>
      <c r="C36" s="885" t="s">
        <v>31</v>
      </c>
      <c r="D36" s="885"/>
      <c r="E36" s="8">
        <f>ESF!J30</f>
        <v>0</v>
      </c>
    </row>
    <row r="37" spans="1:5">
      <c r="A37" s="891"/>
      <c r="B37" s="889"/>
      <c r="C37" s="885" t="s">
        <v>33</v>
      </c>
      <c r="D37" s="885"/>
      <c r="E37" s="8">
        <f>ESF!J31</f>
        <v>0</v>
      </c>
    </row>
    <row r="38" spans="1:5">
      <c r="A38" s="891"/>
      <c r="B38" s="889"/>
      <c r="C38" s="885" t="s">
        <v>35</v>
      </c>
      <c r="D38" s="885"/>
      <c r="E38" s="8">
        <f>ESF!J32</f>
        <v>0</v>
      </c>
    </row>
    <row r="39" spans="1:5">
      <c r="A39" s="891"/>
      <c r="B39" s="889"/>
      <c r="C39" s="885" t="s">
        <v>37</v>
      </c>
      <c r="D39" s="885"/>
      <c r="E39" s="8">
        <f>ESF!J33</f>
        <v>0</v>
      </c>
    </row>
    <row r="40" spans="1:5">
      <c r="A40" s="891"/>
      <c r="B40" s="889"/>
      <c r="C40" s="885" t="s">
        <v>39</v>
      </c>
      <c r="D40" s="885"/>
      <c r="E40" s="8">
        <f>ESF!J34</f>
        <v>0</v>
      </c>
    </row>
    <row r="41" spans="1:5" ht="15.75" thickBot="1">
      <c r="A41" s="891"/>
      <c r="B41" s="2"/>
      <c r="C41" s="886" t="s">
        <v>42</v>
      </c>
      <c r="D41" s="886"/>
      <c r="E41" s="9">
        <f>ESF!J36</f>
        <v>0</v>
      </c>
    </row>
    <row r="42" spans="1:5" ht="15.75" thickBot="1">
      <c r="A42" s="891"/>
      <c r="B42" s="2"/>
      <c r="C42" s="886" t="s">
        <v>44</v>
      </c>
      <c r="D42" s="886"/>
      <c r="E42" s="9">
        <f>ESF!J38</f>
        <v>1108239.19</v>
      </c>
    </row>
    <row r="43" spans="1:5">
      <c r="A43" s="3"/>
      <c r="B43" s="889" t="s">
        <v>46</v>
      </c>
      <c r="C43" s="887" t="s">
        <v>48</v>
      </c>
      <c r="D43" s="887"/>
      <c r="E43" s="10">
        <f>ESF!J42</f>
        <v>792989891.40999997</v>
      </c>
    </row>
    <row r="44" spans="1:5">
      <c r="A44" s="3"/>
      <c r="B44" s="889"/>
      <c r="C44" s="885" t="s">
        <v>49</v>
      </c>
      <c r="D44" s="885"/>
      <c r="E44" s="8">
        <f>ESF!J44</f>
        <v>791741201.24000001</v>
      </c>
    </row>
    <row r="45" spans="1:5">
      <c r="A45" s="3"/>
      <c r="B45" s="889"/>
      <c r="C45" s="885" t="s">
        <v>50</v>
      </c>
      <c r="D45" s="885"/>
      <c r="E45" s="8">
        <f>ESF!J45</f>
        <v>1248690.17</v>
      </c>
    </row>
    <row r="46" spans="1:5">
      <c r="A46" s="3"/>
      <c r="B46" s="889"/>
      <c r="C46" s="885" t="s">
        <v>51</v>
      </c>
      <c r="D46" s="885"/>
      <c r="E46" s="8">
        <f>ESF!J46</f>
        <v>0</v>
      </c>
    </row>
    <row r="47" spans="1:5">
      <c r="A47" s="3"/>
      <c r="B47" s="889"/>
      <c r="C47" s="887" t="s">
        <v>52</v>
      </c>
      <c r="D47" s="887"/>
      <c r="E47" s="10">
        <f>ESF!J48</f>
        <v>39531615.409999996</v>
      </c>
    </row>
    <row r="48" spans="1:5">
      <c r="A48" s="3"/>
      <c r="B48" s="889"/>
      <c r="C48" s="885" t="s">
        <v>53</v>
      </c>
      <c r="D48" s="885"/>
      <c r="E48" s="8">
        <f>ESF!J50</f>
        <v>65123009.439999998</v>
      </c>
    </row>
    <row r="49" spans="1:5">
      <c r="A49" s="3"/>
      <c r="B49" s="889"/>
      <c r="C49" s="885" t="s">
        <v>54</v>
      </c>
      <c r="D49" s="885"/>
      <c r="E49" s="8">
        <f>ESF!J51</f>
        <v>-25591394.030000001</v>
      </c>
    </row>
    <row r="50" spans="1:5">
      <c r="A50" s="3"/>
      <c r="B50" s="889"/>
      <c r="C50" s="885" t="s">
        <v>55</v>
      </c>
      <c r="D50" s="885"/>
      <c r="E50" s="8">
        <f>ESF!J52</f>
        <v>0</v>
      </c>
    </row>
    <row r="51" spans="1:5">
      <c r="A51" s="3"/>
      <c r="B51" s="889"/>
      <c r="C51" s="885" t="s">
        <v>56</v>
      </c>
      <c r="D51" s="885"/>
      <c r="E51" s="8">
        <f>ESF!J53</f>
        <v>0</v>
      </c>
    </row>
    <row r="52" spans="1:5">
      <c r="A52" s="3"/>
      <c r="B52" s="889"/>
      <c r="C52" s="885" t="s">
        <v>57</v>
      </c>
      <c r="D52" s="885"/>
      <c r="E52" s="8">
        <f>ESF!J54</f>
        <v>0</v>
      </c>
    </row>
    <row r="53" spans="1:5">
      <c r="A53" s="3"/>
      <c r="B53" s="889"/>
      <c r="C53" s="887" t="s">
        <v>58</v>
      </c>
      <c r="D53" s="887"/>
      <c r="E53" s="10">
        <f>ESF!J56</f>
        <v>0</v>
      </c>
    </row>
    <row r="54" spans="1:5">
      <c r="A54" s="3"/>
      <c r="B54" s="889"/>
      <c r="C54" s="885" t="s">
        <v>59</v>
      </c>
      <c r="D54" s="885"/>
      <c r="E54" s="8">
        <f>ESF!J58</f>
        <v>0</v>
      </c>
    </row>
    <row r="55" spans="1:5">
      <c r="A55" s="3"/>
      <c r="B55" s="889"/>
      <c r="C55" s="885" t="s">
        <v>60</v>
      </c>
      <c r="D55" s="885"/>
      <c r="E55" s="8">
        <f>ESF!J59</f>
        <v>0</v>
      </c>
    </row>
    <row r="56" spans="1:5" ht="15.75" thickBot="1">
      <c r="A56" s="3"/>
      <c r="B56" s="889"/>
      <c r="C56" s="886" t="s">
        <v>61</v>
      </c>
      <c r="D56" s="886"/>
      <c r="E56" s="9">
        <f>ESF!J61</f>
        <v>832521506.81999993</v>
      </c>
    </row>
    <row r="57" spans="1:5" ht="15.75" thickBot="1">
      <c r="A57" s="3"/>
      <c r="B57" s="2"/>
      <c r="C57" s="886" t="s">
        <v>62</v>
      </c>
      <c r="D57" s="886"/>
      <c r="E57" s="9">
        <f>ESF!J63</f>
        <v>833629746.00999999</v>
      </c>
    </row>
    <row r="58" spans="1:5">
      <c r="A58" s="3"/>
      <c r="B58" s="2"/>
      <c r="C58" s="895" t="s">
        <v>4</v>
      </c>
      <c r="D58" s="895"/>
      <c r="E58" s="1">
        <v>2012</v>
      </c>
    </row>
    <row r="59" spans="1:5">
      <c r="A59" s="891" t="s">
        <v>67</v>
      </c>
      <c r="B59" s="889" t="s">
        <v>7</v>
      </c>
      <c r="C59" s="885" t="s">
        <v>9</v>
      </c>
      <c r="D59" s="885"/>
      <c r="E59" s="8">
        <f>ESF!F16</f>
        <v>31138989.129999999</v>
      </c>
    </row>
    <row r="60" spans="1:5">
      <c r="A60" s="891"/>
      <c r="B60" s="889"/>
      <c r="C60" s="885" t="s">
        <v>11</v>
      </c>
      <c r="D60" s="885"/>
      <c r="E60" s="8">
        <f>ESF!F17</f>
        <v>10814620.640000001</v>
      </c>
    </row>
    <row r="61" spans="1:5">
      <c r="A61" s="891"/>
      <c r="B61" s="889"/>
      <c r="C61" s="885" t="s">
        <v>13</v>
      </c>
      <c r="D61" s="885"/>
      <c r="E61" s="8">
        <f>ESF!F18</f>
        <v>3578537.43</v>
      </c>
    </row>
    <row r="62" spans="1:5">
      <c r="A62" s="891"/>
      <c r="B62" s="889"/>
      <c r="C62" s="885" t="s">
        <v>15</v>
      </c>
      <c r="D62" s="885"/>
      <c r="E62" s="8">
        <f>ESF!F19</f>
        <v>0</v>
      </c>
    </row>
    <row r="63" spans="1:5">
      <c r="A63" s="891"/>
      <c r="B63" s="889"/>
      <c r="C63" s="885" t="s">
        <v>17</v>
      </c>
      <c r="D63" s="885"/>
      <c r="E63" s="8">
        <f>ESF!F20</f>
        <v>0</v>
      </c>
    </row>
    <row r="64" spans="1:5">
      <c r="A64" s="891"/>
      <c r="B64" s="889"/>
      <c r="C64" s="885" t="s">
        <v>19</v>
      </c>
      <c r="D64" s="885"/>
      <c r="E64" s="8">
        <f>ESF!F21</f>
        <v>0</v>
      </c>
    </row>
    <row r="65" spans="1:5">
      <c r="A65" s="891"/>
      <c r="B65" s="889"/>
      <c r="C65" s="885" t="s">
        <v>21</v>
      </c>
      <c r="D65" s="885"/>
      <c r="E65" s="8">
        <f>ESF!F22</f>
        <v>0</v>
      </c>
    </row>
    <row r="66" spans="1:5" ht="15.75" thickBot="1">
      <c r="A66" s="891"/>
      <c r="B66" s="4"/>
      <c r="C66" s="886" t="s">
        <v>24</v>
      </c>
      <c r="D66" s="886"/>
      <c r="E66" s="9">
        <f>ESF!F24</f>
        <v>45532147.199999996</v>
      </c>
    </row>
    <row r="67" spans="1:5">
      <c r="A67" s="891"/>
      <c r="B67" s="889" t="s">
        <v>26</v>
      </c>
      <c r="C67" s="885" t="s">
        <v>28</v>
      </c>
      <c r="D67" s="885"/>
      <c r="E67" s="8">
        <f>ESF!F29</f>
        <v>0</v>
      </c>
    </row>
    <row r="68" spans="1:5">
      <c r="A68" s="891"/>
      <c r="B68" s="889"/>
      <c r="C68" s="885" t="s">
        <v>30</v>
      </c>
      <c r="D68" s="885"/>
      <c r="E68" s="8">
        <f>ESF!F30</f>
        <v>0</v>
      </c>
    </row>
    <row r="69" spans="1:5">
      <c r="A69" s="891"/>
      <c r="B69" s="889"/>
      <c r="C69" s="885" t="s">
        <v>32</v>
      </c>
      <c r="D69" s="885"/>
      <c r="E69" s="8">
        <f>ESF!F31</f>
        <v>680304340.35000002</v>
      </c>
    </row>
    <row r="70" spans="1:5">
      <c r="A70" s="891"/>
      <c r="B70" s="889"/>
      <c r="C70" s="885" t="s">
        <v>34</v>
      </c>
      <c r="D70" s="885"/>
      <c r="E70" s="8">
        <f>ESF!F32</f>
        <v>49820990.170000002</v>
      </c>
    </row>
    <row r="71" spans="1:5">
      <c r="A71" s="891"/>
      <c r="B71" s="889"/>
      <c r="C71" s="885" t="s">
        <v>36</v>
      </c>
      <c r="D71" s="885"/>
      <c r="E71" s="8">
        <f>ESF!F33</f>
        <v>19831.330000000002</v>
      </c>
    </row>
    <row r="72" spans="1:5">
      <c r="A72" s="891"/>
      <c r="B72" s="889"/>
      <c r="C72" s="885" t="s">
        <v>38</v>
      </c>
      <c r="D72" s="885"/>
      <c r="E72" s="8">
        <f>ESF!F34</f>
        <v>-28788723.359999999</v>
      </c>
    </row>
    <row r="73" spans="1:5">
      <c r="A73" s="891"/>
      <c r="B73" s="889"/>
      <c r="C73" s="885" t="s">
        <v>40</v>
      </c>
      <c r="D73" s="885"/>
      <c r="E73" s="8">
        <f>ESF!F35</f>
        <v>0</v>
      </c>
    </row>
    <row r="74" spans="1:5">
      <c r="A74" s="891"/>
      <c r="B74" s="889"/>
      <c r="C74" s="885" t="s">
        <v>41</v>
      </c>
      <c r="D74" s="885"/>
      <c r="E74" s="8">
        <f>ESF!F36</f>
        <v>0</v>
      </c>
    </row>
    <row r="75" spans="1:5">
      <c r="A75" s="891"/>
      <c r="B75" s="889"/>
      <c r="C75" s="885" t="s">
        <v>43</v>
      </c>
      <c r="D75" s="885"/>
      <c r="E75" s="8">
        <f>ESF!F37</f>
        <v>0</v>
      </c>
    </row>
    <row r="76" spans="1:5" ht="15.75" thickBot="1">
      <c r="A76" s="891"/>
      <c r="B76" s="4"/>
      <c r="C76" s="886" t="s">
        <v>45</v>
      </c>
      <c r="D76" s="886"/>
      <c r="E76" s="9">
        <f>ESF!F39</f>
        <v>701356438.49000001</v>
      </c>
    </row>
    <row r="77" spans="1:5" ht="15.75" thickBot="1">
      <c r="A77" s="891"/>
      <c r="B77" s="2"/>
      <c r="C77" s="886" t="s">
        <v>47</v>
      </c>
      <c r="D77" s="886"/>
      <c r="E77" s="9">
        <f>ESF!F41</f>
        <v>746888585.69000006</v>
      </c>
    </row>
    <row r="78" spans="1:5">
      <c r="A78" s="891" t="s">
        <v>68</v>
      </c>
      <c r="B78" s="889" t="s">
        <v>8</v>
      </c>
      <c r="C78" s="885" t="s">
        <v>10</v>
      </c>
      <c r="D78" s="885"/>
      <c r="E78" s="8">
        <f>ESF!K16</f>
        <v>29598135.129999999</v>
      </c>
    </row>
    <row r="79" spans="1:5">
      <c r="A79" s="891"/>
      <c r="B79" s="889"/>
      <c r="C79" s="885" t="s">
        <v>12</v>
      </c>
      <c r="D79" s="885"/>
      <c r="E79" s="8">
        <f>ESF!K17</f>
        <v>0</v>
      </c>
    </row>
    <row r="80" spans="1:5">
      <c r="A80" s="891"/>
      <c r="B80" s="889"/>
      <c r="C80" s="885" t="s">
        <v>14</v>
      </c>
      <c r="D80" s="885"/>
      <c r="E80" s="8">
        <f>ESF!K18</f>
        <v>0</v>
      </c>
    </row>
    <row r="81" spans="1:5">
      <c r="A81" s="891"/>
      <c r="B81" s="889"/>
      <c r="C81" s="885" t="s">
        <v>16</v>
      </c>
      <c r="D81" s="885"/>
      <c r="E81" s="8">
        <f>ESF!K19</f>
        <v>0</v>
      </c>
    </row>
    <row r="82" spans="1:5">
      <c r="A82" s="891"/>
      <c r="B82" s="889"/>
      <c r="C82" s="885" t="s">
        <v>18</v>
      </c>
      <c r="D82" s="885"/>
      <c r="E82" s="8">
        <f>ESF!K20</f>
        <v>0</v>
      </c>
    </row>
    <row r="83" spans="1:5">
      <c r="A83" s="891"/>
      <c r="B83" s="889"/>
      <c r="C83" s="885" t="s">
        <v>20</v>
      </c>
      <c r="D83" s="885"/>
      <c r="E83" s="8">
        <f>ESF!K21</f>
        <v>0</v>
      </c>
    </row>
    <row r="84" spans="1:5">
      <c r="A84" s="891"/>
      <c r="B84" s="889"/>
      <c r="C84" s="885" t="s">
        <v>22</v>
      </c>
      <c r="D84" s="885"/>
      <c r="E84" s="8">
        <f>ESF!K22</f>
        <v>0</v>
      </c>
    </row>
    <row r="85" spans="1:5">
      <c r="A85" s="891"/>
      <c r="B85" s="889"/>
      <c r="C85" s="885" t="s">
        <v>23</v>
      </c>
      <c r="D85" s="885"/>
      <c r="E85" s="8">
        <f>ESF!K23</f>
        <v>0</v>
      </c>
    </row>
    <row r="86" spans="1:5" ht="15.75" thickBot="1">
      <c r="A86" s="891"/>
      <c r="B86" s="4"/>
      <c r="C86" s="886" t="s">
        <v>25</v>
      </c>
      <c r="D86" s="886"/>
      <c r="E86" s="9">
        <f>ESF!K25</f>
        <v>29598135.129999999</v>
      </c>
    </row>
    <row r="87" spans="1:5">
      <c r="A87" s="891"/>
      <c r="B87" s="889" t="s">
        <v>27</v>
      </c>
      <c r="C87" s="885" t="s">
        <v>29</v>
      </c>
      <c r="D87" s="885"/>
      <c r="E87" s="8">
        <f>ESF!K29</f>
        <v>0</v>
      </c>
    </row>
    <row r="88" spans="1:5">
      <c r="A88" s="891"/>
      <c r="B88" s="889"/>
      <c r="C88" s="885" t="s">
        <v>31</v>
      </c>
      <c r="D88" s="885"/>
      <c r="E88" s="8">
        <f>ESF!K30</f>
        <v>0</v>
      </c>
    </row>
    <row r="89" spans="1:5">
      <c r="A89" s="891"/>
      <c r="B89" s="889"/>
      <c r="C89" s="885" t="s">
        <v>33</v>
      </c>
      <c r="D89" s="885"/>
      <c r="E89" s="8">
        <f>ESF!K31</f>
        <v>0</v>
      </c>
    </row>
    <row r="90" spans="1:5">
      <c r="A90" s="891"/>
      <c r="B90" s="889"/>
      <c r="C90" s="885" t="s">
        <v>35</v>
      </c>
      <c r="D90" s="885"/>
      <c r="E90" s="8">
        <f>ESF!K32</f>
        <v>0</v>
      </c>
    </row>
    <row r="91" spans="1:5">
      <c r="A91" s="891"/>
      <c r="B91" s="889"/>
      <c r="C91" s="885" t="s">
        <v>37</v>
      </c>
      <c r="D91" s="885"/>
      <c r="E91" s="8">
        <f>ESF!K33</f>
        <v>0</v>
      </c>
    </row>
    <row r="92" spans="1:5">
      <c r="A92" s="891"/>
      <c r="B92" s="889"/>
      <c r="C92" s="885" t="s">
        <v>39</v>
      </c>
      <c r="D92" s="885"/>
      <c r="E92" s="8">
        <f>ESF!K34</f>
        <v>0</v>
      </c>
    </row>
    <row r="93" spans="1:5" ht="15.75" thickBot="1">
      <c r="A93" s="891"/>
      <c r="B93" s="2"/>
      <c r="C93" s="886" t="s">
        <v>42</v>
      </c>
      <c r="D93" s="886"/>
      <c r="E93" s="9">
        <f>ESF!K36</f>
        <v>0</v>
      </c>
    </row>
    <row r="94" spans="1:5" ht="15.75" thickBot="1">
      <c r="A94" s="891"/>
      <c r="B94" s="2"/>
      <c r="C94" s="886" t="s">
        <v>44</v>
      </c>
      <c r="D94" s="886"/>
      <c r="E94" s="9">
        <f>ESF!K38</f>
        <v>29598135.129999999</v>
      </c>
    </row>
    <row r="95" spans="1:5">
      <c r="A95" s="3"/>
      <c r="B95" s="889" t="s">
        <v>46</v>
      </c>
      <c r="C95" s="887" t="s">
        <v>48</v>
      </c>
      <c r="D95" s="887"/>
      <c r="E95" s="10">
        <f>ESF!K42</f>
        <v>729990992.54999995</v>
      </c>
    </row>
    <row r="96" spans="1:5">
      <c r="A96" s="3"/>
      <c r="B96" s="889"/>
      <c r="C96" s="885" t="s">
        <v>49</v>
      </c>
      <c r="D96" s="885"/>
      <c r="E96" s="8">
        <f>ESF!K44</f>
        <v>728742302.38</v>
      </c>
    </row>
    <row r="97" spans="1:5">
      <c r="A97" s="3"/>
      <c r="B97" s="889"/>
      <c r="C97" s="885" t="s">
        <v>50</v>
      </c>
      <c r="D97" s="885"/>
      <c r="E97" s="8">
        <f>ESF!K45</f>
        <v>1248690.17</v>
      </c>
    </row>
    <row r="98" spans="1:5">
      <c r="A98" s="3"/>
      <c r="B98" s="889"/>
      <c r="C98" s="885" t="s">
        <v>51</v>
      </c>
      <c r="D98" s="885"/>
      <c r="E98" s="8">
        <f>ESF!K46</f>
        <v>0</v>
      </c>
    </row>
    <row r="99" spans="1:5">
      <c r="A99" s="3"/>
      <c r="B99" s="889"/>
      <c r="C99" s="887" t="s">
        <v>52</v>
      </c>
      <c r="D99" s="887"/>
      <c r="E99" s="10">
        <f>ESF!K48</f>
        <v>-12700541.99</v>
      </c>
    </row>
    <row r="100" spans="1:5">
      <c r="A100" s="3"/>
      <c r="B100" s="889"/>
      <c r="C100" s="885" t="s">
        <v>53</v>
      </c>
      <c r="D100" s="885"/>
      <c r="E100" s="8">
        <f>ESF!K50</f>
        <v>-2484826.84</v>
      </c>
    </row>
    <row r="101" spans="1:5">
      <c r="A101" s="3"/>
      <c r="B101" s="889"/>
      <c r="C101" s="885" t="s">
        <v>54</v>
      </c>
      <c r="D101" s="885"/>
      <c r="E101" s="8">
        <f>ESF!K51</f>
        <v>-10215715.15</v>
      </c>
    </row>
    <row r="102" spans="1:5">
      <c r="A102" s="3"/>
      <c r="B102" s="889"/>
      <c r="C102" s="885" t="s">
        <v>55</v>
      </c>
      <c r="D102" s="885"/>
      <c r="E102" s="8">
        <f>ESF!K52</f>
        <v>0</v>
      </c>
    </row>
    <row r="103" spans="1:5">
      <c r="A103" s="3"/>
      <c r="B103" s="889"/>
      <c r="C103" s="885" t="s">
        <v>56</v>
      </c>
      <c r="D103" s="885"/>
      <c r="E103" s="8">
        <f>ESF!K53</f>
        <v>0</v>
      </c>
    </row>
    <row r="104" spans="1:5">
      <c r="A104" s="3"/>
      <c r="B104" s="889"/>
      <c r="C104" s="885" t="s">
        <v>57</v>
      </c>
      <c r="D104" s="885"/>
      <c r="E104" s="8">
        <f>ESF!K54</f>
        <v>0</v>
      </c>
    </row>
    <row r="105" spans="1:5">
      <c r="A105" s="3"/>
      <c r="B105" s="889"/>
      <c r="C105" s="887" t="s">
        <v>58</v>
      </c>
      <c r="D105" s="887"/>
      <c r="E105" s="10">
        <f>ESF!K56</f>
        <v>0</v>
      </c>
    </row>
    <row r="106" spans="1:5">
      <c r="A106" s="3"/>
      <c r="B106" s="889"/>
      <c r="C106" s="885" t="s">
        <v>59</v>
      </c>
      <c r="D106" s="885"/>
      <c r="E106" s="8">
        <f>ESF!K58</f>
        <v>0</v>
      </c>
    </row>
    <row r="107" spans="1:5">
      <c r="A107" s="3"/>
      <c r="B107" s="889"/>
      <c r="C107" s="885" t="s">
        <v>60</v>
      </c>
      <c r="D107" s="885"/>
      <c r="E107" s="8">
        <f>ESF!K59</f>
        <v>0</v>
      </c>
    </row>
    <row r="108" spans="1:5" ht="15.75" thickBot="1">
      <c r="A108" s="3"/>
      <c r="B108" s="889"/>
      <c r="C108" s="886" t="s">
        <v>61</v>
      </c>
      <c r="D108" s="886"/>
      <c r="E108" s="9">
        <f>ESF!K61</f>
        <v>717290450.55999994</v>
      </c>
    </row>
    <row r="109" spans="1:5" ht="15.75" thickBot="1">
      <c r="A109" s="3"/>
      <c r="B109" s="2"/>
      <c r="C109" s="886" t="s">
        <v>62</v>
      </c>
      <c r="D109" s="886"/>
      <c r="E109" s="9">
        <f>ESF!K63</f>
        <v>746888585.68999994</v>
      </c>
    </row>
    <row r="110" spans="1:5">
      <c r="A110" s="3"/>
      <c r="B110" s="2"/>
      <c r="C110" s="888" t="s">
        <v>73</v>
      </c>
      <c r="D110" s="5" t="s">
        <v>63</v>
      </c>
      <c r="E110" s="10" t="str">
        <f>ESF!D71</f>
        <v>Lic. Isaac Noe Piña Valdivia</v>
      </c>
    </row>
    <row r="111" spans="1:5">
      <c r="A111" s="3"/>
      <c r="B111" s="2"/>
      <c r="C111" s="884"/>
      <c r="D111" s="5" t="s">
        <v>64</v>
      </c>
      <c r="E111" s="10" t="str">
        <f>ESF!D72</f>
        <v>Director General</v>
      </c>
    </row>
    <row r="112" spans="1:5">
      <c r="A112" s="3"/>
      <c r="B112" s="2"/>
      <c r="C112" s="884" t="s">
        <v>72</v>
      </c>
      <c r="D112" s="5" t="s">
        <v>63</v>
      </c>
      <c r="E112" s="10" t="str">
        <f>ESF!H71</f>
        <v>C.P. J. Felipe Sánchez Martinez</v>
      </c>
    </row>
    <row r="113" spans="1:5">
      <c r="A113" s="3"/>
      <c r="B113" s="2"/>
      <c r="C113" s="884"/>
      <c r="D113" s="5" t="s">
        <v>64</v>
      </c>
      <c r="E113" s="10" t="str">
        <f>ESF!H72</f>
        <v>Director de Finanzas y Administración</v>
      </c>
    </row>
    <row r="114" spans="1:5">
      <c r="A114" s="890" t="s">
        <v>1</v>
      </c>
      <c r="B114" s="890"/>
      <c r="C114" s="890"/>
      <c r="D114" s="890"/>
      <c r="E114" s="13" t="e">
        <f>ECSF!#REF!</f>
        <v>#REF!</v>
      </c>
    </row>
    <row r="115" spans="1:5">
      <c r="A115" s="890" t="s">
        <v>3</v>
      </c>
      <c r="B115" s="890"/>
      <c r="C115" s="890"/>
      <c r="D115" s="890"/>
      <c r="E115" s="13">
        <f>ECSF!D5</f>
        <v>0</v>
      </c>
    </row>
    <row r="116" spans="1:5">
      <c r="A116" s="890" t="s">
        <v>2</v>
      </c>
      <c r="B116" s="890"/>
      <c r="C116" s="890"/>
      <c r="D116" s="890"/>
      <c r="E116" s="14"/>
    </row>
    <row r="117" spans="1:5">
      <c r="A117" s="890" t="s">
        <v>71</v>
      </c>
      <c r="B117" s="890"/>
      <c r="C117" s="890"/>
      <c r="D117" s="890"/>
      <c r="E117" t="s">
        <v>70</v>
      </c>
    </row>
    <row r="118" spans="1:5">
      <c r="B118" s="892" t="s">
        <v>65</v>
      </c>
      <c r="C118" s="887" t="s">
        <v>5</v>
      </c>
      <c r="D118" s="887"/>
      <c r="E118" s="11">
        <f>ECSF!E12</f>
        <v>0</v>
      </c>
    </row>
    <row r="119" spans="1:5">
      <c r="B119" s="892"/>
      <c r="C119" s="887" t="s">
        <v>7</v>
      </c>
      <c r="D119" s="887"/>
      <c r="E119" s="11">
        <f>ECSF!E14</f>
        <v>0</v>
      </c>
    </row>
    <row r="120" spans="1:5">
      <c r="B120" s="892"/>
      <c r="C120" s="885" t="s">
        <v>9</v>
      </c>
      <c r="D120" s="885"/>
      <c r="E120" s="12">
        <f>ECSF!E16</f>
        <v>0</v>
      </c>
    </row>
    <row r="121" spans="1:5">
      <c r="B121" s="892"/>
      <c r="C121" s="885" t="s">
        <v>11</v>
      </c>
      <c r="D121" s="885"/>
      <c r="E121" s="12">
        <f>ECSF!E17</f>
        <v>0</v>
      </c>
    </row>
    <row r="122" spans="1:5">
      <c r="B122" s="892"/>
      <c r="C122" s="885" t="s">
        <v>13</v>
      </c>
      <c r="D122" s="885"/>
      <c r="E122" s="12">
        <f>ECSF!E18</f>
        <v>0</v>
      </c>
    </row>
    <row r="123" spans="1:5">
      <c r="B123" s="892"/>
      <c r="C123" s="885" t="s">
        <v>15</v>
      </c>
      <c r="D123" s="885"/>
      <c r="E123" s="12">
        <f>ECSF!E19</f>
        <v>0</v>
      </c>
    </row>
    <row r="124" spans="1:5">
      <c r="B124" s="892"/>
      <c r="C124" s="885" t="s">
        <v>17</v>
      </c>
      <c r="D124" s="885"/>
      <c r="E124" s="12">
        <f>ECSF!E20</f>
        <v>0</v>
      </c>
    </row>
    <row r="125" spans="1:5">
      <c r="B125" s="892"/>
      <c r="C125" s="885" t="s">
        <v>19</v>
      </c>
      <c r="D125" s="885"/>
      <c r="E125" s="12">
        <f>ECSF!E21</f>
        <v>0</v>
      </c>
    </row>
    <row r="126" spans="1:5">
      <c r="B126" s="892"/>
      <c r="C126" s="885" t="s">
        <v>21</v>
      </c>
      <c r="D126" s="885"/>
      <c r="E126" s="12">
        <f>ECSF!E22</f>
        <v>0</v>
      </c>
    </row>
    <row r="127" spans="1:5">
      <c r="B127" s="892"/>
      <c r="C127" s="887" t="s">
        <v>26</v>
      </c>
      <c r="D127" s="887"/>
      <c r="E127" s="11">
        <f>ECSF!E24</f>
        <v>0</v>
      </c>
    </row>
    <row r="128" spans="1:5">
      <c r="B128" s="892"/>
      <c r="C128" s="885" t="s">
        <v>28</v>
      </c>
      <c r="D128" s="885"/>
      <c r="E128" s="12">
        <f>ECSF!E26</f>
        <v>0</v>
      </c>
    </row>
    <row r="129" spans="2:5">
      <c r="B129" s="892"/>
      <c r="C129" s="885" t="s">
        <v>30</v>
      </c>
      <c r="D129" s="885"/>
      <c r="E129" s="12">
        <f>ECSF!E27</f>
        <v>0</v>
      </c>
    </row>
    <row r="130" spans="2:5">
      <c r="B130" s="892"/>
      <c r="C130" s="885" t="s">
        <v>32</v>
      </c>
      <c r="D130" s="885"/>
      <c r="E130" s="12">
        <f>ECSF!E28</f>
        <v>0</v>
      </c>
    </row>
    <row r="131" spans="2:5">
      <c r="B131" s="892"/>
      <c r="C131" s="885" t="s">
        <v>34</v>
      </c>
      <c r="D131" s="885"/>
      <c r="E131" s="12">
        <f>ECSF!E29</f>
        <v>0</v>
      </c>
    </row>
    <row r="132" spans="2:5">
      <c r="B132" s="892"/>
      <c r="C132" s="885" t="s">
        <v>36</v>
      </c>
      <c r="D132" s="885"/>
      <c r="E132" s="12">
        <f>ECSF!E30</f>
        <v>0</v>
      </c>
    </row>
    <row r="133" spans="2:5">
      <c r="B133" s="892"/>
      <c r="C133" s="885" t="s">
        <v>38</v>
      </c>
      <c r="D133" s="885"/>
      <c r="E133" s="12">
        <f>ECSF!E31</f>
        <v>0</v>
      </c>
    </row>
    <row r="134" spans="2:5">
      <c r="B134" s="892"/>
      <c r="C134" s="885" t="s">
        <v>40</v>
      </c>
      <c r="D134" s="885"/>
      <c r="E134" s="12">
        <f>ECSF!E32</f>
        <v>0</v>
      </c>
    </row>
    <row r="135" spans="2:5">
      <c r="B135" s="892"/>
      <c r="C135" s="885" t="s">
        <v>41</v>
      </c>
      <c r="D135" s="885"/>
      <c r="E135" s="12">
        <f>ECSF!E33</f>
        <v>0</v>
      </c>
    </row>
    <row r="136" spans="2:5">
      <c r="B136" s="892"/>
      <c r="C136" s="885" t="s">
        <v>43</v>
      </c>
      <c r="D136" s="885"/>
      <c r="E136" s="12">
        <f>ECSF!E34</f>
        <v>0</v>
      </c>
    </row>
    <row r="137" spans="2:5">
      <c r="B137" s="892"/>
      <c r="C137" s="887" t="s">
        <v>6</v>
      </c>
      <c r="D137" s="887"/>
      <c r="E137" s="11">
        <f>ECSF!J12</f>
        <v>0</v>
      </c>
    </row>
    <row r="138" spans="2:5">
      <c r="B138" s="892"/>
      <c r="C138" s="887" t="s">
        <v>8</v>
      </c>
      <c r="D138" s="887"/>
      <c r="E138" s="11">
        <f>ECSF!J14</f>
        <v>0</v>
      </c>
    </row>
    <row r="139" spans="2:5">
      <c r="B139" s="892"/>
      <c r="C139" s="885" t="s">
        <v>10</v>
      </c>
      <c r="D139" s="885"/>
      <c r="E139" s="12">
        <f>ECSF!J16</f>
        <v>0</v>
      </c>
    </row>
    <row r="140" spans="2:5">
      <c r="B140" s="892"/>
      <c r="C140" s="885" t="s">
        <v>12</v>
      </c>
      <c r="D140" s="885"/>
      <c r="E140" s="12">
        <f>ECSF!J17</f>
        <v>0</v>
      </c>
    </row>
    <row r="141" spans="2:5">
      <c r="B141" s="892"/>
      <c r="C141" s="885" t="s">
        <v>14</v>
      </c>
      <c r="D141" s="885"/>
      <c r="E141" s="12">
        <f>ECSF!J18</f>
        <v>0</v>
      </c>
    </row>
    <row r="142" spans="2:5">
      <c r="B142" s="892"/>
      <c r="C142" s="885" t="s">
        <v>16</v>
      </c>
      <c r="D142" s="885"/>
      <c r="E142" s="12">
        <f>ECSF!J19</f>
        <v>0</v>
      </c>
    </row>
    <row r="143" spans="2:5">
      <c r="B143" s="892"/>
      <c r="C143" s="885" t="s">
        <v>18</v>
      </c>
      <c r="D143" s="885"/>
      <c r="E143" s="12">
        <f>ECSF!J20</f>
        <v>0</v>
      </c>
    </row>
    <row r="144" spans="2:5">
      <c r="B144" s="892"/>
      <c r="C144" s="885" t="s">
        <v>20</v>
      </c>
      <c r="D144" s="885"/>
      <c r="E144" s="12">
        <f>ECSF!J21</f>
        <v>0</v>
      </c>
    </row>
    <row r="145" spans="2:5">
      <c r="B145" s="892"/>
      <c r="C145" s="885" t="s">
        <v>22</v>
      </c>
      <c r="D145" s="885"/>
      <c r="E145" s="12">
        <f>ECSF!J22</f>
        <v>0</v>
      </c>
    </row>
    <row r="146" spans="2:5">
      <c r="B146" s="892"/>
      <c r="C146" s="885" t="s">
        <v>23</v>
      </c>
      <c r="D146" s="885"/>
      <c r="E146" s="12">
        <f>ECSF!J23</f>
        <v>0</v>
      </c>
    </row>
    <row r="147" spans="2:5">
      <c r="B147" s="892"/>
      <c r="C147" s="894" t="s">
        <v>27</v>
      </c>
      <c r="D147" s="894"/>
      <c r="E147" s="11">
        <f>ECSF!J25</f>
        <v>0</v>
      </c>
    </row>
    <row r="148" spans="2:5">
      <c r="B148" s="892"/>
      <c r="C148" s="885" t="s">
        <v>29</v>
      </c>
      <c r="D148" s="885"/>
      <c r="E148" s="12">
        <f>ECSF!J27</f>
        <v>0</v>
      </c>
    </row>
    <row r="149" spans="2:5">
      <c r="B149" s="892"/>
      <c r="C149" s="885" t="s">
        <v>31</v>
      </c>
      <c r="D149" s="885"/>
      <c r="E149" s="12">
        <f>ECSF!J28</f>
        <v>0</v>
      </c>
    </row>
    <row r="150" spans="2:5">
      <c r="B150" s="892"/>
      <c r="C150" s="885" t="s">
        <v>33</v>
      </c>
      <c r="D150" s="885"/>
      <c r="E150" s="12">
        <f>ECSF!J29</f>
        <v>0</v>
      </c>
    </row>
    <row r="151" spans="2:5">
      <c r="B151" s="892"/>
      <c r="C151" s="885" t="s">
        <v>35</v>
      </c>
      <c r="D151" s="885"/>
      <c r="E151" s="12">
        <f>ECSF!J30</f>
        <v>0</v>
      </c>
    </row>
    <row r="152" spans="2:5">
      <c r="B152" s="892"/>
      <c r="C152" s="885" t="s">
        <v>37</v>
      </c>
      <c r="D152" s="885"/>
      <c r="E152" s="12">
        <f>ECSF!J31</f>
        <v>0</v>
      </c>
    </row>
    <row r="153" spans="2:5">
      <c r="B153" s="892"/>
      <c r="C153" s="885" t="s">
        <v>39</v>
      </c>
      <c r="D153" s="885"/>
      <c r="E153" s="12">
        <f>ECSF!J32</f>
        <v>0</v>
      </c>
    </row>
    <row r="154" spans="2:5">
      <c r="B154" s="892"/>
      <c r="C154" s="887" t="s">
        <v>46</v>
      </c>
      <c r="D154" s="887"/>
      <c r="E154" s="11">
        <f>ECSF!J34</f>
        <v>130606735.14</v>
      </c>
    </row>
    <row r="155" spans="2:5">
      <c r="B155" s="892"/>
      <c r="C155" s="887" t="s">
        <v>48</v>
      </c>
      <c r="D155" s="887"/>
      <c r="E155" s="11">
        <f>ECSF!J36</f>
        <v>62998898.859999999</v>
      </c>
    </row>
    <row r="156" spans="2:5">
      <c r="B156" s="892"/>
      <c r="C156" s="885" t="s">
        <v>49</v>
      </c>
      <c r="D156" s="885"/>
      <c r="E156" s="12">
        <f>ECSF!J38</f>
        <v>62998898.859999999</v>
      </c>
    </row>
    <row r="157" spans="2:5">
      <c r="B157" s="892"/>
      <c r="C157" s="885" t="s">
        <v>50</v>
      </c>
      <c r="D157" s="885"/>
      <c r="E157" s="12">
        <f>ECSF!J39</f>
        <v>0</v>
      </c>
    </row>
    <row r="158" spans="2:5">
      <c r="B158" s="892"/>
      <c r="C158" s="885" t="s">
        <v>51</v>
      </c>
      <c r="D158" s="885"/>
      <c r="E158" s="12">
        <f>ECSF!J40</f>
        <v>0</v>
      </c>
    </row>
    <row r="159" spans="2:5">
      <c r="B159" s="892"/>
      <c r="C159" s="887" t="s">
        <v>52</v>
      </c>
      <c r="D159" s="887"/>
      <c r="E159" s="11">
        <f>ECSF!J42</f>
        <v>67607836.280000001</v>
      </c>
    </row>
    <row r="160" spans="2:5">
      <c r="B160" s="892"/>
      <c r="C160" s="885" t="s">
        <v>53</v>
      </c>
      <c r="D160" s="885"/>
      <c r="E160" s="12">
        <f>ECSF!J44</f>
        <v>67607836.280000001</v>
      </c>
    </row>
    <row r="161" spans="2:5">
      <c r="B161" s="892"/>
      <c r="C161" s="885" t="s">
        <v>54</v>
      </c>
      <c r="D161" s="885"/>
      <c r="E161" s="12">
        <f>ECSF!J45</f>
        <v>0</v>
      </c>
    </row>
    <row r="162" spans="2:5">
      <c r="B162" s="892"/>
      <c r="C162" s="885" t="s">
        <v>55</v>
      </c>
      <c r="D162" s="885"/>
      <c r="E162" s="12">
        <f>ECSF!J46</f>
        <v>0</v>
      </c>
    </row>
    <row r="163" spans="2:5">
      <c r="B163" s="892"/>
      <c r="C163" s="885" t="s">
        <v>56</v>
      </c>
      <c r="D163" s="885"/>
      <c r="E163" s="12">
        <f>ECSF!J47</f>
        <v>0</v>
      </c>
    </row>
    <row r="164" spans="2:5">
      <c r="B164" s="892"/>
      <c r="C164" s="885" t="s">
        <v>57</v>
      </c>
      <c r="D164" s="885"/>
      <c r="E164" s="12">
        <f>ECSF!J48</f>
        <v>0</v>
      </c>
    </row>
    <row r="165" spans="2:5">
      <c r="B165" s="892"/>
      <c r="C165" s="887" t="s">
        <v>58</v>
      </c>
      <c r="D165" s="887"/>
      <c r="E165" s="11">
        <f>ECSF!J50</f>
        <v>0</v>
      </c>
    </row>
    <row r="166" spans="2:5">
      <c r="B166" s="892"/>
      <c r="C166" s="885" t="s">
        <v>59</v>
      </c>
      <c r="D166" s="885"/>
      <c r="E166" s="12">
        <f>ECSF!J52</f>
        <v>0</v>
      </c>
    </row>
    <row r="167" spans="2:5" ht="15" customHeight="1" thickBot="1">
      <c r="B167" s="893"/>
      <c r="C167" s="885" t="s">
        <v>60</v>
      </c>
      <c r="D167" s="885"/>
      <c r="E167" s="12">
        <f>ECSF!J53</f>
        <v>0</v>
      </c>
    </row>
    <row r="168" spans="2:5">
      <c r="B168" s="892" t="s">
        <v>66</v>
      </c>
      <c r="C168" s="887" t="s">
        <v>5</v>
      </c>
      <c r="D168" s="887"/>
      <c r="E168" s="11">
        <f>ECSF!F12</f>
        <v>86741160.319999993</v>
      </c>
    </row>
    <row r="169" spans="2:5" ht="15" customHeight="1">
      <c r="B169" s="892"/>
      <c r="C169" s="887" t="s">
        <v>7</v>
      </c>
      <c r="D169" s="887"/>
      <c r="E169" s="11">
        <f>ECSF!F14</f>
        <v>51009653.799999997</v>
      </c>
    </row>
    <row r="170" spans="2:5" ht="15" customHeight="1">
      <c r="B170" s="892"/>
      <c r="C170" s="885" t="s">
        <v>9</v>
      </c>
      <c r="D170" s="885"/>
      <c r="E170" s="12">
        <f>ECSF!F16</f>
        <v>8523031.0199999996</v>
      </c>
    </row>
    <row r="171" spans="2:5" ht="15" customHeight="1">
      <c r="B171" s="892"/>
      <c r="C171" s="885" t="s">
        <v>11</v>
      </c>
      <c r="D171" s="885"/>
      <c r="E171" s="12">
        <f>ECSF!F17</f>
        <v>40852268.119999997</v>
      </c>
    </row>
    <row r="172" spans="2:5">
      <c r="B172" s="892"/>
      <c r="C172" s="885" t="s">
        <v>13</v>
      </c>
      <c r="D172" s="885"/>
      <c r="E172" s="12">
        <f>ECSF!F18</f>
        <v>1634354.66</v>
      </c>
    </row>
    <row r="173" spans="2:5">
      <c r="B173" s="892"/>
      <c r="C173" s="885" t="s">
        <v>15</v>
      </c>
      <c r="D173" s="885"/>
      <c r="E173" s="12">
        <f>ECSF!F19</f>
        <v>0</v>
      </c>
    </row>
    <row r="174" spans="2:5" ht="15" customHeight="1">
      <c r="B174" s="892"/>
      <c r="C174" s="885" t="s">
        <v>17</v>
      </c>
      <c r="D174" s="885"/>
      <c r="E174" s="12">
        <f>ECSF!F20</f>
        <v>0</v>
      </c>
    </row>
    <row r="175" spans="2:5" ht="15" customHeight="1">
      <c r="B175" s="892"/>
      <c r="C175" s="885" t="s">
        <v>19</v>
      </c>
      <c r="D175" s="885"/>
      <c r="E175" s="12">
        <f>ECSF!F21</f>
        <v>0</v>
      </c>
    </row>
    <row r="176" spans="2:5">
      <c r="B176" s="892"/>
      <c r="C176" s="885" t="s">
        <v>21</v>
      </c>
      <c r="D176" s="885"/>
      <c r="E176" s="12">
        <f>ECSF!F22</f>
        <v>0</v>
      </c>
    </row>
    <row r="177" spans="2:5" ht="15" customHeight="1">
      <c r="B177" s="892"/>
      <c r="C177" s="887" t="s">
        <v>26</v>
      </c>
      <c r="D177" s="887"/>
      <c r="E177" s="11">
        <f>ECSF!F24</f>
        <v>35731506.519999996</v>
      </c>
    </row>
    <row r="178" spans="2:5">
      <c r="B178" s="892"/>
      <c r="C178" s="885" t="s">
        <v>28</v>
      </c>
      <c r="D178" s="885"/>
      <c r="E178" s="12">
        <f>ECSF!F26</f>
        <v>0</v>
      </c>
    </row>
    <row r="179" spans="2:5" ht="15" customHeight="1">
      <c r="B179" s="892"/>
      <c r="C179" s="885" t="s">
        <v>30</v>
      </c>
      <c r="D179" s="885"/>
      <c r="E179" s="12">
        <f>ECSF!F27</f>
        <v>0</v>
      </c>
    </row>
    <row r="180" spans="2:5" ht="15" customHeight="1">
      <c r="B180" s="892"/>
      <c r="C180" s="885" t="s">
        <v>32</v>
      </c>
      <c r="D180" s="885"/>
      <c r="E180" s="12">
        <f>ECSF!F28</f>
        <v>35274174.829999998</v>
      </c>
    </row>
    <row r="181" spans="2:5" ht="15" customHeight="1">
      <c r="B181" s="892"/>
      <c r="C181" s="885" t="s">
        <v>34</v>
      </c>
      <c r="D181" s="885"/>
      <c r="E181" s="12">
        <f>ECSF!F29</f>
        <v>444281.83</v>
      </c>
    </row>
    <row r="182" spans="2:5" ht="15" customHeight="1">
      <c r="B182" s="892"/>
      <c r="C182" s="885" t="s">
        <v>36</v>
      </c>
      <c r="D182" s="885"/>
      <c r="E182" s="12">
        <f>ECSF!F30</f>
        <v>0</v>
      </c>
    </row>
    <row r="183" spans="2:5" ht="15" customHeight="1">
      <c r="B183" s="892"/>
      <c r="C183" s="885" t="s">
        <v>38</v>
      </c>
      <c r="D183" s="885"/>
      <c r="E183" s="12">
        <f>ECSF!F31</f>
        <v>0</v>
      </c>
    </row>
    <row r="184" spans="2:5" ht="15" customHeight="1">
      <c r="B184" s="892"/>
      <c r="C184" s="885" t="s">
        <v>40</v>
      </c>
      <c r="D184" s="885"/>
      <c r="E184" s="12">
        <f>ECSF!F32</f>
        <v>13049.86</v>
      </c>
    </row>
    <row r="185" spans="2:5" ht="15" customHeight="1">
      <c r="B185" s="892"/>
      <c r="C185" s="885" t="s">
        <v>41</v>
      </c>
      <c r="D185" s="885"/>
      <c r="E185" s="12">
        <f>ECSF!F33</f>
        <v>0</v>
      </c>
    </row>
    <row r="186" spans="2:5" ht="15" customHeight="1">
      <c r="B186" s="892"/>
      <c r="C186" s="885" t="s">
        <v>43</v>
      </c>
      <c r="D186" s="885"/>
      <c r="E186" s="12">
        <f>ECSF!F34</f>
        <v>0</v>
      </c>
    </row>
    <row r="187" spans="2:5" ht="15" customHeight="1">
      <c r="B187" s="892"/>
      <c r="C187" s="887" t="s">
        <v>6</v>
      </c>
      <c r="D187" s="887"/>
      <c r="E187" s="11">
        <f>ECSF!K12</f>
        <v>28489895.940000001</v>
      </c>
    </row>
    <row r="188" spans="2:5">
      <c r="B188" s="892"/>
      <c r="C188" s="887" t="s">
        <v>8</v>
      </c>
      <c r="D188" s="887"/>
      <c r="E188" s="11">
        <f>ECSF!K14</f>
        <v>28489895.940000001</v>
      </c>
    </row>
    <row r="189" spans="2:5">
      <c r="B189" s="892"/>
      <c r="C189" s="885" t="s">
        <v>10</v>
      </c>
      <c r="D189" s="885"/>
      <c r="E189" s="12">
        <f>ECSF!K16</f>
        <v>28489895.940000001</v>
      </c>
    </row>
    <row r="190" spans="2:5">
      <c r="B190" s="892"/>
      <c r="C190" s="885" t="s">
        <v>12</v>
      </c>
      <c r="D190" s="885"/>
      <c r="E190" s="12">
        <f>ECSF!K17</f>
        <v>0</v>
      </c>
    </row>
    <row r="191" spans="2:5" ht="15" customHeight="1">
      <c r="B191" s="892"/>
      <c r="C191" s="885" t="s">
        <v>14</v>
      </c>
      <c r="D191" s="885"/>
      <c r="E191" s="12">
        <f>ECSF!K18</f>
        <v>0</v>
      </c>
    </row>
    <row r="192" spans="2:5">
      <c r="B192" s="892"/>
      <c r="C192" s="885" t="s">
        <v>16</v>
      </c>
      <c r="D192" s="885"/>
      <c r="E192" s="12">
        <f>ECSF!K19</f>
        <v>0</v>
      </c>
    </row>
    <row r="193" spans="2:5" ht="15" customHeight="1">
      <c r="B193" s="892"/>
      <c r="C193" s="885" t="s">
        <v>18</v>
      </c>
      <c r="D193" s="885"/>
      <c r="E193" s="12">
        <f>ECSF!K20</f>
        <v>0</v>
      </c>
    </row>
    <row r="194" spans="2:5" ht="15" customHeight="1">
      <c r="B194" s="892"/>
      <c r="C194" s="885" t="s">
        <v>20</v>
      </c>
      <c r="D194" s="885"/>
      <c r="E194" s="12">
        <f>ECSF!K21</f>
        <v>0</v>
      </c>
    </row>
    <row r="195" spans="2:5" ht="15" customHeight="1">
      <c r="B195" s="892"/>
      <c r="C195" s="885" t="s">
        <v>22</v>
      </c>
      <c r="D195" s="885"/>
      <c r="E195" s="12">
        <f>ECSF!K22</f>
        <v>0</v>
      </c>
    </row>
    <row r="196" spans="2:5" ht="15" customHeight="1">
      <c r="B196" s="892"/>
      <c r="C196" s="885" t="s">
        <v>23</v>
      </c>
      <c r="D196" s="885"/>
      <c r="E196" s="12">
        <f>ECSF!K23</f>
        <v>0</v>
      </c>
    </row>
    <row r="197" spans="2:5" ht="15" customHeight="1">
      <c r="B197" s="892"/>
      <c r="C197" s="894" t="s">
        <v>27</v>
      </c>
      <c r="D197" s="894"/>
      <c r="E197" s="11">
        <f>ECSF!K25</f>
        <v>0</v>
      </c>
    </row>
    <row r="198" spans="2:5" ht="15" customHeight="1">
      <c r="B198" s="892"/>
      <c r="C198" s="885" t="s">
        <v>29</v>
      </c>
      <c r="D198" s="885"/>
      <c r="E198" s="12">
        <f>ECSF!K27</f>
        <v>0</v>
      </c>
    </row>
    <row r="199" spans="2:5" ht="15" customHeight="1">
      <c r="B199" s="892"/>
      <c r="C199" s="885" t="s">
        <v>31</v>
      </c>
      <c r="D199" s="885"/>
      <c r="E199" s="12">
        <f>ECSF!K28</f>
        <v>0</v>
      </c>
    </row>
    <row r="200" spans="2:5" ht="15" customHeight="1">
      <c r="B200" s="892"/>
      <c r="C200" s="885" t="s">
        <v>33</v>
      </c>
      <c r="D200" s="885"/>
      <c r="E200" s="12">
        <f>ECSF!K29</f>
        <v>0</v>
      </c>
    </row>
    <row r="201" spans="2:5">
      <c r="B201" s="892"/>
      <c r="C201" s="885" t="s">
        <v>35</v>
      </c>
      <c r="D201" s="885"/>
      <c r="E201" s="12">
        <f>ECSF!K30</f>
        <v>0</v>
      </c>
    </row>
    <row r="202" spans="2:5" ht="15" customHeight="1">
      <c r="B202" s="892"/>
      <c r="C202" s="885" t="s">
        <v>37</v>
      </c>
      <c r="D202" s="885"/>
      <c r="E202" s="12">
        <f>ECSF!K31</f>
        <v>0</v>
      </c>
    </row>
    <row r="203" spans="2:5">
      <c r="B203" s="892"/>
      <c r="C203" s="885" t="s">
        <v>39</v>
      </c>
      <c r="D203" s="885"/>
      <c r="E203" s="12">
        <f>ECSF!K32</f>
        <v>0</v>
      </c>
    </row>
    <row r="204" spans="2:5" ht="15" customHeight="1">
      <c r="B204" s="892"/>
      <c r="C204" s="887" t="s">
        <v>46</v>
      </c>
      <c r="D204" s="887"/>
      <c r="E204" s="11">
        <f>ECSF!K34</f>
        <v>15375678.880000001</v>
      </c>
    </row>
    <row r="205" spans="2:5" ht="15" customHeight="1">
      <c r="B205" s="892"/>
      <c r="C205" s="887" t="s">
        <v>48</v>
      </c>
      <c r="D205" s="887"/>
      <c r="E205" s="11">
        <f>ECSF!K36</f>
        <v>0</v>
      </c>
    </row>
    <row r="206" spans="2:5" ht="15" customHeight="1">
      <c r="B206" s="892"/>
      <c r="C206" s="885" t="s">
        <v>49</v>
      </c>
      <c r="D206" s="885"/>
      <c r="E206" s="12">
        <f>ECSF!K38</f>
        <v>0</v>
      </c>
    </row>
    <row r="207" spans="2:5" ht="15" customHeight="1">
      <c r="B207" s="892"/>
      <c r="C207" s="885" t="s">
        <v>50</v>
      </c>
      <c r="D207" s="885"/>
      <c r="E207" s="12">
        <f>ECSF!K39</f>
        <v>0</v>
      </c>
    </row>
    <row r="208" spans="2:5" ht="15" customHeight="1">
      <c r="B208" s="892"/>
      <c r="C208" s="885" t="s">
        <v>51</v>
      </c>
      <c r="D208" s="885"/>
      <c r="E208" s="12">
        <f>ECSF!K40</f>
        <v>0</v>
      </c>
    </row>
    <row r="209" spans="2:5" ht="15" customHeight="1">
      <c r="B209" s="892"/>
      <c r="C209" s="887" t="s">
        <v>52</v>
      </c>
      <c r="D209" s="887"/>
      <c r="E209" s="11">
        <f>ECSF!K42</f>
        <v>15375678.880000001</v>
      </c>
    </row>
    <row r="210" spans="2:5">
      <c r="B210" s="892"/>
      <c r="C210" s="885" t="s">
        <v>53</v>
      </c>
      <c r="D210" s="885"/>
      <c r="E210" s="12">
        <f>ECSF!K44</f>
        <v>0</v>
      </c>
    </row>
    <row r="211" spans="2:5" ht="15" customHeight="1">
      <c r="B211" s="892"/>
      <c r="C211" s="885" t="s">
        <v>54</v>
      </c>
      <c r="D211" s="885"/>
      <c r="E211" s="12">
        <f>ECSF!K45</f>
        <v>15375678.880000001</v>
      </c>
    </row>
    <row r="212" spans="2:5">
      <c r="B212" s="892"/>
      <c r="C212" s="885" t="s">
        <v>55</v>
      </c>
      <c r="D212" s="885"/>
      <c r="E212" s="12">
        <f>ECSF!K46</f>
        <v>0</v>
      </c>
    </row>
    <row r="213" spans="2:5" ht="15" customHeight="1">
      <c r="B213" s="892"/>
      <c r="C213" s="885" t="s">
        <v>56</v>
      </c>
      <c r="D213" s="885"/>
      <c r="E213" s="12">
        <f>ECSF!K47</f>
        <v>0</v>
      </c>
    </row>
    <row r="214" spans="2:5">
      <c r="B214" s="892"/>
      <c r="C214" s="885" t="s">
        <v>57</v>
      </c>
      <c r="D214" s="885"/>
      <c r="E214" s="12">
        <f>ECSF!K48</f>
        <v>0</v>
      </c>
    </row>
    <row r="215" spans="2:5">
      <c r="B215" s="892"/>
      <c r="C215" s="887" t="s">
        <v>58</v>
      </c>
      <c r="D215" s="887"/>
      <c r="E215" s="11">
        <f>ECSF!K50</f>
        <v>0</v>
      </c>
    </row>
    <row r="216" spans="2:5">
      <c r="B216" s="892"/>
      <c r="C216" s="885" t="s">
        <v>59</v>
      </c>
      <c r="D216" s="885"/>
      <c r="E216" s="12">
        <f>ECSF!K52</f>
        <v>0</v>
      </c>
    </row>
    <row r="217" spans="2:5" ht="15.75" thickBot="1">
      <c r="B217" s="893"/>
      <c r="C217" s="885" t="s">
        <v>60</v>
      </c>
      <c r="D217" s="885"/>
      <c r="E217" s="12">
        <f>ECSF!K53</f>
        <v>0</v>
      </c>
    </row>
    <row r="218" spans="2:5">
      <c r="C218" s="888" t="s">
        <v>73</v>
      </c>
      <c r="D218" s="5" t="s">
        <v>63</v>
      </c>
      <c r="E218" s="15" t="str">
        <f>ECSF!D60</f>
        <v>Lic. Isaac Noe Piña Valdivia</v>
      </c>
    </row>
    <row r="219" spans="2:5">
      <c r="C219" s="884"/>
      <c r="D219" s="5" t="s">
        <v>64</v>
      </c>
      <c r="E219" s="15" t="str">
        <f>ECSF!D61</f>
        <v>Director General</v>
      </c>
    </row>
    <row r="220" spans="2:5">
      <c r="C220" s="884" t="s">
        <v>72</v>
      </c>
      <c r="D220" s="5" t="s">
        <v>63</v>
      </c>
      <c r="E220" s="15" t="str">
        <f>ECSF!H60</f>
        <v>C.P. J. Felipe Sánchez Martinez</v>
      </c>
    </row>
    <row r="221" spans="2:5">
      <c r="C221" s="884"/>
      <c r="D221" s="5" t="s">
        <v>64</v>
      </c>
      <c r="E221" s="15" t="str">
        <f>ECSF!H61</f>
        <v>Director de Finanzas y Administración</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3"/>
  <sheetViews>
    <sheetView showGridLines="0" zoomScale="85" zoomScaleNormal="85" workbookViewId="0">
      <selection activeCell="E20" sqref="E20"/>
    </sheetView>
  </sheetViews>
  <sheetFormatPr baseColWidth="10" defaultColWidth="11.42578125" defaultRowHeight="12.75"/>
  <cols>
    <col min="1" max="1" width="1.7109375" style="275" customWidth="1"/>
    <col min="2" max="2" width="19.28515625" style="26" customWidth="1"/>
    <col min="3" max="3" width="43" style="275" customWidth="1"/>
    <col min="4" max="4" width="3.7109375" style="275" customWidth="1"/>
    <col min="5" max="5" width="46.42578125" style="275" customWidth="1"/>
    <col min="6" max="7" width="15.7109375" style="275" customWidth="1"/>
    <col min="8" max="16384" width="11.42578125" style="275"/>
  </cols>
  <sheetData>
    <row r="1" spans="2:9" ht="9.75" customHeight="1">
      <c r="B1" s="835"/>
      <c r="C1" s="835"/>
      <c r="D1" s="835"/>
      <c r="E1" s="835"/>
    </row>
    <row r="2" spans="2:9">
      <c r="B2" s="835" t="s">
        <v>448</v>
      </c>
      <c r="C2" s="835"/>
      <c r="D2" s="835"/>
      <c r="E2" s="835"/>
    </row>
    <row r="3" spans="2:9">
      <c r="B3" s="835" t="s">
        <v>5794</v>
      </c>
      <c r="C3" s="835"/>
      <c r="D3" s="835"/>
      <c r="E3" s="835"/>
    </row>
    <row r="4" spans="2:9">
      <c r="B4" s="835" t="s">
        <v>0</v>
      </c>
      <c r="C4" s="835"/>
      <c r="D4" s="835"/>
      <c r="E4" s="835"/>
    </row>
    <row r="5" spans="2:9" ht="8.25" customHeight="1"/>
    <row r="6" spans="2:9" ht="15" customHeight="1">
      <c r="C6" s="31" t="s">
        <v>3</v>
      </c>
      <c r="D6" s="834" t="s">
        <v>531</v>
      </c>
      <c r="E6" s="834"/>
      <c r="F6" s="32"/>
      <c r="G6" s="32"/>
      <c r="H6" s="32"/>
      <c r="I6" s="32"/>
    </row>
    <row r="8" spans="2:9" ht="24.75" customHeight="1">
      <c r="B8" s="276" t="s">
        <v>313</v>
      </c>
      <c r="C8" s="896" t="s">
        <v>75</v>
      </c>
      <c r="D8" s="896"/>
      <c r="E8" s="897"/>
    </row>
    <row r="9" spans="2:9">
      <c r="B9" s="277" t="s">
        <v>314</v>
      </c>
      <c r="C9" s="278"/>
      <c r="D9" s="278"/>
      <c r="E9" s="279"/>
    </row>
    <row r="10" spans="2:9">
      <c r="B10" s="68"/>
      <c r="C10" s="280"/>
      <c r="D10" s="280"/>
      <c r="E10" s="281"/>
    </row>
    <row r="11" spans="2:9">
      <c r="B11" s="68"/>
      <c r="C11" s="280"/>
      <c r="D11" s="280"/>
      <c r="E11" s="281"/>
    </row>
    <row r="12" spans="2:9">
      <c r="B12" s="68"/>
      <c r="C12" s="280"/>
      <c r="D12" s="280"/>
      <c r="E12" s="281"/>
    </row>
    <row r="13" spans="2:9">
      <c r="B13" s="68"/>
      <c r="C13" s="280"/>
      <c r="D13" s="280"/>
      <c r="E13" s="281"/>
    </row>
    <row r="14" spans="2:9">
      <c r="B14" s="68" t="s">
        <v>315</v>
      </c>
      <c r="C14" s="280"/>
      <c r="D14" s="280"/>
      <c r="E14" s="281"/>
    </row>
    <row r="15" spans="2:9">
      <c r="B15" s="68"/>
      <c r="C15" s="280"/>
      <c r="D15" s="280"/>
      <c r="E15" s="281"/>
    </row>
    <row r="16" spans="2:9">
      <c r="B16" s="68"/>
      <c r="C16" s="280"/>
      <c r="D16" s="280"/>
      <c r="E16" s="281"/>
    </row>
    <row r="17" spans="2:5">
      <c r="B17" s="68"/>
      <c r="C17" s="280"/>
      <c r="D17" s="280"/>
      <c r="E17" s="281"/>
    </row>
    <row r="18" spans="2:5">
      <c r="B18" s="68"/>
      <c r="C18" s="280"/>
      <c r="D18" s="280"/>
      <c r="E18" s="281"/>
    </row>
    <row r="19" spans="2:5">
      <c r="B19" s="68" t="s">
        <v>316</v>
      </c>
      <c r="C19" s="280"/>
      <c r="D19" s="280"/>
      <c r="E19" s="281"/>
    </row>
    <row r="20" spans="2:5">
      <c r="B20" s="68"/>
      <c r="C20" s="280"/>
      <c r="D20" s="280"/>
      <c r="E20" s="281"/>
    </row>
    <row r="21" spans="2:5">
      <c r="B21" s="68"/>
      <c r="C21" s="280"/>
      <c r="D21" s="280"/>
      <c r="E21" s="281"/>
    </row>
    <row r="22" spans="2:5">
      <c r="B22" s="68"/>
      <c r="C22" s="280"/>
      <c r="D22" s="280"/>
      <c r="E22" s="281"/>
    </row>
    <row r="23" spans="2:5">
      <c r="B23" s="68"/>
      <c r="C23" s="280"/>
      <c r="D23" s="280"/>
      <c r="E23" s="281"/>
    </row>
    <row r="24" spans="2:5">
      <c r="B24" s="68" t="s">
        <v>317</v>
      </c>
      <c r="C24" s="280"/>
      <c r="D24" s="280"/>
      <c r="E24" s="281"/>
    </row>
    <row r="25" spans="2:5">
      <c r="B25" s="72"/>
      <c r="C25" s="282"/>
      <c r="D25" s="282"/>
      <c r="E25" s="283"/>
    </row>
    <row r="27" spans="2:5">
      <c r="B27" s="16" t="s">
        <v>76</v>
      </c>
    </row>
    <row r="31" spans="2:5">
      <c r="B31" s="275"/>
      <c r="C31" s="284"/>
      <c r="D31" s="280"/>
      <c r="E31" s="282"/>
    </row>
    <row r="32" spans="2:5">
      <c r="B32" s="275"/>
      <c r="C32" s="830" t="s">
        <v>532</v>
      </c>
      <c r="D32" s="850"/>
      <c r="E32" s="524" t="s">
        <v>534</v>
      </c>
    </row>
    <row r="33" spans="3:5">
      <c r="C33" s="829" t="s">
        <v>533</v>
      </c>
      <c r="D33" s="829"/>
      <c r="E33" s="524" t="s">
        <v>535</v>
      </c>
    </row>
  </sheetData>
  <mergeCells count="8">
    <mergeCell ref="C32:D32"/>
    <mergeCell ref="C33:D33"/>
    <mergeCell ref="B1:E1"/>
    <mergeCell ref="B2:E2"/>
    <mergeCell ref="B3:E3"/>
    <mergeCell ref="B4:E4"/>
    <mergeCell ref="C8:E8"/>
    <mergeCell ref="D6:E6"/>
  </mergeCells>
  <pageMargins left="0.7" right="0.7" top="0.41" bottom="0.75" header="0.3" footer="0.3"/>
  <pageSetup scale="7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ESF</vt:lpstr>
      <vt:lpstr>EA</vt:lpstr>
      <vt:lpstr>EVHP</vt:lpstr>
      <vt:lpstr>ECSF</vt:lpstr>
      <vt:lpstr>EFE</vt:lpstr>
      <vt:lpstr>EAA</vt:lpstr>
      <vt:lpstr>EADP</vt:lpstr>
      <vt:lpstr>PT_ESF_ECSF</vt:lpstr>
      <vt:lpstr>PC</vt:lpstr>
      <vt:lpstr>NOTAS</vt:lpstr>
      <vt:lpstr>EAI</vt:lpstr>
      <vt:lpstr>CAdmon</vt:lpstr>
      <vt:lpstr>COG</vt:lpstr>
      <vt:lpstr>CTG</vt:lpstr>
      <vt:lpstr>CFG</vt:lpstr>
      <vt:lpstr>EN</vt:lpstr>
      <vt:lpstr>ID</vt:lpstr>
      <vt:lpstr>IPF</vt:lpstr>
      <vt:lpstr>CProg</vt:lpstr>
      <vt:lpstr>PyPI</vt:lpstr>
      <vt:lpstr>IR</vt:lpstr>
      <vt:lpstr>Esq Bur</vt:lpstr>
      <vt:lpstr>Rel Cta Banc</vt:lpstr>
      <vt:lpstr>Apoyos</vt:lpstr>
      <vt:lpstr>gtofed</vt:lpstr>
      <vt:lpstr>BMuebles</vt:lpstr>
      <vt:lpstr>BInmu</vt:lpstr>
      <vt:lpstr>Hoja2</vt:lpstr>
      <vt:lpstr>EA!Área_de_impresión</vt:lpstr>
      <vt:lpstr>EAA!Área_de_impresión</vt:lpstr>
      <vt:lpstr>EADP!Área_de_impresión</vt:lpstr>
      <vt:lpstr>ECSF!Área_de_impresión</vt:lpstr>
      <vt:lpstr>EFE!Área_de_impresión</vt:lpstr>
      <vt:lpstr>EN!Área_de_impresión</vt:lpstr>
      <vt:lpstr>ESF!Área_de_impresión</vt:lpstr>
      <vt:lpstr>EVHP!Área_de_impresión</vt:lpstr>
      <vt:lpstr>ID!Área_de_impresión</vt:lpstr>
      <vt:lpstr>IPF!Área_de_impresión</vt:lpstr>
      <vt:lpstr>IR!Área_de_impresión</vt:lpstr>
      <vt:lpstr>NOTAS!Área_de_impresión</vt:lpstr>
      <vt:lpstr>'Rel Cta Banc'!Área_de_impresión</vt:lpstr>
      <vt:lpstr>Apoyos!Títulos_a_imprimir</vt:lpstr>
      <vt:lpstr>IR!Títulos_a_imprimir</vt:lpstr>
      <vt:lpstr>PyPI!Títulos_a_imprimir</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Usuario</cp:lastModifiedBy>
  <cp:lastPrinted>2017-07-14T19:57:06Z</cp:lastPrinted>
  <dcterms:created xsi:type="dcterms:W3CDTF">2014-01-27T16:27:43Z</dcterms:created>
  <dcterms:modified xsi:type="dcterms:W3CDTF">2017-07-28T18:53:24Z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