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650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EAA!$B$1:$J$44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E34" i="1"/>
  <c r="H34" s="1"/>
  <c r="E33"/>
  <c r="H33" s="1"/>
  <c r="I33" s="1"/>
  <c r="E32"/>
  <c r="H32" s="1"/>
  <c r="I32" s="1"/>
  <c r="H31"/>
  <c r="I31" s="1"/>
  <c r="I30"/>
  <c r="H30"/>
  <c r="H29"/>
  <c r="I29" s="1"/>
  <c r="I28"/>
  <c r="H28"/>
  <c r="E27"/>
  <c r="H27" s="1"/>
  <c r="I27" s="1"/>
  <c r="E26"/>
  <c r="H26" s="1"/>
  <c r="I26" s="1"/>
  <c r="G24"/>
  <c r="F24"/>
  <c r="E22"/>
  <c r="H22" s="1"/>
  <c r="E21"/>
  <c r="H21" s="1"/>
  <c r="E20"/>
  <c r="H20" s="1"/>
  <c r="E19"/>
  <c r="H19" s="1"/>
  <c r="L18"/>
  <c r="H18"/>
  <c r="I18" s="1"/>
  <c r="L17"/>
  <c r="I17"/>
  <c r="H17"/>
  <c r="I16"/>
  <c r="H16"/>
  <c r="L16" s="1"/>
  <c r="G14"/>
  <c r="G12" s="1"/>
  <c r="F14"/>
  <c r="F12" s="1"/>
  <c r="H13"/>
  <c r="E24" l="1"/>
  <c r="H24" s="1"/>
  <c r="I24" s="1"/>
  <c r="I20"/>
  <c r="L20"/>
  <c r="L19"/>
  <c r="I19"/>
  <c r="L34"/>
  <c r="I34"/>
  <c r="I22"/>
  <c r="L22"/>
  <c r="L21"/>
  <c r="I21"/>
  <c r="E14"/>
  <c r="H14" l="1"/>
  <c r="I14" s="1"/>
  <c r="E12"/>
  <c r="H12" s="1"/>
  <c r="I12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<sst xmlns="http://schemas.openxmlformats.org/spreadsheetml/2006/main" count="39" uniqueCount="38">
  <si>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</si>
  <si>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2017</t>
  </si>
  <si>
    <t>(Pesos)</t>
  </si>
  <si>
    <t>Ente Público:</t>
  </si>
  <si>
    <t>Comisión de Deporte del Estado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</si>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</sst>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 applyBorder="1"/>
    <xf numFmtId="0" fontId="3" fillId="12" borderId="0" xfId="0" applyFont="1" applyFill="1" applyBorder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4" fillId="11" borderId="0" xfId="0" applyFont="1" applyFill="1" applyBorder="1" applyAlignment="1"/>
    <xf numFmtId="0" fontId="3" fillId="11" borderId="0" xfId="0" applyFont="1" applyFill="1"/>
    <xf numFmtId="0" fontId="4" fillId="12" borderId="0" xfId="2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3" applyNumberFormat="1" applyFont="1" applyFill="1" applyBorder="1" applyAlignment="1">
      <alignment horizontal="center" vertical="center"/>
    </xf>
    <xf numFmtId="0" fontId="6" fillId="11" borderId="0" xfId="0" applyFont="1" applyFill="1" applyBorder="1"/>
    <xf numFmtId="0" fontId="6" fillId="12" borderId="3" xfId="2" applyFont="1" applyFill="1" applyBorder="1" applyAlignment="1">
      <alignment horizontal="center" vertical="center" wrapText="1"/>
    </xf>
    <xf numFmtId="0" fontId="4" fillId="12" borderId="4" xfId="2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4" xfId="2" applyFont="1" applyFill="1" applyBorder="1" applyAlignment="1">
      <alignment horizontal="center" vertical="center" wrapText="1"/>
    </xf>
    <xf numFmtId="0" fontId="4" fillId="12" borderId="5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2" borderId="7" xfId="2" applyFont="1" applyFill="1" applyBorder="1" applyAlignment="1">
      <alignment horizontal="center" vertical="center" wrapText="1"/>
    </xf>
    <xf numFmtId="0" fontId="4" fillId="11" borderId="8" xfId="3" applyNumberFormat="1" applyFont="1" applyFill="1" applyBorder="1" applyAlignment="1">
      <alignment horizontal="center" vertical="center"/>
    </xf>
    <xf numFmtId="0" fontId="4" fillId="11" borderId="9" xfId="3" applyNumberFormat="1" applyFont="1" applyFill="1" applyBorder="1" applyAlignment="1">
      <alignment horizontal="center" vertical="center"/>
    </xf>
    <xf numFmtId="0" fontId="4" fillId="11" borderId="8" xfId="3" applyNumberFormat="1" applyFont="1" applyFill="1" applyBorder="1" applyAlignment="1">
      <alignment horizontal="center" vertical="top"/>
    </xf>
    <xf numFmtId="0" fontId="4" fillId="11" borderId="0" xfId="3" applyNumberFormat="1" applyFont="1" applyFill="1" applyBorder="1" applyAlignment="1">
      <alignment horizontal="center" vertical="top"/>
    </xf>
    <xf numFmtId="0" fontId="4" fillId="11" borderId="9" xfId="3" applyNumberFormat="1" applyFont="1" applyFill="1" applyBorder="1" applyAlignment="1">
      <alignment horizontal="center" vertical="top"/>
    </xf>
    <xf numFmtId="0" fontId="7" fillId="11" borderId="8" xfId="0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/>
    </xf>
    <xf numFmtId="3" fontId="7" fillId="11" borderId="0" xfId="0" applyNumberFormat="1" applyFont="1" applyFill="1" applyBorder="1" applyAlignment="1">
      <alignment vertical="top"/>
    </xf>
    <xf numFmtId="0" fontId="7" fillId="11" borderId="9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8" fillId="11" borderId="8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>
      <alignment vertical="top"/>
    </xf>
    <xf numFmtId="0" fontId="8" fillId="11" borderId="9" xfId="0" applyFont="1" applyFill="1" applyBorder="1" applyAlignment="1">
      <alignment vertical="top"/>
    </xf>
    <xf numFmtId="0" fontId="9" fillId="11" borderId="0" xfId="0" applyFont="1" applyFill="1"/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0" fontId="3" fillId="11" borderId="9" xfId="0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/>
    <xf numFmtId="3" fontId="3" fillId="11" borderId="0" xfId="0" applyNumberFormat="1" applyFont="1" applyFill="1" applyBorder="1"/>
    <xf numFmtId="0" fontId="3" fillId="11" borderId="0" xfId="0" applyFont="1" applyFill="1" applyBorder="1" applyAlignment="1">
      <alignment horizontal="left" vertical="top"/>
    </xf>
    <xf numFmtId="3" fontId="3" fillId="11" borderId="0" xfId="1" applyNumberFormat="1" applyFont="1" applyFill="1" applyBorder="1" applyAlignment="1">
      <alignment vertical="top"/>
    </xf>
    <xf numFmtId="0" fontId="3" fillId="11" borderId="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center" vertical="top"/>
    </xf>
    <xf numFmtId="0" fontId="3" fillId="11" borderId="0" xfId="0" applyFont="1" applyFill="1" applyAlignment="1"/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/>
    </xf>
    <xf numFmtId="0" fontId="11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vertical="top"/>
    </xf>
    <xf numFmtId="0" fontId="5" fillId="11" borderId="0" xfId="0" applyFont="1" applyFill="1" applyBorder="1"/>
    <xf numFmtId="43" fontId="5" fillId="11" borderId="0" xfId="1" applyFont="1" applyFill="1" applyBorder="1"/>
    <xf numFmtId="0" fontId="5" fillId="11" borderId="0" xfId="0" applyFont="1" applyFill="1" applyBorder="1" applyAlignment="1">
      <alignment vertical="center"/>
    </xf>
    <xf numFmtId="0" fontId="5" fillId="11" borderId="2" xfId="0" applyFont="1" applyFill="1" applyBorder="1" applyAlignment="1" applyProtection="1">
      <alignment horizontal="center" vertical="top"/>
      <protection locked="0"/>
    </xf>
    <xf numFmtId="0" fontId="3" fillId="11" borderId="2" xfId="0" applyFont="1" applyFill="1" applyBorder="1" applyAlignment="1" applyProtection="1">
      <protection locked="0"/>
    </xf>
    <xf numFmtId="0" fontId="3" fillId="11" borderId="0" xfId="0" applyFont="1" applyFill="1" applyBorder="1" applyAlignment="1" applyProtection="1">
      <protection locked="0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E16">
            <v>31729070.780000001</v>
          </cell>
        </row>
        <row r="17">
          <cell r="E17">
            <v>27331576.809999999</v>
          </cell>
        </row>
        <row r="18">
          <cell r="E18">
            <v>4528926.7300000004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9">
          <cell r="F29">
            <v>0</v>
          </cell>
        </row>
        <row r="30">
          <cell r="F30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E37">
            <v>0</v>
          </cell>
          <cell r="F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zoomScale="85" zoomScaleNormal="85" workbookViewId="0">
      <selection activeCell="N8" sqref="N8"/>
    </sheetView>
  </sheetViews>
  <sheetFormatPr baseColWidth="10" defaultColWidth="11.42578125" defaultRowHeight="12.75"/>
  <cols>
    <col min="1" max="1" width="1" style="6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2:12" s="1" customFormat="1" ht="9" customHeight="1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2:12" s="1" customFormat="1" ht="14.1" customHeight="1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2:12" s="1" customFormat="1" ht="14.1" customHeight="1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2:12" s="1" customFormat="1" ht="14.1" customHeight="1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2:12" s="1" customFormat="1" ht="20.100000000000001" customHeight="1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2:12" s="1" customFormat="1" ht="6.75" customHeight="1">
      <c r="B6" s="12"/>
      <c r="C6" s="12"/>
      <c r="D6" s="12"/>
      <c r="E6" s="12"/>
      <c r="F6" s="12"/>
      <c r="G6" s="12"/>
      <c r="H6" s="12"/>
      <c r="I6" s="12"/>
      <c r="J6" s="12"/>
    </row>
    <row r="7" spans="2:12" s="1" customFormat="1" ht="3" customHeight="1">
      <c r="B7" s="12"/>
      <c r="C7" s="12"/>
      <c r="D7" s="12"/>
      <c r="E7" s="12"/>
      <c r="F7" s="12"/>
      <c r="G7" s="12"/>
      <c r="H7" s="12"/>
      <c r="I7" s="12"/>
      <c r="J7" s="12"/>
    </row>
    <row r="8" spans="2:12" s="13" customFormat="1" ht="25.5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2:12" s="13" customFormat="1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2:12" s="1" customFormat="1" ht="3" customHeight="1">
      <c r="B10" s="24"/>
      <c r="C10" s="12"/>
      <c r="D10" s="12"/>
      <c r="E10" s="12"/>
      <c r="F10" s="12"/>
      <c r="G10" s="12"/>
      <c r="H10" s="12"/>
      <c r="I10" s="12"/>
      <c r="J10" s="25"/>
    </row>
    <row r="11" spans="2:12" s="1" customFormat="1" ht="3" customHeight="1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2:12" s="1" customFormat="1">
      <c r="B12" s="29"/>
      <c r="C12" s="30" t="s">
        <v>13</v>
      </c>
      <c r="D12" s="30"/>
      <c r="E12" s="31">
        <f>+E14+E24</f>
        <v>746888585.69000006</v>
      </c>
      <c r="F12" s="31">
        <f>+F14+F24</f>
        <v>198002859.22999999</v>
      </c>
      <c r="G12" s="31">
        <f>+G14+G24</f>
        <v>165556062.66</v>
      </c>
      <c r="H12" s="31">
        <f>+E12+F12-G12</f>
        <v>779335382.26000011</v>
      </c>
      <c r="I12" s="31">
        <f>+H12-E12</f>
        <v>32446796.570000052</v>
      </c>
      <c r="J12" s="32"/>
      <c r="K12" s="6"/>
      <c r="L12" s="6"/>
    </row>
    <row r="13" spans="2:12" s="1" customFormat="1" ht="5.0999999999999996" customHeight="1">
      <c r="B13" s="29"/>
      <c r="C13" s="33"/>
      <c r="D13" s="33"/>
      <c r="E13" s="31"/>
      <c r="F13" s="31"/>
      <c r="G13" s="31"/>
      <c r="H13" s="31">
        <f t="shared" ref="H13:H14" si="0">+E13+F13-G13</f>
        <v>0</v>
      </c>
      <c r="I13" s="31"/>
      <c r="J13" s="32"/>
      <c r="K13" s="6"/>
      <c r="L13" s="6"/>
    </row>
    <row r="14" spans="2:12" s="1" customFormat="1">
      <c r="B14" s="34"/>
      <c r="C14" s="35" t="s">
        <v>14</v>
      </c>
      <c r="D14" s="35"/>
      <c r="E14" s="36">
        <f>SUM(E16:E22)</f>
        <v>45532147.199999996</v>
      </c>
      <c r="F14" s="36">
        <f>SUM(F16:F22)</f>
        <v>166813280.25</v>
      </c>
      <c r="G14" s="36">
        <f>SUM(G16:G22)</f>
        <v>148755853.13</v>
      </c>
      <c r="H14" s="31">
        <f t="shared" si="0"/>
        <v>63589574.319999993</v>
      </c>
      <c r="I14" s="36">
        <f>+H14-E14</f>
        <v>18057427.119999997</v>
      </c>
      <c r="J14" s="37"/>
      <c r="K14" s="6"/>
      <c r="L14" s="38"/>
    </row>
    <row r="15" spans="2:12" s="1" customFormat="1" ht="5.0999999999999996" customHeight="1"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2:12" s="1" customFormat="1" ht="19.5" customHeight="1">
      <c r="B16" s="39"/>
      <c r="C16" s="43" t="s">
        <v>15</v>
      </c>
      <c r="D16" s="43"/>
      <c r="E16" s="44">
        <v>31138989.129999999</v>
      </c>
      <c r="F16" s="44">
        <v>131289452.94</v>
      </c>
      <c r="G16" s="44">
        <v>130699371.29000001</v>
      </c>
      <c r="H16" s="45">
        <f>+E16+F16-G16</f>
        <v>31729070.779999986</v>
      </c>
      <c r="I16" s="45">
        <f>+H16-E16</f>
        <v>590081.64999998733</v>
      </c>
      <c r="J16" s="42"/>
      <c r="K16" s="6"/>
      <c r="L16" s="46" t="str">
        <f>IF(H16=[1]ESF!E16," ","Error")</f>
        <v xml:space="preserve"> </v>
      </c>
    </row>
    <row r="17" spans="2:15" s="1" customFormat="1" ht="19.5" customHeight="1">
      <c r="B17" s="39"/>
      <c r="C17" s="43" t="s">
        <v>16</v>
      </c>
      <c r="D17" s="43"/>
      <c r="E17" s="44">
        <v>10814620.640000001</v>
      </c>
      <c r="F17" s="44">
        <v>32385215.289999999</v>
      </c>
      <c r="G17" s="44">
        <v>15868259.119999999</v>
      </c>
      <c r="H17" s="45">
        <f t="shared" ref="H17:H22" si="1">+E17+F17-G17</f>
        <v>27331576.810000002</v>
      </c>
      <c r="I17" s="45">
        <f t="shared" ref="I17:I21" si="2">+H17-E17</f>
        <v>16516956.170000002</v>
      </c>
      <c r="J17" s="42"/>
      <c r="K17" s="6"/>
      <c r="L17" s="38" t="str">
        <f>IF(H17=[1]ESF!E17," ","Error")</f>
        <v xml:space="preserve"> </v>
      </c>
    </row>
    <row r="18" spans="2:15" s="1" customFormat="1" ht="19.5" customHeight="1">
      <c r="B18" s="39"/>
      <c r="C18" s="43" t="s">
        <v>17</v>
      </c>
      <c r="D18" s="43"/>
      <c r="E18" s="44">
        <v>3578537.43</v>
      </c>
      <c r="F18" s="44">
        <v>3138612.02</v>
      </c>
      <c r="G18" s="44">
        <v>2188222.7200000002</v>
      </c>
      <c r="H18" s="45">
        <f t="shared" si="1"/>
        <v>4528926.7300000004</v>
      </c>
      <c r="I18" s="45">
        <f t="shared" si="2"/>
        <v>950389.30000000028</v>
      </c>
      <c r="J18" s="42"/>
      <c r="K18" s="6"/>
      <c r="L18" s="38" t="str">
        <f>IF(H18=[1]ESF!E18," ","Error")</f>
        <v xml:space="preserve"> </v>
      </c>
    </row>
    <row r="19" spans="2:15" s="1" customFormat="1" ht="19.5" customHeight="1">
      <c r="B19" s="39"/>
      <c r="C19" s="43" t="s">
        <v>18</v>
      </c>
      <c r="D19" s="43"/>
      <c r="E19" s="44">
        <f>+[1]ESF!F19</f>
        <v>0</v>
      </c>
      <c r="F19" s="44">
        <v>0</v>
      </c>
      <c r="G19" s="44">
        <v>0</v>
      </c>
      <c r="H19" s="45">
        <f t="shared" si="1"/>
        <v>0</v>
      </c>
      <c r="I19" s="45">
        <f t="shared" si="2"/>
        <v>0</v>
      </c>
      <c r="J19" s="42"/>
      <c r="K19" s="6"/>
      <c r="L19" s="38" t="str">
        <f>IF(H19=[1]ESF!E19," ","Error")</f>
        <v xml:space="preserve"> </v>
      </c>
      <c r="O19" s="1" t="s">
        <v>19</v>
      </c>
    </row>
    <row r="20" spans="2:15" s="1" customFormat="1" ht="19.5" customHeight="1">
      <c r="B20" s="39"/>
      <c r="C20" s="43" t="s">
        <v>20</v>
      </c>
      <c r="D20" s="43"/>
      <c r="E20" s="44">
        <f>+[1]ESF!F20</f>
        <v>0</v>
      </c>
      <c r="F20" s="44">
        <v>0</v>
      </c>
      <c r="G20" s="44">
        <v>0</v>
      </c>
      <c r="H20" s="45">
        <f t="shared" si="1"/>
        <v>0</v>
      </c>
      <c r="I20" s="45">
        <f t="shared" si="2"/>
        <v>0</v>
      </c>
      <c r="J20" s="42"/>
      <c r="K20" s="6"/>
      <c r="L20" s="38" t="str">
        <f>IF(H20=[1]ESF!E20," ","Error")</f>
        <v xml:space="preserve"> </v>
      </c>
    </row>
    <row r="21" spans="2:15" s="1" customFormat="1" ht="19.5" customHeight="1">
      <c r="B21" s="39"/>
      <c r="C21" s="43" t="s">
        <v>21</v>
      </c>
      <c r="D21" s="43"/>
      <c r="E21" s="44">
        <f>+[1]ESF!F21</f>
        <v>0</v>
      </c>
      <c r="F21" s="44">
        <v>0</v>
      </c>
      <c r="G21" s="44">
        <v>0</v>
      </c>
      <c r="H21" s="45">
        <f t="shared" si="1"/>
        <v>0</v>
      </c>
      <c r="I21" s="45">
        <f t="shared" si="2"/>
        <v>0</v>
      </c>
      <c r="J21" s="42"/>
      <c r="K21" s="6"/>
      <c r="L21" s="38" t="str">
        <f>IF(H21=[1]ESF!E21," ","Error")</f>
        <v xml:space="preserve"> </v>
      </c>
      <c r="M21" s="1" t="s">
        <v>19</v>
      </c>
      <c r="N21" s="47"/>
    </row>
    <row r="22" spans="2:15" ht="19.5" customHeight="1">
      <c r="B22" s="39"/>
      <c r="C22" s="43" t="s">
        <v>22</v>
      </c>
      <c r="D22" s="43"/>
      <c r="E22" s="44">
        <f>+[1]ESF!F22</f>
        <v>0</v>
      </c>
      <c r="F22" s="44">
        <v>0</v>
      </c>
      <c r="G22" s="44">
        <v>0</v>
      </c>
      <c r="H22" s="45">
        <f t="shared" si="1"/>
        <v>0</v>
      </c>
      <c r="I22" s="45">
        <f>+H22-E22</f>
        <v>0</v>
      </c>
      <c r="J22" s="42"/>
      <c r="L22" s="38" t="str">
        <f>IF(H22=[1]ESF!E22," ","Error")</f>
        <v xml:space="preserve"> </v>
      </c>
    </row>
    <row r="23" spans="2:15">
      <c r="B23" s="39"/>
      <c r="C23" s="48"/>
      <c r="D23" s="48"/>
      <c r="E23" s="49"/>
      <c r="F23" s="49"/>
      <c r="G23" s="49"/>
      <c r="H23" s="49"/>
      <c r="I23" s="49"/>
      <c r="J23" s="42"/>
      <c r="L23" s="38"/>
    </row>
    <row r="24" spans="2:15">
      <c r="B24" s="34"/>
      <c r="C24" s="35" t="s">
        <v>23</v>
      </c>
      <c r="D24" s="35"/>
      <c r="E24" s="36">
        <f>SUM(E26:E34)</f>
        <v>701356438.49000001</v>
      </c>
      <c r="F24" s="36">
        <f>SUM(F26:F34)</f>
        <v>31189578.98</v>
      </c>
      <c r="G24" s="36">
        <f>SUM(G26:G34)</f>
        <v>16800209.530000001</v>
      </c>
      <c r="H24" s="36">
        <f>+E24+F24-G24</f>
        <v>715745807.94000006</v>
      </c>
      <c r="I24" s="36">
        <f>+H24-E24</f>
        <v>14389369.450000048</v>
      </c>
      <c r="J24" s="37"/>
      <c r="L24" s="38"/>
    </row>
    <row r="25" spans="2:15" ht="5.0999999999999996" customHeight="1">
      <c r="B25" s="39"/>
      <c r="C25" s="40"/>
      <c r="D25" s="48"/>
      <c r="E25" s="41"/>
      <c r="F25" s="41"/>
      <c r="G25" s="41"/>
      <c r="H25" s="41"/>
      <c r="I25" s="41"/>
      <c r="J25" s="42"/>
      <c r="L25" s="38"/>
    </row>
    <row r="26" spans="2:15" ht="19.5" customHeight="1">
      <c r="B26" s="39"/>
      <c r="C26" s="43" t="s">
        <v>24</v>
      </c>
      <c r="D26" s="43"/>
      <c r="E26" s="44">
        <f>+[1]ESF!F29</f>
        <v>0</v>
      </c>
      <c r="F26" s="44">
        <v>0</v>
      </c>
      <c r="G26" s="44">
        <v>0</v>
      </c>
      <c r="H26" s="45">
        <f>+E26+F26-G26</f>
        <v>0</v>
      </c>
      <c r="I26" s="45">
        <f>+H26-E26</f>
        <v>0</v>
      </c>
      <c r="J26" s="42"/>
      <c r="L26" s="38"/>
    </row>
    <row r="27" spans="2:15" ht="19.5" customHeight="1">
      <c r="B27" s="39"/>
      <c r="C27" s="43" t="s">
        <v>25</v>
      </c>
      <c r="D27" s="43"/>
      <c r="E27" s="44">
        <f>+[1]ESF!F30</f>
        <v>0</v>
      </c>
      <c r="F27" s="44">
        <v>0</v>
      </c>
      <c r="G27" s="44">
        <v>0</v>
      </c>
      <c r="H27" s="45">
        <f t="shared" ref="H27:H34" si="3">+E27+F27-G27</f>
        <v>0</v>
      </c>
      <c r="I27" s="45">
        <f t="shared" ref="I27:I34" si="4">+H27-E27</f>
        <v>0</v>
      </c>
      <c r="J27" s="42"/>
      <c r="L27" s="38"/>
    </row>
    <row r="28" spans="2:15" ht="19.5" customHeight="1">
      <c r="B28" s="39"/>
      <c r="C28" s="43" t="s">
        <v>26</v>
      </c>
      <c r="D28" s="43"/>
      <c r="E28" s="44">
        <v>680304340.35000002</v>
      </c>
      <c r="F28" s="44">
        <v>31189578.98</v>
      </c>
      <c r="G28" s="44">
        <v>16800209.530000001</v>
      </c>
      <c r="H28" s="45">
        <f t="shared" si="3"/>
        <v>694693709.80000007</v>
      </c>
      <c r="I28" s="45">
        <f t="shared" si="4"/>
        <v>14389369.450000048</v>
      </c>
      <c r="J28" s="42"/>
      <c r="L28" s="38"/>
    </row>
    <row r="29" spans="2:15" ht="19.5" customHeight="1">
      <c r="B29" s="39"/>
      <c r="C29" s="43" t="s">
        <v>27</v>
      </c>
      <c r="D29" s="43"/>
      <c r="E29" s="44">
        <v>49820990.170000002</v>
      </c>
      <c r="F29" s="44">
        <v>0</v>
      </c>
      <c r="G29" s="44">
        <v>0</v>
      </c>
      <c r="H29" s="45">
        <f t="shared" si="3"/>
        <v>49820990.170000002</v>
      </c>
      <c r="I29" s="45">
        <f t="shared" si="4"/>
        <v>0</v>
      </c>
      <c r="J29" s="42"/>
      <c r="L29" s="38"/>
    </row>
    <row r="30" spans="2:15" ht="19.5" customHeight="1">
      <c r="B30" s="39"/>
      <c r="C30" s="43" t="s">
        <v>28</v>
      </c>
      <c r="D30" s="43"/>
      <c r="E30" s="44">
        <v>19831.330000000002</v>
      </c>
      <c r="F30" s="44">
        <v>0</v>
      </c>
      <c r="G30" s="44">
        <v>0</v>
      </c>
      <c r="H30" s="45">
        <f t="shared" si="3"/>
        <v>19831.330000000002</v>
      </c>
      <c r="I30" s="45">
        <f t="shared" si="4"/>
        <v>0</v>
      </c>
      <c r="J30" s="42"/>
      <c r="L30" s="38"/>
    </row>
    <row r="31" spans="2:15" ht="19.5" customHeight="1">
      <c r="B31" s="39"/>
      <c r="C31" s="43" t="s">
        <v>29</v>
      </c>
      <c r="D31" s="43"/>
      <c r="E31" s="44">
        <v>-28788723.359999999</v>
      </c>
      <c r="F31" s="44">
        <v>0</v>
      </c>
      <c r="G31" s="44">
        <v>0</v>
      </c>
      <c r="H31" s="45">
        <f t="shared" si="3"/>
        <v>-28788723.359999999</v>
      </c>
      <c r="I31" s="45">
        <f t="shared" si="4"/>
        <v>0</v>
      </c>
      <c r="J31" s="42"/>
      <c r="L31" s="38"/>
    </row>
    <row r="32" spans="2:15" ht="19.5" customHeight="1">
      <c r="B32" s="39"/>
      <c r="C32" s="43" t="s">
        <v>30</v>
      </c>
      <c r="D32" s="43"/>
      <c r="E32" s="44">
        <f>+[1]ESF!F35</f>
        <v>0</v>
      </c>
      <c r="F32" s="44">
        <v>0</v>
      </c>
      <c r="G32" s="44">
        <v>0</v>
      </c>
      <c r="H32" s="45">
        <f t="shared" si="3"/>
        <v>0</v>
      </c>
      <c r="I32" s="45">
        <f t="shared" si="4"/>
        <v>0</v>
      </c>
      <c r="J32" s="42"/>
      <c r="L32" s="38"/>
    </row>
    <row r="33" spans="2:18" ht="19.5" customHeight="1">
      <c r="B33" s="39"/>
      <c r="C33" s="43" t="s">
        <v>31</v>
      </c>
      <c r="D33" s="43"/>
      <c r="E33" s="44">
        <f>+[1]ESF!F36</f>
        <v>0</v>
      </c>
      <c r="F33" s="44">
        <v>0</v>
      </c>
      <c r="G33" s="44">
        <v>0</v>
      </c>
      <c r="H33" s="45">
        <f t="shared" si="3"/>
        <v>0</v>
      </c>
      <c r="I33" s="45">
        <f t="shared" si="4"/>
        <v>0</v>
      </c>
      <c r="J33" s="42"/>
      <c r="L33" s="38"/>
    </row>
    <row r="34" spans="2:18" ht="19.5" customHeight="1">
      <c r="B34" s="39"/>
      <c r="C34" s="43" t="s">
        <v>32</v>
      </c>
      <c r="D34" s="43"/>
      <c r="E34" s="44">
        <f>+[1]ESF!F37</f>
        <v>0</v>
      </c>
      <c r="F34" s="44">
        <v>0</v>
      </c>
      <c r="G34" s="44">
        <v>0</v>
      </c>
      <c r="H34" s="45">
        <f t="shared" si="3"/>
        <v>0</v>
      </c>
      <c r="I34" s="45">
        <f t="shared" si="4"/>
        <v>0</v>
      </c>
      <c r="J34" s="42"/>
      <c r="L34" s="38" t="str">
        <f>IF(H34=[1]ESF!E37," ","error")</f>
        <v xml:space="preserve"> </v>
      </c>
    </row>
    <row r="35" spans="2:18">
      <c r="B35" s="39"/>
      <c r="C35" s="48"/>
      <c r="D35" s="48"/>
      <c r="E35" s="49"/>
      <c r="F35" s="41"/>
      <c r="G35" s="41"/>
      <c r="H35" s="41"/>
      <c r="I35" s="41"/>
      <c r="J35" s="42"/>
      <c r="L35" s="38"/>
    </row>
    <row r="36" spans="2:18" ht="6" customHeight="1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>
      <c r="B37" s="53"/>
      <c r="C37" s="54"/>
      <c r="D37" s="55"/>
      <c r="F37" s="53"/>
      <c r="G37" s="53"/>
      <c r="H37" s="53"/>
      <c r="I37" s="53"/>
      <c r="J37" s="53"/>
    </row>
    <row r="38" spans="2:18" ht="15" customHeight="1">
      <c r="B38" s="1"/>
      <c r="C38" s="57" t="s">
        <v>33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>
      <c r="B41" s="1"/>
      <c r="C41" s="65" t="s">
        <v>34</v>
      </c>
      <c r="D41" s="65"/>
      <c r="E41" s="66"/>
      <c r="F41" s="65" t="s">
        <v>35</v>
      </c>
      <c r="G41" s="65"/>
      <c r="H41" s="67"/>
      <c r="I41" s="67"/>
      <c r="J41" s="68"/>
      <c r="K41" s="1"/>
      <c r="Q41" s="1"/>
      <c r="R41" s="1"/>
    </row>
    <row r="42" spans="2:18" ht="14.1" customHeight="1">
      <c r="B42" s="1"/>
      <c r="C42" s="69" t="s">
        <v>36</v>
      </c>
      <c r="D42" s="69"/>
      <c r="E42" s="70"/>
      <c r="F42" s="69" t="s">
        <v>37</v>
      </c>
      <c r="G42" s="69"/>
      <c r="H42" s="71"/>
      <c r="I42" s="71"/>
      <c r="J42" s="68"/>
      <c r="K42" s="1"/>
      <c r="Q42" s="1"/>
      <c r="R42" s="1"/>
    </row>
    <row r="43" spans="2:18">
      <c r="C43" s="1"/>
      <c r="D43" s="1"/>
      <c r="E43" s="72"/>
      <c r="F43" s="1"/>
      <c r="G43" s="1"/>
      <c r="H43" s="1"/>
    </row>
    <row r="44" spans="2:18">
      <c r="C44" s="1"/>
      <c r="D44" s="1"/>
      <c r="E44" s="72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2017-07-20T22:48:18Z</cp:lastPrinted>
  <dcterms:created xsi:type="dcterms:W3CDTF">2017-07-20T22:33:00Z</dcterms:created>
  <dcterms:modified xsi:type="dcterms:W3CDTF">2017-07-20T22:48:25Z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