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Google Drive\CAP V CONTABILIDAD\2017\INFORMACION TRIMESTRAL\segundo trimestre\información programatica\"/>
    </mc:Choice>
  </mc:AlternateContent>
  <bookViews>
    <workbookView xWindow="0" yWindow="0" windowWidth="21600" windowHeight="9975"/>
  </bookViews>
  <sheets>
    <sheet name="IR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IR!$A$1:$Y$56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IR!$1:$9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  <c r="W22" i="1"/>
  <c r="X22" i="1" s="1"/>
  <c r="V22" i="1"/>
  <c r="U22" i="1"/>
  <c r="T22" i="1"/>
  <c r="S22" i="1"/>
  <c r="X21" i="1"/>
  <c r="W21" i="1"/>
  <c r="Y21" i="1" s="1"/>
  <c r="V21" i="1"/>
  <c r="U21" i="1"/>
  <c r="T21" i="1"/>
  <c r="S21" i="1"/>
  <c r="Y20" i="1"/>
  <c r="W20" i="1"/>
  <c r="X20" i="1" s="1"/>
  <c r="V20" i="1"/>
  <c r="U20" i="1"/>
  <c r="T20" i="1"/>
  <c r="S20" i="1"/>
  <c r="X19" i="1"/>
  <c r="W19" i="1"/>
  <c r="V19" i="1"/>
  <c r="Y19" i="1" s="1"/>
  <c r="U19" i="1"/>
  <c r="T19" i="1"/>
  <c r="S19" i="1"/>
  <c r="W18" i="1"/>
  <c r="X18" i="1" s="1"/>
  <c r="V18" i="1"/>
  <c r="U18" i="1"/>
  <c r="T18" i="1"/>
  <c r="S18" i="1"/>
  <c r="X17" i="1"/>
  <c r="W17" i="1"/>
  <c r="Y17" i="1" s="1"/>
  <c r="V17" i="1"/>
  <c r="U17" i="1"/>
  <c r="T17" i="1"/>
  <c r="S17" i="1"/>
  <c r="Y16" i="1"/>
  <c r="W16" i="1"/>
  <c r="X16" i="1" s="1"/>
  <c r="V16" i="1"/>
  <c r="U16" i="1"/>
  <c r="T16" i="1"/>
  <c r="S16" i="1"/>
  <c r="X15" i="1"/>
  <c r="W15" i="1"/>
  <c r="V15" i="1"/>
  <c r="Y15" i="1" s="1"/>
  <c r="U15" i="1"/>
  <c r="T15" i="1"/>
  <c r="S15" i="1"/>
  <c r="W14" i="1"/>
  <c r="X14" i="1" s="1"/>
  <c r="V14" i="1"/>
  <c r="U14" i="1"/>
  <c r="T14" i="1"/>
  <c r="S14" i="1"/>
  <c r="X13" i="1"/>
  <c r="W13" i="1"/>
  <c r="Y13" i="1" s="1"/>
  <c r="V13" i="1"/>
  <c r="U13" i="1"/>
  <c r="T13" i="1"/>
  <c r="S13" i="1"/>
  <c r="Y12" i="1"/>
  <c r="W12" i="1"/>
  <c r="X12" i="1" s="1"/>
  <c r="V12" i="1"/>
  <c r="U12" i="1"/>
  <c r="T12" i="1"/>
  <c r="S12" i="1"/>
  <c r="X11" i="1"/>
  <c r="W11" i="1"/>
  <c r="V11" i="1"/>
  <c r="Y11" i="1" s="1"/>
  <c r="U11" i="1"/>
  <c r="T11" i="1"/>
  <c r="S11" i="1"/>
  <c r="W10" i="1"/>
  <c r="X10" i="1" s="1"/>
  <c r="V10" i="1"/>
  <c r="U10" i="1"/>
  <c r="T10" i="1"/>
  <c r="S10" i="1"/>
  <c r="Y10" i="1" l="1"/>
  <c r="Y14" i="1"/>
  <c r="Y18" i="1"/>
  <c r="Y22" i="1"/>
</calcChain>
</file>

<file path=xl/sharedStrings.xml><?xml version="1.0" encoding="utf-8"?>
<sst xmlns="http://schemas.openxmlformats.org/spreadsheetml/2006/main" count="171" uniqueCount="70">
  <si>
    <t>INDICADORES PARA RESULTADOS</t>
  </si>
  <si>
    <t>Del 1 de Enero al 30 de Junio de 2017</t>
  </si>
  <si>
    <t>Ente Público:</t>
  </si>
  <si>
    <t>Comisión de Deporte del Estado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</si>
  <si>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</si>
  <si>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</si>
  <si>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</si>
  <si>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</si>
  <si>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</si>
  <si>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</si>
  <si>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</si>
  <si>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</si>
  <si>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</si>
  <si>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</si>
  <si>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</si>
  <si>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</si>
  <si>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</si>
  <si>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</si>
  <si>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</si>
  <si>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</si>
  <si>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</si>
  <si>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</si>
  <si>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</si>
  <si>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</si>
  <si>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</si>
  <si>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</si>
  <si>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</si>
  <si>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</si>
  <si>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</si>
  <si>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</si>
  <si>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</si>
  <si>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</si>
  <si>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</si>
  <si>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</si>
  <si>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</si>
  <si>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</t>
  </si>
  <si>
    <t>III.GUANAJUATO EDUCADO</t>
  </si>
  <si>
    <t>E047</t>
  </si>
  <si>
    <t>Porcentaje de población guanajuatense que participa en eventos de actividad física para mantenerse activo</t>
  </si>
  <si>
    <t>Propósito</t>
  </si>
  <si>
    <t>ASCENDENTE</t>
  </si>
  <si>
    <t>EFICACIA</t>
  </si>
  <si>
    <t>ANUAL</t>
  </si>
  <si>
    <t>Porcentaje</t>
  </si>
  <si>
    <t>A/B*100</t>
  </si>
  <si>
    <t>Posición de Guanajuato en el Sistema Nacional de Competencias</t>
  </si>
  <si>
    <t>DESCENDENTE</t>
  </si>
  <si>
    <t>Posición</t>
  </si>
  <si>
    <t>A</t>
  </si>
  <si>
    <t>Tasa de variación de acciones de capacitación y certificación realizadas</t>
  </si>
  <si>
    <t>Componente</t>
  </si>
  <si>
    <t>Tasa de Variación</t>
  </si>
  <si>
    <t>(A/B-1)*100</t>
  </si>
  <si>
    <t>Porcentaje de talentos deportivos atendidos mediante apoyos económicos y en especie, fogueos, concentraciones, becas, evaluaciones y con seguimiento en sus entrenamientos</t>
  </si>
  <si>
    <t>(A/B)*100</t>
  </si>
  <si>
    <t>Porcentaje de deportistas guanajuatenses participantes en la Olimpiada Nacional</t>
  </si>
  <si>
    <t>Porcentaje de atenciones de diagnóstico y tratamiento en medicina deportiva y ciencias aplicadas realizadas</t>
  </si>
  <si>
    <t>Ligas y centros deportivos debidamente protocolizados que cuentan con seguimiento</t>
  </si>
  <si>
    <t>Tasa de variación de deportistas con discapacidad atendidos</t>
  </si>
  <si>
    <t>Porcentaje de deportistas de alto rendimiento apoyados</t>
  </si>
  <si>
    <t>Tasa de variación de expedientes de obra revisados, validados y programados.</t>
  </si>
  <si>
    <t>Porcentaje de espacios deportivos construidos, rehabilitados o con mantenimiento</t>
  </si>
  <si>
    <t>Porcentaje de centros deportivos sociales en servicio atendidos con personal capacitado</t>
  </si>
  <si>
    <t>Porcentaje de ligas deportivas operando</t>
  </si>
  <si>
    <t>Total del Gasto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</si>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</sst>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2" xfId="0" applyFont="1" applyFill="1" applyBorder="1"/>
    <xf numFmtId="0" fontId="3" fillId="0" borderId="9" xfId="0" applyFont="1" applyFill="1" applyBorder="1"/>
    <xf numFmtId="0" fontId="3" fillId="0" borderId="13" xfId="0" applyFont="1" applyFill="1" applyBorder="1"/>
    <xf numFmtId="43" fontId="3" fillId="0" borderId="12" xfId="1" applyFont="1" applyFill="1" applyBorder="1"/>
    <xf numFmtId="43" fontId="3" fillId="0" borderId="9" xfId="1" applyFont="1" applyFill="1" applyBorder="1"/>
    <xf numFmtId="43" fontId="3" fillId="0" borderId="13" xfId="1" applyFont="1" applyFill="1" applyBorder="1"/>
    <xf numFmtId="43" fontId="0" fillId="0" borderId="13" xfId="0" applyNumberFormat="1" applyFont="1" applyFill="1" applyBorder="1" applyProtection="1">
      <protection locked="0"/>
    </xf>
    <xf numFmtId="0" fontId="3" fillId="0" borderId="0" xfId="0" applyFont="1" applyFill="1"/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3" fontId="3" fillId="0" borderId="11" xfId="0" applyNumberFormat="1" applyFont="1" applyFill="1" applyBorder="1" applyAlignment="1">
      <alignment horizontal="left" vertical="center" wrapText="1"/>
    </xf>
    <xf numFmtId="43" fontId="3" fillId="0" borderId="0" xfId="0" applyNumberFormat="1" applyFont="1" applyFill="1" applyBorder="1" applyAlignment="1">
      <alignment horizontal="right" vertical="center" wrapText="1"/>
    </xf>
    <xf numFmtId="43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/>
    <xf numFmtId="0" fontId="3" fillId="0" borderId="0" xfId="0" applyFont="1" applyFill="1" applyBorder="1"/>
    <xf numFmtId="0" fontId="3" fillId="0" borderId="10" xfId="0" applyFont="1" applyFill="1" applyBorder="1"/>
    <xf numFmtId="43" fontId="3" fillId="0" borderId="11" xfId="1" applyFont="1" applyFill="1" applyBorder="1"/>
    <xf numFmtId="43" fontId="3" fillId="0" borderId="0" xfId="1" applyFont="1" applyFill="1" applyBorder="1"/>
    <xf numFmtId="43" fontId="3" fillId="0" borderId="10" xfId="1" applyFont="1" applyFill="1" applyBorder="1"/>
    <xf numFmtId="43" fontId="0" fillId="0" borderId="10" xfId="0" applyNumberFormat="1" applyFont="1" applyFill="1" applyBorder="1" applyProtection="1">
      <protection locked="0"/>
    </xf>
    <xf numFmtId="43" fontId="3" fillId="0" borderId="11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right" vertical="top" wrapText="1"/>
    </xf>
    <xf numFmtId="43" fontId="3" fillId="0" borderId="10" xfId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3" fillId="3" borderId="11" xfId="0" applyFont="1" applyFill="1" applyBorder="1"/>
    <xf numFmtId="0" fontId="3" fillId="0" borderId="0" xfId="0" applyFont="1" applyBorder="1"/>
    <xf numFmtId="0" fontId="3" fillId="0" borderId="10" xfId="0" applyFont="1" applyBorder="1"/>
    <xf numFmtId="43" fontId="3" fillId="0" borderId="11" xfId="1" applyFont="1" applyBorder="1"/>
    <xf numFmtId="43" fontId="3" fillId="0" borderId="0" xfId="1" applyFont="1" applyBorder="1"/>
    <xf numFmtId="43" fontId="3" fillId="0" borderId="10" xfId="1" applyFont="1" applyBorder="1"/>
    <xf numFmtId="0" fontId="3" fillId="0" borderId="8" xfId="0" applyFont="1" applyBorder="1"/>
    <xf numFmtId="0" fontId="3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5" xfId="0" applyFont="1" applyFill="1" applyBorder="1"/>
    <xf numFmtId="0" fontId="3" fillId="0" borderId="1" xfId="0" applyFont="1" applyBorder="1"/>
    <xf numFmtId="0" fontId="3" fillId="0" borderId="14" xfId="0" applyFont="1" applyBorder="1"/>
    <xf numFmtId="43" fontId="3" fillId="0" borderId="15" xfId="1" applyFont="1" applyBorder="1"/>
    <xf numFmtId="43" fontId="3" fillId="0" borderId="1" xfId="1" applyFont="1" applyBorder="1"/>
    <xf numFmtId="43" fontId="3" fillId="0" borderId="14" xfId="1" applyFont="1" applyBorder="1"/>
    <xf numFmtId="0" fontId="6" fillId="3" borderId="0" xfId="0" applyFont="1" applyFill="1"/>
    <xf numFmtId="0" fontId="6" fillId="3" borderId="2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left" vertical="center" wrapText="1" indent="3"/>
    </xf>
    <xf numFmtId="0" fontId="6" fillId="3" borderId="3" xfId="0" applyFont="1" applyFill="1" applyBorder="1" applyAlignment="1">
      <alignment horizontal="left" vertical="center" wrapText="1" indent="3"/>
    </xf>
    <xf numFmtId="0" fontId="6" fillId="3" borderId="7" xfId="0" applyFont="1" applyFill="1" applyBorder="1" applyAlignment="1">
      <alignment horizontal="right" vertical="center" wrapText="1"/>
    </xf>
    <xf numFmtId="0" fontId="6" fillId="3" borderId="7" xfId="0" applyFont="1" applyFill="1" applyBorder="1"/>
    <xf numFmtId="0" fontId="6" fillId="0" borderId="15" xfId="0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5" xfId="0" applyFont="1" applyBorder="1"/>
    <xf numFmtId="0" fontId="6" fillId="0" borderId="0" xfId="0" applyFont="1"/>
    <xf numFmtId="0" fontId="7" fillId="3" borderId="0" xfId="0" applyFont="1" applyFill="1"/>
    <xf numFmtId="0" fontId="3" fillId="3" borderId="0" xfId="0" applyFont="1" applyFill="1" applyBorder="1" applyAlignment="1" applyProtection="1"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stados%20Fros%20y%20Pptales%20Junio%202017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PROCESOS%202017/CONTABILIDAD%20GUBERNAMENTAL/JUNIO/CONAC/Estad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H20">
            <v>4479980.46</v>
          </cell>
          <cell r="J20">
            <v>6528849.4799999986</v>
          </cell>
          <cell r="L20">
            <v>2619648.14</v>
          </cell>
        </row>
        <row r="21">
          <cell r="H21">
            <v>11583724.74</v>
          </cell>
          <cell r="J21">
            <v>16780582.800000001</v>
          </cell>
          <cell r="L21">
            <v>7290506.4399999985</v>
          </cell>
        </row>
        <row r="25">
          <cell r="H25">
            <v>860740</v>
          </cell>
          <cell r="J25">
            <v>1065895.6599999999</v>
          </cell>
          <cell r="L25">
            <v>483953.00000000006</v>
          </cell>
        </row>
        <row r="26">
          <cell r="H26">
            <v>3271821.55</v>
          </cell>
          <cell r="J26">
            <v>2800620.3</v>
          </cell>
          <cell r="L26">
            <v>1348459.7000000002</v>
          </cell>
        </row>
        <row r="27">
          <cell r="H27">
            <v>5267171.9000000004</v>
          </cell>
          <cell r="J27">
            <v>5381785.120000001</v>
          </cell>
          <cell r="L27">
            <v>2394747.36</v>
          </cell>
        </row>
        <row r="32">
          <cell r="H32">
            <v>2121742</v>
          </cell>
          <cell r="J32">
            <v>2130114.7999999998</v>
          </cell>
          <cell r="L32">
            <v>855375.4</v>
          </cell>
        </row>
        <row r="37">
          <cell r="H37">
            <v>21200000</v>
          </cell>
          <cell r="J37">
            <v>22409935.629999999</v>
          </cell>
          <cell r="L37">
            <v>8810065.2300000004</v>
          </cell>
        </row>
        <row r="38">
          <cell r="H38">
            <v>12000000</v>
          </cell>
          <cell r="J38">
            <v>12000000</v>
          </cell>
          <cell r="L38">
            <v>4078970.85</v>
          </cell>
        </row>
        <row r="40">
          <cell r="H40">
            <v>2500000</v>
          </cell>
          <cell r="J40">
            <v>2500000</v>
          </cell>
          <cell r="L40">
            <v>732450.28</v>
          </cell>
        </row>
        <row r="41">
          <cell r="H41">
            <v>3000000</v>
          </cell>
          <cell r="J41">
            <v>3025720.5</v>
          </cell>
          <cell r="L41">
            <v>944288.83</v>
          </cell>
        </row>
        <row r="43">
          <cell r="H43">
            <v>2500000</v>
          </cell>
          <cell r="J43">
            <v>2500000</v>
          </cell>
          <cell r="L43">
            <v>1020162.63</v>
          </cell>
        </row>
        <row r="44">
          <cell r="H44">
            <v>1300000</v>
          </cell>
          <cell r="J44">
            <v>1300000</v>
          </cell>
          <cell r="L44">
            <v>262135.95</v>
          </cell>
        </row>
        <row r="45">
          <cell r="H45">
            <v>52999999.999999993</v>
          </cell>
          <cell r="J45">
            <v>83204006.489999995</v>
          </cell>
          <cell r="L45">
            <v>26558184.27</v>
          </cell>
        </row>
        <row r="46">
          <cell r="H46">
            <v>0</v>
          </cell>
          <cell r="J46">
            <v>3857.36</v>
          </cell>
          <cell r="L46">
            <v>0</v>
          </cell>
        </row>
        <row r="47">
          <cell r="H47">
            <v>0</v>
          </cell>
          <cell r="J47">
            <v>401837.5</v>
          </cell>
          <cell r="L47">
            <v>312783.25</v>
          </cell>
        </row>
        <row r="48">
          <cell r="H48">
            <v>3000000</v>
          </cell>
          <cell r="J48">
            <v>0</v>
          </cell>
          <cell r="L48">
            <v>0</v>
          </cell>
        </row>
        <row r="49">
          <cell r="H49">
            <v>0</v>
          </cell>
          <cell r="J49">
            <v>40055432.159999996</v>
          </cell>
          <cell r="L49">
            <v>6072958.9399999995</v>
          </cell>
        </row>
        <row r="50">
          <cell r="H50">
            <v>20000000</v>
          </cell>
          <cell r="J50">
            <v>20000000</v>
          </cell>
          <cell r="L50">
            <v>11110352.09</v>
          </cell>
        </row>
        <row r="51">
          <cell r="H51">
            <v>0</v>
          </cell>
          <cell r="J51">
            <v>42072941.560000002</v>
          </cell>
          <cell r="L51">
            <v>10629970.789999999</v>
          </cell>
        </row>
        <row r="52">
          <cell r="H52">
            <v>0</v>
          </cell>
          <cell r="J52">
            <v>10712993.33</v>
          </cell>
          <cell r="L52">
            <v>5033321.21</v>
          </cell>
        </row>
        <row r="53">
          <cell r="H53">
            <v>0</v>
          </cell>
          <cell r="J53">
            <v>802266.34</v>
          </cell>
          <cell r="L53">
            <v>0</v>
          </cell>
        </row>
        <row r="54">
          <cell r="H54">
            <v>0</v>
          </cell>
          <cell r="J54">
            <v>10000000</v>
          </cell>
          <cell r="L54">
            <v>5744855.5300000003</v>
          </cell>
        </row>
        <row r="55">
          <cell r="H55">
            <v>0</v>
          </cell>
          <cell r="J55">
            <v>118</v>
          </cell>
          <cell r="L55">
            <v>0</v>
          </cell>
        </row>
        <row r="56">
          <cell r="H56">
            <v>0</v>
          </cell>
          <cell r="J56">
            <v>93939.58</v>
          </cell>
          <cell r="L56">
            <v>0</v>
          </cell>
        </row>
        <row r="57">
          <cell r="H57">
            <v>0</v>
          </cell>
          <cell r="J57">
            <v>2373721.65</v>
          </cell>
          <cell r="L57">
            <v>1186860.83</v>
          </cell>
        </row>
        <row r="58">
          <cell r="H58">
            <v>0</v>
          </cell>
          <cell r="J58">
            <v>2597399.35</v>
          </cell>
          <cell r="L58">
            <v>2480793.92</v>
          </cell>
        </row>
        <row r="59">
          <cell r="H59">
            <v>1500000</v>
          </cell>
          <cell r="J59">
            <v>1500000</v>
          </cell>
          <cell r="L59">
            <v>385833.2</v>
          </cell>
        </row>
        <row r="60">
          <cell r="H60">
            <v>1000000</v>
          </cell>
          <cell r="J60">
            <v>1000000</v>
          </cell>
          <cell r="L60">
            <v>330378.99</v>
          </cell>
        </row>
        <row r="61">
          <cell r="H61">
            <v>0</v>
          </cell>
          <cell r="J61">
            <v>8113.03</v>
          </cell>
          <cell r="L61">
            <v>0</v>
          </cell>
        </row>
        <row r="62">
          <cell r="H62">
            <v>0</v>
          </cell>
          <cell r="J62">
            <v>17520344.399999999</v>
          </cell>
          <cell r="L62">
            <v>8760172.1999999993</v>
          </cell>
        </row>
        <row r="63">
          <cell r="H63">
            <v>0</v>
          </cell>
          <cell r="J63">
            <v>8406500</v>
          </cell>
          <cell r="L63">
            <v>0</v>
          </cell>
        </row>
        <row r="64">
          <cell r="H64">
            <v>0</v>
          </cell>
          <cell r="J64">
            <v>12107557.68</v>
          </cell>
          <cell r="L64">
            <v>8557406.6999999993</v>
          </cell>
        </row>
        <row r="65">
          <cell r="H65">
            <v>10000000</v>
          </cell>
          <cell r="J65">
            <v>10000000</v>
          </cell>
          <cell r="L65">
            <v>0</v>
          </cell>
        </row>
        <row r="66">
          <cell r="H66">
            <v>0</v>
          </cell>
          <cell r="J66">
            <v>5167905.26</v>
          </cell>
          <cell r="L66">
            <v>0</v>
          </cell>
        </row>
        <row r="67">
          <cell r="H67">
            <v>0</v>
          </cell>
          <cell r="J67">
            <v>5000000</v>
          </cell>
          <cell r="L67">
            <v>3684124.25</v>
          </cell>
        </row>
        <row r="68">
          <cell r="H68">
            <v>0</v>
          </cell>
          <cell r="J68">
            <v>4017970.15</v>
          </cell>
          <cell r="L68">
            <v>0</v>
          </cell>
        </row>
        <row r="69">
          <cell r="H69">
            <v>0</v>
          </cell>
          <cell r="J69">
            <v>3000000</v>
          </cell>
          <cell r="L69">
            <v>0</v>
          </cell>
        </row>
        <row r="70">
          <cell r="H70">
            <v>0</v>
          </cell>
          <cell r="J70">
            <v>7956000</v>
          </cell>
          <cell r="L70">
            <v>1978000</v>
          </cell>
        </row>
        <row r="71">
          <cell r="H71">
            <v>0</v>
          </cell>
          <cell r="J71">
            <v>8893900</v>
          </cell>
          <cell r="L71">
            <v>2521950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56"/>
  <sheetViews>
    <sheetView showGridLines="0" tabSelected="1" view="pageBreakPreview" zoomScale="60" zoomScaleNormal="60" workbookViewId="0">
      <selection activeCell="Q13" sqref="Q13"/>
    </sheetView>
  </sheetViews>
  <sheetFormatPr baseColWidth="10" defaultColWidth="11.42578125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6" width="5.42578125" style="2" customWidth="1"/>
    <col min="7" max="7" width="6.5703125" style="2" customWidth="1"/>
    <col min="8" max="8" width="7.7109375" style="2" customWidth="1"/>
    <col min="9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20" width="11.42578125" style="2"/>
    <col min="21" max="21" width="16.28515625" style="2" customWidth="1"/>
    <col min="22" max="23" width="17.28515625" style="2" customWidth="1"/>
    <col min="24" max="25" width="11.42578125" style="2"/>
    <col min="26" max="26" width="11.42578125" style="2" hidden="1" customWidth="1"/>
    <col min="2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7"/>
      <c r="G5" s="8"/>
      <c r="H5" s="7"/>
      <c r="I5" s="7"/>
      <c r="J5" s="7"/>
      <c r="K5" s="7"/>
      <c r="L5" s="9"/>
      <c r="M5" s="9"/>
      <c r="N5" s="10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1" t="s">
        <v>4</v>
      </c>
      <c r="C7" s="12"/>
      <c r="D7" s="13" t="s">
        <v>5</v>
      </c>
      <c r="E7" s="14"/>
      <c r="F7" s="14"/>
      <c r="G7" s="14"/>
      <c r="H7" s="15"/>
      <c r="I7" s="16" t="s">
        <v>6</v>
      </c>
      <c r="J7" s="16"/>
      <c r="K7" s="16"/>
      <c r="L7" s="16"/>
      <c r="M7" s="16"/>
      <c r="N7" s="16"/>
      <c r="O7" s="16"/>
      <c r="P7" s="16" t="s">
        <v>7</v>
      </c>
      <c r="Q7" s="16"/>
      <c r="R7" s="16"/>
      <c r="S7" s="16"/>
      <c r="T7" s="16"/>
      <c r="U7" s="16" t="s">
        <v>8</v>
      </c>
      <c r="V7" s="16"/>
      <c r="W7" s="16"/>
      <c r="X7" s="16"/>
      <c r="Y7" s="16"/>
    </row>
    <row r="8" spans="2:25" x14ac:dyDescent="0.2">
      <c r="B8" s="17" t="s">
        <v>9</v>
      </c>
      <c r="C8" s="17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1"/>
      <c r="U8" s="19" t="s">
        <v>27</v>
      </c>
      <c r="V8" s="19" t="s">
        <v>28</v>
      </c>
      <c r="W8" s="19" t="s">
        <v>29</v>
      </c>
      <c r="X8" s="20" t="s">
        <v>30</v>
      </c>
      <c r="Y8" s="21"/>
    </row>
    <row r="9" spans="2:25" ht="15.75" customHeight="1" x14ac:dyDescent="0.2"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31</v>
      </c>
      <c r="T9" s="25" t="s">
        <v>32</v>
      </c>
      <c r="U9" s="24"/>
      <c r="V9" s="24"/>
      <c r="W9" s="24"/>
      <c r="X9" s="25" t="s">
        <v>33</v>
      </c>
      <c r="Y9" s="25" t="s">
        <v>34</v>
      </c>
    </row>
    <row r="10" spans="2:25" s="41" customFormat="1" ht="127.5" x14ac:dyDescent="0.25">
      <c r="B10" s="26" t="s">
        <v>35</v>
      </c>
      <c r="C10" s="27" t="s">
        <v>36</v>
      </c>
      <c r="D10" s="26">
        <v>2</v>
      </c>
      <c r="E10" s="28">
        <v>4</v>
      </c>
      <c r="F10" s="28">
        <v>1</v>
      </c>
      <c r="G10" s="29" t="s">
        <v>37</v>
      </c>
      <c r="H10" s="30">
        <v>1201</v>
      </c>
      <c r="I10" s="31" t="s">
        <v>38</v>
      </c>
      <c r="J10" s="32" t="s">
        <v>39</v>
      </c>
      <c r="K10" s="32" t="s">
        <v>40</v>
      </c>
      <c r="L10" s="32" t="s">
        <v>41</v>
      </c>
      <c r="M10" s="32" t="s">
        <v>42</v>
      </c>
      <c r="N10" s="32" t="s">
        <v>43</v>
      </c>
      <c r="O10" s="33" t="s">
        <v>44</v>
      </c>
      <c r="P10" s="34">
        <v>1.78</v>
      </c>
      <c r="Q10" s="35">
        <v>1.78</v>
      </c>
      <c r="R10" s="35">
        <v>26.9</v>
      </c>
      <c r="S10" s="35">
        <f>R10/P10</f>
        <v>15.112359550561797</v>
      </c>
      <c r="T10" s="36">
        <f>R10/Q10</f>
        <v>15.112359550561797</v>
      </c>
      <c r="U10" s="37">
        <f>+[1]PyPI!H37</f>
        <v>21200000</v>
      </c>
      <c r="V10" s="38">
        <f>+[1]PyPI!J37</f>
        <v>22409935.629999999</v>
      </c>
      <c r="W10" s="39">
        <f>+[1]PyPI!L37</f>
        <v>8810065.2300000004</v>
      </c>
      <c r="X10" s="40">
        <f t="shared" ref="X10:X18" si="0">W10/U10</f>
        <v>0.41556911462264151</v>
      </c>
      <c r="Y10" s="40">
        <f t="shared" ref="Y10:Y18" si="1">W10/V10</f>
        <v>0.39313210780516644</v>
      </c>
    </row>
    <row r="11" spans="2:25" s="41" customFormat="1" ht="76.5" x14ac:dyDescent="0.25">
      <c r="B11" s="42" t="s">
        <v>35</v>
      </c>
      <c r="C11" s="43" t="s">
        <v>36</v>
      </c>
      <c r="D11" s="42">
        <v>2</v>
      </c>
      <c r="E11" s="28">
        <v>4</v>
      </c>
      <c r="F11" s="28">
        <v>1</v>
      </c>
      <c r="G11" s="28" t="s">
        <v>37</v>
      </c>
      <c r="H11" s="30">
        <v>201</v>
      </c>
      <c r="I11" s="44" t="s">
        <v>45</v>
      </c>
      <c r="J11" s="45" t="s">
        <v>39</v>
      </c>
      <c r="K11" s="45" t="s">
        <v>46</v>
      </c>
      <c r="L11" s="45" t="s">
        <v>41</v>
      </c>
      <c r="M11" s="45" t="s">
        <v>42</v>
      </c>
      <c r="N11" s="45" t="s">
        <v>47</v>
      </c>
      <c r="O11" s="46" t="s">
        <v>48</v>
      </c>
      <c r="P11" s="47">
        <v>12</v>
      </c>
      <c r="Q11" s="48">
        <v>12</v>
      </c>
      <c r="R11" s="48">
        <v>0</v>
      </c>
      <c r="S11" s="48">
        <f t="shared" ref="S11" si="2">R11/P11</f>
        <v>0</v>
      </c>
      <c r="T11" s="49">
        <f t="shared" ref="T11" si="3">R11/Q11</f>
        <v>0</v>
      </c>
      <c r="U11" s="50">
        <f>+[1]PyPI!H25</f>
        <v>860740</v>
      </c>
      <c r="V11" s="51">
        <f>+[1]PyPI!J25</f>
        <v>1065895.6599999999</v>
      </c>
      <c r="W11" s="52">
        <f>+[1]PyPI!L25</f>
        <v>483953.00000000006</v>
      </c>
      <c r="X11" s="53">
        <f t="shared" si="0"/>
        <v>0.56225224806561802</v>
      </c>
      <c r="Y11" s="53">
        <f t="shared" si="1"/>
        <v>0.45403412187643216</v>
      </c>
    </row>
    <row r="12" spans="2:25" s="41" customFormat="1" ht="76.5" x14ac:dyDescent="0.25">
      <c r="B12" s="42" t="s">
        <v>35</v>
      </c>
      <c r="C12" s="43" t="s">
        <v>36</v>
      </c>
      <c r="D12" s="42">
        <v>2</v>
      </c>
      <c r="E12" s="28">
        <v>4</v>
      </c>
      <c r="F12" s="28">
        <v>1</v>
      </c>
      <c r="G12" s="29" t="s">
        <v>37</v>
      </c>
      <c r="H12" s="30">
        <v>901</v>
      </c>
      <c r="I12" s="54" t="s">
        <v>49</v>
      </c>
      <c r="J12" s="55" t="s">
        <v>50</v>
      </c>
      <c r="K12" s="55" t="s">
        <v>40</v>
      </c>
      <c r="L12" s="55" t="s">
        <v>41</v>
      </c>
      <c r="M12" s="55" t="s">
        <v>42</v>
      </c>
      <c r="N12" s="55" t="s">
        <v>51</v>
      </c>
      <c r="O12" s="56" t="s">
        <v>52</v>
      </c>
      <c r="P12" s="47">
        <v>5.26</v>
      </c>
      <c r="Q12" s="48">
        <v>5.26</v>
      </c>
      <c r="R12" s="48">
        <v>-49</v>
      </c>
      <c r="S12" s="48">
        <f>R12/P12</f>
        <v>-9.3155893536121681</v>
      </c>
      <c r="T12" s="49">
        <f>R12/Q12</f>
        <v>-9.3155893536121681</v>
      </c>
      <c r="U12" s="50">
        <f>+[1]PyPI!H26+[1]PyPI!H44</f>
        <v>4571821.55</v>
      </c>
      <c r="V12" s="51">
        <f>+[1]PyPI!J26+[1]PyPI!J44</f>
        <v>4100620.3</v>
      </c>
      <c r="W12" s="52">
        <f>+[1]PyPI!L26+[1]PyPI!L44</f>
        <v>1610595.6500000001</v>
      </c>
      <c r="X12" s="53">
        <f t="shared" si="0"/>
        <v>0.35228751437159661</v>
      </c>
      <c r="Y12" s="53">
        <f t="shared" si="1"/>
        <v>0.39276878427393053</v>
      </c>
    </row>
    <row r="13" spans="2:25" s="41" customFormat="1" ht="216.75" x14ac:dyDescent="0.25">
      <c r="B13" s="42" t="s">
        <v>35</v>
      </c>
      <c r="C13" s="43" t="s">
        <v>36</v>
      </c>
      <c r="D13" s="42">
        <v>2</v>
      </c>
      <c r="E13" s="28">
        <v>4</v>
      </c>
      <c r="F13" s="28">
        <v>1</v>
      </c>
      <c r="G13" s="29" t="s">
        <v>37</v>
      </c>
      <c r="H13" s="30">
        <v>201</v>
      </c>
      <c r="I13" s="57" t="s">
        <v>53</v>
      </c>
      <c r="J13" s="55" t="s">
        <v>50</v>
      </c>
      <c r="K13" s="58" t="s">
        <v>40</v>
      </c>
      <c r="L13" s="58" t="s">
        <v>41</v>
      </c>
      <c r="M13" s="58" t="s">
        <v>42</v>
      </c>
      <c r="N13" s="58" t="s">
        <v>43</v>
      </c>
      <c r="O13" s="28" t="s">
        <v>54</v>
      </c>
      <c r="P13" s="47">
        <v>100</v>
      </c>
      <c r="Q13" s="48">
        <v>100</v>
      </c>
      <c r="R13" s="48">
        <v>96.38</v>
      </c>
      <c r="S13" s="48">
        <f t="shared" ref="S13:S22" si="4">R13/P13</f>
        <v>0.96379999999999999</v>
      </c>
      <c r="T13" s="49">
        <f t="shared" ref="T13:T22" si="5">R13/Q13</f>
        <v>0.96379999999999999</v>
      </c>
      <c r="U13" s="50">
        <f>+[1]PyPI!H21</f>
        <v>11583724.74</v>
      </c>
      <c r="V13" s="51">
        <f>+[1]PyPI!J21</f>
        <v>16780582.800000001</v>
      </c>
      <c r="W13" s="52">
        <f>+[1]PyPI!L21</f>
        <v>7290506.4399999985</v>
      </c>
      <c r="X13" s="53">
        <f t="shared" si="0"/>
        <v>0.62937497252718722</v>
      </c>
      <c r="Y13" s="53">
        <f t="shared" si="1"/>
        <v>0.43446086032244352</v>
      </c>
    </row>
    <row r="14" spans="2:25" s="41" customFormat="1" ht="102" x14ac:dyDescent="0.25">
      <c r="B14" s="42" t="s">
        <v>35</v>
      </c>
      <c r="C14" s="43" t="s">
        <v>36</v>
      </c>
      <c r="D14" s="42">
        <v>2</v>
      </c>
      <c r="E14" s="28">
        <v>4</v>
      </c>
      <c r="F14" s="28">
        <v>1</v>
      </c>
      <c r="G14" s="28" t="s">
        <v>37</v>
      </c>
      <c r="H14" s="30">
        <v>201</v>
      </c>
      <c r="I14" s="57" t="s">
        <v>55</v>
      </c>
      <c r="J14" s="55" t="s">
        <v>50</v>
      </c>
      <c r="K14" s="58" t="s">
        <v>40</v>
      </c>
      <c r="L14" s="58" t="s">
        <v>41</v>
      </c>
      <c r="M14" s="58" t="s">
        <v>42</v>
      </c>
      <c r="N14" s="58" t="s">
        <v>43</v>
      </c>
      <c r="O14" s="28" t="s">
        <v>54</v>
      </c>
      <c r="P14" s="47">
        <v>100</v>
      </c>
      <c r="Q14" s="48">
        <v>100</v>
      </c>
      <c r="R14" s="48">
        <v>81.92</v>
      </c>
      <c r="S14" s="48">
        <f t="shared" si="4"/>
        <v>0.81920000000000004</v>
      </c>
      <c r="T14" s="49">
        <f t="shared" si="5"/>
        <v>0.81920000000000004</v>
      </c>
      <c r="U14" s="50">
        <f>+[1]PyPI!H50</f>
        <v>20000000</v>
      </c>
      <c r="V14" s="51">
        <f>+[1]PyPI!J50</f>
        <v>20000000</v>
      </c>
      <c r="W14" s="52">
        <f>+[1]PyPI!L50</f>
        <v>11110352.09</v>
      </c>
      <c r="X14" s="53">
        <f t="shared" si="0"/>
        <v>0.55551760449999998</v>
      </c>
      <c r="Y14" s="53">
        <f t="shared" si="1"/>
        <v>0.55551760449999998</v>
      </c>
    </row>
    <row r="15" spans="2:25" s="41" customFormat="1" ht="114.75" x14ac:dyDescent="0.25">
      <c r="B15" s="42" t="s">
        <v>35</v>
      </c>
      <c r="C15" s="43" t="s">
        <v>36</v>
      </c>
      <c r="D15" s="42">
        <v>2</v>
      </c>
      <c r="E15" s="28">
        <v>4</v>
      </c>
      <c r="F15" s="28">
        <v>1</v>
      </c>
      <c r="G15" s="29" t="s">
        <v>37</v>
      </c>
      <c r="H15" s="30">
        <v>1301</v>
      </c>
      <c r="I15" s="57" t="s">
        <v>56</v>
      </c>
      <c r="J15" s="55" t="s">
        <v>50</v>
      </c>
      <c r="K15" s="58" t="s">
        <v>40</v>
      </c>
      <c r="L15" s="58" t="s">
        <v>41</v>
      </c>
      <c r="M15" s="58" t="s">
        <v>42</v>
      </c>
      <c r="N15" s="58" t="s">
        <v>43</v>
      </c>
      <c r="O15" s="28" t="s">
        <v>44</v>
      </c>
      <c r="P15" s="47">
        <v>100</v>
      </c>
      <c r="Q15" s="48">
        <v>100</v>
      </c>
      <c r="R15" s="48">
        <v>80.56</v>
      </c>
      <c r="S15" s="48">
        <f t="shared" si="4"/>
        <v>0.80559999999999998</v>
      </c>
      <c r="T15" s="49">
        <f t="shared" si="5"/>
        <v>0.80559999999999998</v>
      </c>
      <c r="U15" s="50">
        <f>[1]PyPI!H43</f>
        <v>2500000</v>
      </c>
      <c r="V15" s="51">
        <f>[1]PyPI!J43</f>
        <v>2500000</v>
      </c>
      <c r="W15" s="52">
        <f>[1]PyPI!L43</f>
        <v>1020162.63</v>
      </c>
      <c r="X15" s="53">
        <f t="shared" si="0"/>
        <v>0.40806505199999998</v>
      </c>
      <c r="Y15" s="53">
        <f t="shared" si="1"/>
        <v>0.40806505199999998</v>
      </c>
    </row>
    <row r="16" spans="2:25" s="41" customFormat="1" ht="102" x14ac:dyDescent="0.25">
      <c r="B16" s="42" t="s">
        <v>35</v>
      </c>
      <c r="C16" s="43" t="s">
        <v>36</v>
      </c>
      <c r="D16" s="42">
        <v>2</v>
      </c>
      <c r="E16" s="28">
        <v>4</v>
      </c>
      <c r="F16" s="28">
        <v>1</v>
      </c>
      <c r="G16" s="29" t="s">
        <v>37</v>
      </c>
      <c r="H16" s="30">
        <v>104</v>
      </c>
      <c r="I16" s="57" t="s">
        <v>57</v>
      </c>
      <c r="J16" s="55" t="s">
        <v>50</v>
      </c>
      <c r="K16" s="58" t="s">
        <v>40</v>
      </c>
      <c r="L16" s="58" t="s">
        <v>41</v>
      </c>
      <c r="M16" s="58" t="s">
        <v>42</v>
      </c>
      <c r="N16" s="58" t="s">
        <v>43</v>
      </c>
      <c r="O16" s="28" t="s">
        <v>44</v>
      </c>
      <c r="P16" s="47">
        <v>50</v>
      </c>
      <c r="Q16" s="48">
        <v>50</v>
      </c>
      <c r="R16" s="48">
        <v>64</v>
      </c>
      <c r="S16" s="48">
        <f t="shared" si="4"/>
        <v>1.28</v>
      </c>
      <c r="T16" s="49">
        <f t="shared" si="5"/>
        <v>1.28</v>
      </c>
      <c r="U16" s="50">
        <f>[1]PyPI!H32</f>
        <v>2121742</v>
      </c>
      <c r="V16" s="51">
        <f>[1]PyPI!J32</f>
        <v>2130114.7999999998</v>
      </c>
      <c r="W16" s="52">
        <f>[1]PyPI!L32</f>
        <v>855375.4</v>
      </c>
      <c r="X16" s="53">
        <f t="shared" si="0"/>
        <v>0.40314769656254157</v>
      </c>
      <c r="Y16" s="53">
        <f t="shared" si="1"/>
        <v>0.4015630519068738</v>
      </c>
    </row>
    <row r="17" spans="2:25" s="41" customFormat="1" ht="76.5" x14ac:dyDescent="0.25">
      <c r="B17" s="42" t="s">
        <v>35</v>
      </c>
      <c r="C17" s="43" t="s">
        <v>36</v>
      </c>
      <c r="D17" s="42">
        <v>2</v>
      </c>
      <c r="E17" s="28">
        <v>4</v>
      </c>
      <c r="F17" s="28">
        <v>1</v>
      </c>
      <c r="G17" s="29" t="s">
        <v>37</v>
      </c>
      <c r="H17" s="30">
        <v>201</v>
      </c>
      <c r="I17" s="57" t="s">
        <v>58</v>
      </c>
      <c r="J17" s="55" t="s">
        <v>50</v>
      </c>
      <c r="K17" s="58" t="s">
        <v>40</v>
      </c>
      <c r="L17" s="58" t="s">
        <v>41</v>
      </c>
      <c r="M17" s="58" t="s">
        <v>42</v>
      </c>
      <c r="N17" s="58" t="s">
        <v>51</v>
      </c>
      <c r="O17" s="28" t="s">
        <v>52</v>
      </c>
      <c r="P17" s="47">
        <v>17</v>
      </c>
      <c r="Q17" s="48">
        <v>17</v>
      </c>
      <c r="R17" s="48">
        <v>0</v>
      </c>
      <c r="S17" s="48">
        <f t="shared" si="4"/>
        <v>0</v>
      </c>
      <c r="T17" s="49">
        <f t="shared" si="5"/>
        <v>0</v>
      </c>
      <c r="U17" s="50">
        <f>[1]PyPI!H40</f>
        <v>2500000</v>
      </c>
      <c r="V17" s="51">
        <f>[1]PyPI!J40</f>
        <v>2500000</v>
      </c>
      <c r="W17" s="52">
        <f>[1]PyPI!L40</f>
        <v>732450.28</v>
      </c>
      <c r="X17" s="53">
        <f t="shared" si="0"/>
        <v>0.29298011200000001</v>
      </c>
      <c r="Y17" s="53">
        <f t="shared" si="1"/>
        <v>0.29298011200000001</v>
      </c>
    </row>
    <row r="18" spans="2:25" s="41" customFormat="1" ht="63.75" x14ac:dyDescent="0.25">
      <c r="B18" s="42" t="s">
        <v>35</v>
      </c>
      <c r="C18" s="43" t="s">
        <v>36</v>
      </c>
      <c r="D18" s="42">
        <v>2</v>
      </c>
      <c r="E18" s="28">
        <v>4</v>
      </c>
      <c r="F18" s="28">
        <v>1</v>
      </c>
      <c r="G18" s="29" t="s">
        <v>37</v>
      </c>
      <c r="H18" s="30">
        <v>201</v>
      </c>
      <c r="I18" s="57" t="s">
        <v>59</v>
      </c>
      <c r="J18" s="55" t="s">
        <v>50</v>
      </c>
      <c r="K18" s="58" t="s">
        <v>40</v>
      </c>
      <c r="L18" s="58" t="s">
        <v>41</v>
      </c>
      <c r="M18" s="58" t="s">
        <v>42</v>
      </c>
      <c r="N18" s="58" t="s">
        <v>43</v>
      </c>
      <c r="O18" s="28" t="s">
        <v>44</v>
      </c>
      <c r="P18" s="47">
        <v>100</v>
      </c>
      <c r="Q18" s="48">
        <v>100</v>
      </c>
      <c r="R18" s="48">
        <v>105</v>
      </c>
      <c r="S18" s="48">
        <f t="shared" si="4"/>
        <v>1.05</v>
      </c>
      <c r="T18" s="49">
        <f t="shared" si="5"/>
        <v>1.05</v>
      </c>
      <c r="U18" s="50">
        <f>[1]PyPI!H38</f>
        <v>12000000</v>
      </c>
      <c r="V18" s="51">
        <f>[1]PyPI!J38</f>
        <v>12000000</v>
      </c>
      <c r="W18" s="52">
        <f>[1]PyPI!L38</f>
        <v>4078970.85</v>
      </c>
      <c r="X18" s="53">
        <f t="shared" si="0"/>
        <v>0.33991423749999999</v>
      </c>
      <c r="Y18" s="53">
        <f t="shared" si="1"/>
        <v>0.33991423749999999</v>
      </c>
    </row>
    <row r="19" spans="2:25" s="41" customFormat="1" ht="89.25" x14ac:dyDescent="0.25">
      <c r="B19" s="42" t="s">
        <v>35</v>
      </c>
      <c r="C19" s="43" t="s">
        <v>36</v>
      </c>
      <c r="D19" s="42">
        <v>2</v>
      </c>
      <c r="E19" s="28">
        <v>4</v>
      </c>
      <c r="F19" s="28">
        <v>1</v>
      </c>
      <c r="G19" s="29" t="s">
        <v>37</v>
      </c>
      <c r="H19" s="30">
        <v>601</v>
      </c>
      <c r="I19" s="57" t="s">
        <v>60</v>
      </c>
      <c r="J19" s="55" t="s">
        <v>50</v>
      </c>
      <c r="K19" s="58" t="s">
        <v>40</v>
      </c>
      <c r="L19" s="58" t="s">
        <v>41</v>
      </c>
      <c r="M19" s="58" t="s">
        <v>42</v>
      </c>
      <c r="N19" s="58" t="s">
        <v>51</v>
      </c>
      <c r="O19" s="28" t="s">
        <v>52</v>
      </c>
      <c r="P19" s="47">
        <v>0</v>
      </c>
      <c r="Q19" s="48">
        <v>0</v>
      </c>
      <c r="R19" s="48">
        <v>0</v>
      </c>
      <c r="S19" s="48" t="e">
        <f>R19/P19</f>
        <v>#DIV/0!</v>
      </c>
      <c r="T19" s="49" t="e">
        <f>R19/Q19</f>
        <v>#DIV/0!</v>
      </c>
      <c r="U19" s="50">
        <f>+[1]PyPI!H27</f>
        <v>5267171.9000000004</v>
      </c>
      <c r="V19" s="51">
        <f>+[1]PyPI!J27</f>
        <v>5381785.120000001</v>
      </c>
      <c r="W19" s="52">
        <f>+[1]PyPI!L27</f>
        <v>2394747.36</v>
      </c>
      <c r="X19" s="53">
        <f>W19/U19</f>
        <v>0.4546552505719435</v>
      </c>
      <c r="Y19" s="53">
        <f>W19/V19</f>
        <v>0.44497268222407205</v>
      </c>
    </row>
    <row r="20" spans="2:25" s="41" customFormat="1" ht="102" x14ac:dyDescent="0.25">
      <c r="B20" s="42" t="s">
        <v>35</v>
      </c>
      <c r="C20" s="43" t="s">
        <v>36</v>
      </c>
      <c r="D20" s="42">
        <v>2</v>
      </c>
      <c r="E20" s="28">
        <v>4</v>
      </c>
      <c r="F20" s="28">
        <v>1</v>
      </c>
      <c r="G20" s="29" t="s">
        <v>37</v>
      </c>
      <c r="H20" s="30">
        <v>601</v>
      </c>
      <c r="I20" s="57" t="s">
        <v>61</v>
      </c>
      <c r="J20" s="55" t="s">
        <v>50</v>
      </c>
      <c r="K20" s="58" t="s">
        <v>40</v>
      </c>
      <c r="L20" s="58" t="s">
        <v>41</v>
      </c>
      <c r="M20" s="58" t="s">
        <v>42</v>
      </c>
      <c r="N20" s="58" t="s">
        <v>43</v>
      </c>
      <c r="O20" s="28" t="s">
        <v>44</v>
      </c>
      <c r="P20" s="47">
        <v>100</v>
      </c>
      <c r="Q20" s="48">
        <v>100</v>
      </c>
      <c r="R20" s="48">
        <v>0</v>
      </c>
      <c r="S20" s="48">
        <f t="shared" si="4"/>
        <v>0</v>
      </c>
      <c r="T20" s="49">
        <f t="shared" si="5"/>
        <v>0</v>
      </c>
      <c r="U20" s="50">
        <f>SUM([1]PyPI!H45:H71)-[1]PyPI!H59-[1]PyPI!H50-[1]PyPI!H60</f>
        <v>66000000</v>
      </c>
      <c r="V20" s="51">
        <f>SUM([1]PyPI!J45:J71)-[1]PyPI!J59-[1]PyPI!J50-[1]PyPI!J60</f>
        <v>274396803.84000003</v>
      </c>
      <c r="W20" s="52">
        <f>SUM([1]PyPI!L45:L71)-[1]PyPI!L59-[1]PyPI!L50-[1]PyPI!L60</f>
        <v>83521381.890000001</v>
      </c>
      <c r="X20" s="53">
        <f t="shared" ref="X20:X22" si="6">W20/U20</f>
        <v>1.2654754831818182</v>
      </c>
      <c r="Y20" s="53">
        <f t="shared" ref="Y20:Y22" si="7">W20/V20</f>
        <v>0.3043817592667773</v>
      </c>
    </row>
    <row r="21" spans="2:25" s="41" customFormat="1" ht="102" x14ac:dyDescent="0.25">
      <c r="B21" s="42" t="s">
        <v>35</v>
      </c>
      <c r="C21" s="43" t="s">
        <v>36</v>
      </c>
      <c r="D21" s="42">
        <v>2</v>
      </c>
      <c r="E21" s="28">
        <v>4</v>
      </c>
      <c r="F21" s="28">
        <v>1</v>
      </c>
      <c r="G21" s="29" t="s">
        <v>37</v>
      </c>
      <c r="H21" s="30">
        <v>1201</v>
      </c>
      <c r="I21" s="57" t="s">
        <v>62</v>
      </c>
      <c r="J21" s="55" t="s">
        <v>50</v>
      </c>
      <c r="K21" s="58" t="s">
        <v>40</v>
      </c>
      <c r="L21" s="58" t="s">
        <v>41</v>
      </c>
      <c r="M21" s="58" t="s">
        <v>42</v>
      </c>
      <c r="N21" s="58" t="s">
        <v>43</v>
      </c>
      <c r="O21" s="28" t="s">
        <v>44</v>
      </c>
      <c r="P21" s="47">
        <v>100</v>
      </c>
      <c r="Q21" s="48">
        <v>100</v>
      </c>
      <c r="R21" s="48">
        <v>0</v>
      </c>
      <c r="S21" s="48">
        <f t="shared" si="4"/>
        <v>0</v>
      </c>
      <c r="T21" s="49">
        <f t="shared" si="5"/>
        <v>0</v>
      </c>
      <c r="U21" s="50">
        <f>+[1]PyPI!H20</f>
        <v>4479980.46</v>
      </c>
      <c r="V21" s="51">
        <f>+[1]PyPI!J20</f>
        <v>6528849.4799999986</v>
      </c>
      <c r="W21" s="52">
        <f>+[1]PyPI!L20</f>
        <v>2619648.14</v>
      </c>
      <c r="X21" s="53">
        <f t="shared" si="6"/>
        <v>0.58474543882273988</v>
      </c>
      <c r="Y21" s="53">
        <f t="shared" si="7"/>
        <v>0.40124192601236086</v>
      </c>
    </row>
    <row r="22" spans="2:25" s="41" customFormat="1" ht="51" x14ac:dyDescent="0.25">
      <c r="B22" s="42" t="s">
        <v>35</v>
      </c>
      <c r="C22" s="43" t="s">
        <v>36</v>
      </c>
      <c r="D22" s="42">
        <v>2</v>
      </c>
      <c r="E22" s="28">
        <v>4</v>
      </c>
      <c r="F22" s="28">
        <v>1</v>
      </c>
      <c r="G22" s="29" t="s">
        <v>37</v>
      </c>
      <c r="H22" s="30">
        <v>104</v>
      </c>
      <c r="I22" s="57" t="s">
        <v>63</v>
      </c>
      <c r="J22" s="55" t="s">
        <v>50</v>
      </c>
      <c r="K22" s="58" t="s">
        <v>40</v>
      </c>
      <c r="L22" s="58" t="s">
        <v>41</v>
      </c>
      <c r="M22" s="58" t="s">
        <v>42</v>
      </c>
      <c r="N22" s="58" t="s">
        <v>43</v>
      </c>
      <c r="O22" s="28" t="s">
        <v>44</v>
      </c>
      <c r="P22" s="47">
        <v>100</v>
      </c>
      <c r="Q22" s="48">
        <v>100</v>
      </c>
      <c r="R22" s="48">
        <v>140</v>
      </c>
      <c r="S22" s="48">
        <f t="shared" si="4"/>
        <v>1.4</v>
      </c>
      <c r="T22" s="49">
        <f t="shared" si="5"/>
        <v>1.4</v>
      </c>
      <c r="U22" s="50">
        <f>+[1]PyPI!H41</f>
        <v>3000000</v>
      </c>
      <c r="V22" s="51">
        <f>+[1]PyPI!J41</f>
        <v>3025720.5</v>
      </c>
      <c r="W22" s="52">
        <f>+[1]PyPI!L41</f>
        <v>944288.83</v>
      </c>
      <c r="X22" s="53">
        <f t="shared" si="6"/>
        <v>0.31476294333333332</v>
      </c>
      <c r="Y22" s="53">
        <f t="shared" si="7"/>
        <v>0.31208726318243868</v>
      </c>
    </row>
    <row r="23" spans="2:25" x14ac:dyDescent="0.2">
      <c r="B23" s="59"/>
      <c r="C23" s="60"/>
      <c r="D23" s="59"/>
      <c r="E23" s="61"/>
      <c r="F23" s="61"/>
      <c r="G23" s="61"/>
      <c r="H23" s="62"/>
      <c r="I23" s="63"/>
      <c r="J23" s="64"/>
      <c r="K23" s="64"/>
      <c r="L23" s="64"/>
      <c r="M23" s="64"/>
      <c r="N23" s="64"/>
      <c r="O23" s="61"/>
      <c r="P23" s="65"/>
      <c r="Q23" s="66"/>
      <c r="R23" s="66"/>
      <c r="S23" s="66"/>
      <c r="T23" s="67"/>
      <c r="U23" s="68"/>
      <c r="V23" s="69"/>
      <c r="W23" s="70"/>
      <c r="X23" s="66"/>
      <c r="Y23" s="71"/>
    </row>
    <row r="24" spans="2:25" x14ac:dyDescent="0.2">
      <c r="B24" s="59"/>
      <c r="C24" s="60"/>
      <c r="D24" s="59"/>
      <c r="E24" s="72"/>
      <c r="F24" s="72"/>
      <c r="G24" s="73"/>
      <c r="H24" s="62"/>
      <c r="I24" s="62"/>
      <c r="J24" s="74"/>
      <c r="K24" s="74"/>
      <c r="L24" s="74"/>
      <c r="M24" s="74"/>
      <c r="N24" s="74"/>
      <c r="O24" s="72"/>
      <c r="P24" s="65"/>
      <c r="Q24" s="66"/>
      <c r="R24" s="66"/>
      <c r="S24" s="66"/>
      <c r="T24" s="67"/>
      <c r="U24" s="68"/>
      <c r="V24" s="69"/>
      <c r="W24" s="70"/>
      <c r="X24" s="67"/>
      <c r="Y24" s="67"/>
    </row>
    <row r="25" spans="2:25" x14ac:dyDescent="0.2">
      <c r="B25" s="59"/>
      <c r="C25" s="60"/>
      <c r="D25" s="59"/>
      <c r="E25" s="72"/>
      <c r="F25" s="72"/>
      <c r="G25" s="73"/>
      <c r="H25" s="62"/>
      <c r="I25" s="62"/>
      <c r="J25" s="74"/>
      <c r="K25" s="74"/>
      <c r="L25" s="74"/>
      <c r="M25" s="74"/>
      <c r="N25" s="74"/>
      <c r="O25" s="72"/>
      <c r="P25" s="65"/>
      <c r="Q25" s="66"/>
      <c r="R25" s="66"/>
      <c r="S25" s="66"/>
      <c r="T25" s="67"/>
      <c r="U25" s="68"/>
      <c r="V25" s="69"/>
      <c r="W25" s="70"/>
      <c r="X25" s="67"/>
      <c r="Y25" s="67"/>
    </row>
    <row r="26" spans="2:25" x14ac:dyDescent="0.2">
      <c r="B26" s="59"/>
      <c r="C26" s="60"/>
      <c r="D26" s="59"/>
      <c r="E26" s="72"/>
      <c r="F26" s="72"/>
      <c r="G26" s="73"/>
      <c r="H26" s="62"/>
      <c r="I26" s="62"/>
      <c r="J26" s="74"/>
      <c r="K26" s="74"/>
      <c r="L26" s="74"/>
      <c r="M26" s="74"/>
      <c r="N26" s="74"/>
      <c r="O26" s="72"/>
      <c r="P26" s="65"/>
      <c r="Q26" s="66"/>
      <c r="R26" s="66"/>
      <c r="S26" s="66"/>
      <c r="T26" s="67"/>
      <c r="U26" s="68"/>
      <c r="V26" s="69"/>
      <c r="W26" s="70"/>
      <c r="X26" s="67"/>
      <c r="Y26" s="67"/>
    </row>
    <row r="27" spans="2:25" x14ac:dyDescent="0.2">
      <c r="B27" s="59"/>
      <c r="C27" s="60"/>
      <c r="D27" s="59"/>
      <c r="E27" s="61"/>
      <c r="F27" s="61"/>
      <c r="G27" s="61"/>
      <c r="H27" s="63"/>
      <c r="I27" s="63"/>
      <c r="J27" s="64"/>
      <c r="K27" s="64"/>
      <c r="L27" s="64"/>
      <c r="M27" s="64"/>
      <c r="N27" s="64"/>
      <c r="O27" s="61"/>
      <c r="P27" s="65"/>
      <c r="Q27" s="66"/>
      <c r="R27" s="66"/>
      <c r="S27" s="66"/>
      <c r="T27" s="67"/>
      <c r="U27" s="68"/>
      <c r="V27" s="69"/>
      <c r="W27" s="70"/>
      <c r="X27" s="67"/>
      <c r="Y27" s="67"/>
    </row>
    <row r="28" spans="2:25" x14ac:dyDescent="0.2">
      <c r="B28" s="59"/>
      <c r="C28" s="60"/>
      <c r="D28" s="59"/>
      <c r="E28" s="72"/>
      <c r="F28" s="72"/>
      <c r="G28" s="73"/>
      <c r="H28" s="62"/>
      <c r="I28" s="62"/>
      <c r="J28" s="74"/>
      <c r="K28" s="74"/>
      <c r="L28" s="74"/>
      <c r="M28" s="74"/>
      <c r="N28" s="74"/>
      <c r="O28" s="72"/>
      <c r="P28" s="65"/>
      <c r="Q28" s="66"/>
      <c r="R28" s="66"/>
      <c r="S28" s="66"/>
      <c r="T28" s="67"/>
      <c r="U28" s="68"/>
      <c r="V28" s="69"/>
      <c r="W28" s="70"/>
      <c r="X28" s="67"/>
      <c r="Y28" s="67"/>
    </row>
    <row r="29" spans="2:25" x14ac:dyDescent="0.2">
      <c r="B29" s="59"/>
      <c r="C29" s="60"/>
      <c r="D29" s="59"/>
      <c r="E29" s="72"/>
      <c r="F29" s="72"/>
      <c r="G29" s="73"/>
      <c r="H29" s="62"/>
      <c r="I29" s="62"/>
      <c r="J29" s="74"/>
      <c r="K29" s="74"/>
      <c r="L29" s="74"/>
      <c r="M29" s="74"/>
      <c r="N29" s="74"/>
      <c r="O29" s="72"/>
      <c r="P29" s="65"/>
      <c r="Q29" s="66"/>
      <c r="R29" s="66"/>
      <c r="S29" s="66"/>
      <c r="T29" s="67"/>
      <c r="U29" s="68"/>
      <c r="V29" s="69"/>
      <c r="W29" s="70"/>
      <c r="X29" s="67"/>
      <c r="Y29" s="67"/>
    </row>
    <row r="30" spans="2:25" x14ac:dyDescent="0.2">
      <c r="B30" s="59"/>
      <c r="C30" s="60"/>
      <c r="D30" s="59"/>
      <c r="E30" s="61"/>
      <c r="F30" s="61"/>
      <c r="G30" s="61"/>
      <c r="H30" s="63"/>
      <c r="I30" s="63"/>
      <c r="J30" s="64"/>
      <c r="K30" s="64"/>
      <c r="L30" s="64"/>
      <c r="M30" s="64"/>
      <c r="N30" s="64"/>
      <c r="O30" s="61"/>
      <c r="P30" s="65"/>
      <c r="Q30" s="66"/>
      <c r="R30" s="66"/>
      <c r="S30" s="66"/>
      <c r="T30" s="67"/>
      <c r="U30" s="68"/>
      <c r="V30" s="69"/>
      <c r="W30" s="70"/>
      <c r="X30" s="67"/>
      <c r="Y30" s="67"/>
    </row>
    <row r="31" spans="2:25" x14ac:dyDescent="0.2">
      <c r="B31" s="59"/>
      <c r="C31" s="60"/>
      <c r="D31" s="59"/>
      <c r="E31" s="72"/>
      <c r="F31" s="72"/>
      <c r="G31" s="73"/>
      <c r="H31" s="62"/>
      <c r="I31" s="62"/>
      <c r="J31" s="74"/>
      <c r="K31" s="74"/>
      <c r="L31" s="74"/>
      <c r="M31" s="74"/>
      <c r="N31" s="74"/>
      <c r="O31" s="72"/>
      <c r="P31" s="65"/>
      <c r="Q31" s="66"/>
      <c r="R31" s="66"/>
      <c r="S31" s="66"/>
      <c r="T31" s="67"/>
      <c r="U31" s="68"/>
      <c r="V31" s="69"/>
      <c r="W31" s="70"/>
      <c r="X31" s="67"/>
      <c r="Y31" s="67"/>
    </row>
    <row r="32" spans="2:25" x14ac:dyDescent="0.2">
      <c r="B32" s="59"/>
      <c r="C32" s="60"/>
      <c r="D32" s="59"/>
      <c r="E32" s="72"/>
      <c r="F32" s="72"/>
      <c r="G32" s="73"/>
      <c r="H32" s="62"/>
      <c r="I32" s="62"/>
      <c r="J32" s="74"/>
      <c r="K32" s="74"/>
      <c r="L32" s="74"/>
      <c r="M32" s="74"/>
      <c r="N32" s="74"/>
      <c r="O32" s="72"/>
      <c r="P32" s="65"/>
      <c r="Q32" s="66"/>
      <c r="R32" s="66"/>
      <c r="S32" s="66"/>
      <c r="T32" s="67"/>
      <c r="U32" s="68"/>
      <c r="V32" s="69"/>
      <c r="W32" s="70"/>
      <c r="X32" s="67"/>
      <c r="Y32" s="67"/>
    </row>
    <row r="33" spans="1:25" x14ac:dyDescent="0.2">
      <c r="B33" s="59"/>
      <c r="C33" s="60"/>
      <c r="D33" s="59"/>
      <c r="E33" s="72"/>
      <c r="F33" s="72"/>
      <c r="G33" s="73"/>
      <c r="H33" s="62"/>
      <c r="I33" s="62"/>
      <c r="J33" s="74"/>
      <c r="K33" s="74"/>
      <c r="L33" s="74"/>
      <c r="M33" s="74"/>
      <c r="N33" s="74"/>
      <c r="O33" s="72"/>
      <c r="P33" s="65"/>
      <c r="Q33" s="66"/>
      <c r="R33" s="66"/>
      <c r="S33" s="66"/>
      <c r="T33" s="67"/>
      <c r="U33" s="68"/>
      <c r="V33" s="69"/>
      <c r="W33" s="70"/>
      <c r="X33" s="67"/>
      <c r="Y33" s="67"/>
    </row>
    <row r="34" spans="1:25" x14ac:dyDescent="0.2">
      <c r="B34" s="59"/>
      <c r="C34" s="60"/>
      <c r="D34" s="59"/>
      <c r="E34" s="72"/>
      <c r="F34" s="72"/>
      <c r="G34" s="73"/>
      <c r="H34" s="62"/>
      <c r="I34" s="62"/>
      <c r="J34" s="74"/>
      <c r="K34" s="74"/>
      <c r="L34" s="74"/>
      <c r="M34" s="74"/>
      <c r="N34" s="74"/>
      <c r="O34" s="72"/>
      <c r="P34" s="65"/>
      <c r="Q34" s="66"/>
      <c r="R34" s="66"/>
      <c r="S34" s="66"/>
      <c r="T34" s="67"/>
      <c r="U34" s="68"/>
      <c r="V34" s="69"/>
      <c r="W34" s="70"/>
      <c r="X34" s="67"/>
      <c r="Y34" s="67"/>
    </row>
    <row r="35" spans="1:25" x14ac:dyDescent="0.2">
      <c r="B35" s="59"/>
      <c r="C35" s="60"/>
      <c r="D35" s="59"/>
      <c r="E35" s="61"/>
      <c r="F35" s="61"/>
      <c r="G35" s="61"/>
      <c r="H35" s="63"/>
      <c r="I35" s="63"/>
      <c r="J35" s="64"/>
      <c r="K35" s="64"/>
      <c r="L35" s="64"/>
      <c r="M35" s="64"/>
      <c r="N35" s="64"/>
      <c r="O35" s="61"/>
      <c r="P35" s="65"/>
      <c r="Q35" s="66"/>
      <c r="R35" s="66"/>
      <c r="S35" s="66"/>
      <c r="T35" s="67"/>
      <c r="U35" s="68"/>
      <c r="V35" s="69"/>
      <c r="W35" s="70"/>
      <c r="X35" s="67"/>
      <c r="Y35" s="67"/>
    </row>
    <row r="36" spans="1:25" x14ac:dyDescent="0.2">
      <c r="B36" s="59"/>
      <c r="C36" s="60"/>
      <c r="D36" s="59"/>
      <c r="E36" s="72"/>
      <c r="F36" s="72"/>
      <c r="G36" s="73"/>
      <c r="H36" s="62"/>
      <c r="I36" s="62"/>
      <c r="J36" s="74"/>
      <c r="K36" s="74"/>
      <c r="L36" s="74"/>
      <c r="M36" s="74"/>
      <c r="N36" s="74"/>
      <c r="O36" s="72"/>
      <c r="P36" s="65"/>
      <c r="Q36" s="66"/>
      <c r="R36" s="66"/>
      <c r="S36" s="66"/>
      <c r="T36" s="67"/>
      <c r="U36" s="68"/>
      <c r="V36" s="69"/>
      <c r="W36" s="70"/>
      <c r="X36" s="67"/>
      <c r="Y36" s="67"/>
    </row>
    <row r="37" spans="1:25" ht="15" customHeight="1" x14ac:dyDescent="0.2">
      <c r="B37" s="59"/>
      <c r="C37" s="60"/>
      <c r="D37" s="59"/>
      <c r="E37" s="72"/>
      <c r="F37" s="72"/>
      <c r="G37" s="73"/>
      <c r="H37" s="62"/>
      <c r="I37" s="62"/>
      <c r="J37" s="74"/>
      <c r="K37" s="74"/>
      <c r="L37" s="74"/>
      <c r="M37" s="74"/>
      <c r="N37" s="74"/>
      <c r="O37" s="72"/>
      <c r="P37" s="65"/>
      <c r="Q37" s="66"/>
      <c r="R37" s="66"/>
      <c r="S37" s="66"/>
      <c r="T37" s="67"/>
      <c r="U37" s="68"/>
      <c r="V37" s="69"/>
      <c r="W37" s="70"/>
      <c r="X37" s="67"/>
      <c r="Y37" s="67"/>
    </row>
    <row r="38" spans="1:25" ht="15" customHeight="1" x14ac:dyDescent="0.2">
      <c r="B38" s="59"/>
      <c r="C38" s="60"/>
      <c r="D38" s="59"/>
      <c r="E38" s="72"/>
      <c r="F38" s="72"/>
      <c r="G38" s="73"/>
      <c r="H38" s="62"/>
      <c r="I38" s="62"/>
      <c r="J38" s="74"/>
      <c r="K38" s="74"/>
      <c r="L38" s="74"/>
      <c r="M38" s="74"/>
      <c r="N38" s="74"/>
      <c r="O38" s="72"/>
      <c r="P38" s="65"/>
      <c r="Q38" s="66"/>
      <c r="R38" s="66"/>
      <c r="S38" s="66"/>
      <c r="T38" s="67"/>
      <c r="U38" s="68"/>
      <c r="V38" s="69"/>
      <c r="W38" s="70"/>
      <c r="X38" s="67"/>
      <c r="Y38" s="67"/>
    </row>
    <row r="39" spans="1:25" ht="15.75" customHeight="1" x14ac:dyDescent="0.2">
      <c r="B39" s="59"/>
      <c r="C39" s="60"/>
      <c r="D39" s="59"/>
      <c r="E39" s="72"/>
      <c r="F39" s="72"/>
      <c r="G39" s="73"/>
      <c r="H39" s="62"/>
      <c r="I39" s="62"/>
      <c r="J39" s="74"/>
      <c r="K39" s="74"/>
      <c r="L39" s="74"/>
      <c r="M39" s="74"/>
      <c r="N39" s="74"/>
      <c r="O39" s="72"/>
      <c r="P39" s="65"/>
      <c r="Q39" s="66"/>
      <c r="R39" s="66"/>
      <c r="S39" s="66"/>
      <c r="T39" s="67"/>
      <c r="U39" s="68"/>
      <c r="V39" s="69"/>
      <c r="W39" s="70"/>
      <c r="X39" s="67"/>
      <c r="Y39" s="67"/>
    </row>
    <row r="40" spans="1:25" x14ac:dyDescent="0.2">
      <c r="B40" s="75"/>
      <c r="C40" s="76"/>
      <c r="D40" s="75"/>
      <c r="E40" s="77"/>
      <c r="F40" s="77"/>
      <c r="G40" s="78"/>
      <c r="H40" s="79"/>
      <c r="I40" s="79"/>
      <c r="J40" s="80"/>
      <c r="K40" s="80"/>
      <c r="L40" s="80"/>
      <c r="M40" s="80"/>
      <c r="N40" s="80"/>
      <c r="O40" s="77"/>
      <c r="P40" s="81"/>
      <c r="Q40" s="82"/>
      <c r="R40" s="82"/>
      <c r="S40" s="82"/>
      <c r="T40" s="83"/>
      <c r="U40" s="84"/>
      <c r="V40" s="85"/>
      <c r="W40" s="86"/>
      <c r="X40" s="83"/>
      <c r="Y40" s="67"/>
    </row>
    <row r="41" spans="1:25" s="97" customFormat="1" x14ac:dyDescent="0.2">
      <c r="A41" s="87"/>
      <c r="B41" s="88"/>
      <c r="C41" s="89" t="s">
        <v>64</v>
      </c>
      <c r="D41" s="90"/>
      <c r="E41" s="91">
        <f>+E11+E14+E23+E27+E30+E35+E37+E38+E39</f>
        <v>8</v>
      </c>
      <c r="F41" s="91"/>
      <c r="G41" s="91" t="e">
        <f t="shared" ref="G41:H41" si="8">+G11+G14+G23+G27+G30+G35+G37+G38+G39</f>
        <v>#VALUE!</v>
      </c>
      <c r="H41" s="91">
        <f t="shared" si="8"/>
        <v>402</v>
      </c>
      <c r="I41" s="91"/>
      <c r="J41" s="91"/>
      <c r="K41" s="91"/>
      <c r="L41" s="91">
        <v>0</v>
      </c>
      <c r="M41" s="91">
        <v>0</v>
      </c>
      <c r="N41" s="91">
        <v>0</v>
      </c>
      <c r="O41" s="91">
        <v>0</v>
      </c>
      <c r="P41" s="92">
        <v>0</v>
      </c>
      <c r="Q41" s="93">
        <v>0</v>
      </c>
      <c r="R41" s="94">
        <v>0</v>
      </c>
      <c r="S41" s="95">
        <v>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98" t="s">
        <v>65</v>
      </c>
      <c r="G43" s="4"/>
      <c r="H43" s="4"/>
      <c r="I43" s="4"/>
      <c r="J43" s="4"/>
      <c r="K43" s="4"/>
      <c r="L43" s="4"/>
      <c r="M43" s="4"/>
      <c r="N43" s="4"/>
      <c r="O43" s="4"/>
    </row>
    <row r="54" spans="3:15" x14ac:dyDescent="0.2">
      <c r="C54" s="82"/>
      <c r="D54" s="82"/>
      <c r="E54" s="82"/>
    </row>
    <row r="55" spans="3:15" x14ac:dyDescent="0.2">
      <c r="C55" s="99" t="s">
        <v>66</v>
      </c>
      <c r="D55" s="99"/>
      <c r="H55" s="100" t="s">
        <v>67</v>
      </c>
      <c r="I55" s="100"/>
      <c r="J55" s="100"/>
      <c r="K55" s="100"/>
      <c r="L55" s="100"/>
      <c r="M55" s="100"/>
      <c r="N55" s="100"/>
      <c r="O55" s="100"/>
    </row>
    <row r="56" spans="3:15" x14ac:dyDescent="0.2">
      <c r="C56" s="101" t="s">
        <v>68</v>
      </c>
      <c r="D56" s="101"/>
      <c r="H56" s="102" t="s">
        <v>69</v>
      </c>
      <c r="I56" s="102"/>
      <c r="J56" s="102"/>
      <c r="K56" s="102"/>
      <c r="L56" s="102"/>
      <c r="M56" s="102"/>
      <c r="N56" s="102"/>
      <c r="O56" s="102"/>
    </row>
  </sheetData>
  <mergeCells count="33">
    <mergeCell ref="C56:D56"/>
    <mergeCell ref="H56:O56"/>
    <mergeCell ref="U8:U9"/>
    <mergeCell ref="V8:V9"/>
    <mergeCell ref="W8:W9"/>
    <mergeCell ref="X8:Y8"/>
    <mergeCell ref="C41:D41"/>
    <mergeCell ref="H55:O55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2017-07-28T18:14:38Z</dcterms:created>
  <dcterms:modified xsi:type="dcterms:W3CDTF">2017-07-28T18:15:02Z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