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 tabRatio="863"/>
  </bookViews>
  <sheets>
    <sheet name="Notas a los Edos Financieros" sheetId="1" r:id="rId1"/>
    <sheet name="ESF" sheetId="59" r:id="rId2"/>
    <sheet name="ACT" sheetId="60" r:id="rId3"/>
    <sheet name="ESF (I)" sheetId="2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2">ACT!$A$1:$F$227</definedName>
    <definedName name="_xlnm.Print_Area" localSheetId="10">Conciliacion_Eg!$A$1:$E$47</definedName>
    <definedName name="_xlnm.Print_Area" localSheetId="9">Conciliacion_Ig!$A$1:$E$35</definedName>
    <definedName name="_xlnm.Print_Area" localSheetId="0">'Notas a los Edos Financieros'!$A$1:$E$55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63" i="62"/>
  <c r="D48" i="62" s="1"/>
  <c r="D122" i="62" s="1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<sst xmlns="http://schemas.openxmlformats.org/spreadsheetml/2006/main" count="935" uniqueCount="663">
  <si>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</si>
  <si>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</si>
  <si>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</si>
  <si>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</si>
  <si>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</si>
  <si>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</si>
  <si>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</si>
  <si>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</si>
  <si>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</si>
  <si>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</si>
  <si>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</si>
  <si>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</si>
  <si>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</si>
  <si>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</si>
  <si>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</si>
  <si>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</si>
  <si>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</si>
  <si>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</si>
  <si>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</si>
  <si>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</si>
  <si>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</si>
  <si>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</si>
  <si>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</si>
  <si>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</si>
  <si>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</si>
  <si>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</si>
  <si>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</si>
  <si>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</si>
  <si>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</si>
  <si>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</si>
  <si>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</si>
  <si>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</si>
  <si>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</si>
  <si>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</si>
  <si>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</si>
  <si>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</si>
  <si>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</si>
  <si>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</si>
  <si>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</si>
  <si>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</si>
  <si>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</si>
  <si>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</si>
  <si>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</si>
  <si>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</si>
  <si>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</si>
  <si>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</si>
  <si>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</si>
  <si>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</si>
  <si>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</si>
  <si>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</si>
  <si>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</si>
  <si>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</si>
  <si>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</si>
  <si>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</si>
  <si>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</si>
  <si>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</si>
  <si>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</si>
  <si>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</si>
  <si>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</si>
  <si>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</si>
  <si>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</si>
  <si>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</si>
  <si>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</si>
  <si>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</si>
  <si>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</si>
  <si>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</si>
  <si>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</si>
  <si>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</si>
  <si>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</si>
  <si>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</si>
  <si>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</si>
  <si>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</si>
  <si>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</si>
  <si>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</si>
  <si>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</si>
  <si>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</si>
  <si>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</si>
  <si>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</si>
  <si>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</si>
  <si>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</si>
  <si>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</si>
  <si>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</si>
  <si>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</si>
  <si>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</si>
  <si>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</si>
  <si>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</si>
  <si>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</si>
  <si>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</si>
  <si>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</si>
  <si>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</si>
  <si>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</si>
  <si>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</si>
  <si>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</si>
  <si>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</si>
  <si>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</si>
  <si>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</si>
  <si>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</si>
  <si>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</si>
  <si>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</si>
  <si>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</si>
  <si>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</si>
  <si>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</si>
  <si>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</si>
  <si>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</si>
  <si>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</si>
  <si>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</si>
  <si>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</si>
  <si>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</si>
  <si>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</si>
  <si>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</si>
  <si>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</si>
  <si>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</si>
  <si>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</si>
  <si>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</si>
  <si>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</si>
  <si>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</si>
  <si>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</si>
  <si>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</si>
  <si>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</si>
  <si>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</si>
  <si>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</si>
  <si>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</si>
  <si>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</si>
  <si>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</si>
  <si>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</si>
  <si>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</si>
  <si>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</si>
  <si>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</si>
  <si>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</si>
  <si>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</si>
  <si>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</si>
  <si>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</si>
  <si>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</si>
  <si>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</si>
  <si>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</si>
  <si>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</si>
  <si>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</si>
  <si>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</si>
  <si>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</si>
  <si>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</si>
  <si>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</si>
  <si>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</si>
  <si>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</si>
  <si>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</si>
  <si>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</si>
  <si>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</si>
  <si>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</si>
  <si>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</si>
  <si>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</si>
  <si>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</si>
  <si>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</si>
  <si>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</si>
  <si>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</si>
  <si>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</si>
  <si>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</si>
  <si>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</si>
  <si>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</si>
  <si>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</si>
  <si>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</si>
  <si>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</si>
  <si>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</si>
  <si>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</si>
  <si>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</si>
  <si>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</si>
  <si>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</si>
  <si>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</si>
  <si>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</si>
  <si>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</si>
  <si>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</si>
  <si>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</si>
  <si>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</si>
  <si>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</si>
  <si>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</si>
  <si>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</si>
  <si>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</si>
  <si>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</si>
  <si>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</si>
  <si>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</si>
  <si>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</si>
  <si>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</si>
  <si>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</si>
  <si>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</si>
  <si>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</si>
  <si>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</si>
  <si>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</si>
  <si>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</si>
  <si>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</si>
  <si>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</si>
  <si>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</si>
  <si>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</si>
  <si>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</si>
  <si>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</si>
  <si>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</si>
  <si>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</si>
  <si>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</si>
  <si>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</si>
  <si>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</si>
  <si>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</si>
  <si>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</si>
  <si>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</si>
  <si>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</si>
  <si>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</si>
  <si>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</si>
  <si>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</si>
  <si>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</si>
  <si>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</si>
  <si>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</si>
  <si>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</si>
  <si>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</si>
  <si>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</si>
  <si>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</si>
  <si>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</si>
  <si>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</si>
  <si>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</si>
  <si>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</si>
  <si>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</si>
  <si>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</si>
  <si>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</si>
  <si>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</si>
  <si>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</si>
  <si>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</si>
  <si>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</si>
  <si>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</si>
  <si>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</si>
  <si>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</si>
  <si>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</si>
  <si>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</si>
  <si>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</si>
  <si>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</si>
  <si>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</si>
  <si>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</si>
  <si>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</si>
  <si>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</si>
  <si>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</si>
  <si>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</si>
  <si>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</si>
  <si>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</si>
  <si>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</si>
  <si>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</si>
  <si>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</si>
  <si>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</si>
  <si>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</si>
  <si>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</si>
  <si>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</si>
  <si>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</si>
  <si>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</si>
  <si>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</si>
  <si>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</si>
  <si>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</si>
  <si>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</si>
  <si>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</si>
  <si>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</si>
  <si>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</si>
  <si>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</si>
  <si>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</si>
  <si>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</si>
  <si>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</si>
  <si>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</si>
  <si>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</si>
  <si>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</si>
  <si>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</si>
  <si>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</si>
  <si>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</si>
  <si>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</si>
  <si>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</si>
  <si>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</si>
  <si>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</si>
  <si>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</si>
  <si>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</si>
  <si>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</si>
  <si>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</si>
  <si>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</si>
  <si>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</si>
  <si>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</si>
  <si>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</si>
  <si>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</si>
  <si>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</si>
  <si>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</si>
  <si>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</si>
  <si>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</si>
  <si>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</si>
  <si>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</si>
  <si>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</si>
  <si>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</si>
  <si>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</si>
  <si>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</si>
  <si>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</si>
  <si>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</si>
  <si>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</si>
  <si>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</si>
  <si>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</si>
  <si>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</si>
  <si>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</si>
  <si>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</si>
  <si>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</si>
  <si>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</si>
  <si>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</si>
  <si>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</si>
  <si>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</si>
  <si>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</si>
  <si>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</si>
  <si>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</si>
  <si>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</si>
  <si>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</si>
  <si>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</si>
  <si>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</si>
  <si>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</si>
  <si>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</si>
  <si>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</si>
  <si>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</si>
  <si>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</si>
  <si>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</si>
  <si>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</si>
  <si>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</si>
  <si>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</si>
  <si>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</si>
  <si>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</si>
  <si>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</si>
  <si>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</si>
  <si>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</si>
  <si>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</si>
  <si>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</si>
  <si>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</si>
  <si>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</si>
  <si>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</si>
  <si>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</si>
  <si>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</si>
  <si>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</si>
  <si>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</si>
  <si>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</si>
  <si>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</si>
  <si>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</si>
  <si>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</si>
  <si>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</si>
  <si>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</si>
  <si>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</si>
  <si>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</si>
  <si>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</si>
  <si>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</si>
  <si>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</si>
  <si>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</si>
  <si>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</si>
  <si>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</si>
  <si>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</si>
  <si>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</si>
  <si>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</si>
  <si>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</si>
  <si>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</si>
  <si>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</si>
  <si>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</si>
  <si>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</si>
  <si>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</si>
  <si>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</si>
  <si>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</si>
  <si>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</si>
  <si>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</si>
  <si>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</si>
  <si>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</si>
  <si>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</si>
  <si>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</si>
  <si>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</si>
  <si>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</si>
  <si>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</si>
  <si>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</si>
  <si>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</si>
  <si>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</si>
  <si>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</si>
  <si>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</si>
  <si>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</si>
  <si>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</si>
  <si>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</si>
  <si>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</si>
  <si>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</si>
  <si>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</si>
  <si>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</si>
  <si>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</si>
  <si>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</si>
  <si>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</si>
  <si>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</si>
  <si>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</si>
  <si>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</si>
  <si>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</si>
  <si>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</si>
  <si>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</si>
  <si>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</si>
  <si>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</si>
  <si>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</si>
  <si>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</si>
  <si>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</si>
  <si>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</si>
  <si>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</si>
  <si>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</si>
  <si>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</si>
  <si>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</si>
  <si>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</si>
  <si>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</si>
  <si>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</si>
  <si>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</si>
  <si>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</si>
  <si>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</si>
  <si>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</si>
  <si>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</si>
  <si>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</si>
  <si>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</si>
  <si>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</si>
  <si>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</si>
  <si>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</si>
  <si>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</si>
  <si>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</si>
  <si>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</si>
  <si>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</si>
  <si>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</si>
  <si>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</si>
  <si>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</si>
  <si>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</si>
  <si>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</si>
  <si>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</si>
  <si>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</si>
  <si>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</si>
  <si>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</si>
  <si>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</si>
  <si>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</si>
  <si>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</si>
  <si>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</si>
  <si>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</si>
  <si>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</si>
  <si>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</si>
  <si>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</si>
  <si>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</si>
  <si>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</si>
  <si>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</si>
  <si>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</si>
  <si>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</si>
  <si>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</si>
  <si>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</si>
  <si>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</si>
  <si>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</si>
  <si>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</si>
  <si>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</si>
  <si>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</si>
  <si>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</si>
  <si>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</si>
  <si>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</si>
  <si>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</si>
  <si>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</si>
  <si>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</si>
  <si>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</si>
  <si>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</si>
  <si>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</si>
  <si>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</si>
  <si>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</si>
  <si>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</si>
  <si>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</si>
  <si>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</si>
  <si>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</si>
  <si>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</si>
  <si>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</si>
  <si>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</si>
  <si>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</si>
  <si>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</si>
  <si>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</si>
  <si>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</si>
  <si>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</si>
  <si>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</si>
  <si>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</si>
  <si>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</si>
  <si>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</si>
  <si>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</si>
  <si>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</si>
  <si>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</si>
  <si>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</si>
  <si>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</si>
  <si>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</si>
  <si>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</si>
  <si>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</si>
  <si>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</si>
  <si>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</si>
  <si>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</si>
  <si>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</si>
  <si>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</si>
  <si>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</si>
  <si>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</si>
  <si>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</si>
  <si>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</si>
  <si>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</si>
  <si>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</si>
  <si>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</si>
  <si>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</si>
  <si>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</si>
  <si>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</si>
  <si>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</si>
  <si>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</si>
  <si>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</si>
  <si>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</si>
  <si>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</si>
  <si>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</si>
  <si>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</si>
  <si>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</si>
  <si>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</si>
  <si>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</si>
  <si>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</si>
  <si>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</si>
  <si>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</si>
  <si>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</si>
  <si>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</si>
  <si>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</si>
  <si>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</si>
  <si>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</si>
  <si>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</si>
  <si>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</si>
  <si>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</si>
  <si>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</si>
  <si>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</si>
  <si>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</si>
  <si>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</si>
  <si>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</si>
  <si>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</si>
  <si>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</si>
  <si>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</si>
  <si>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</si>
  <si>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</si>
  <si>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</si>
  <si>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</si>
  <si>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</si>
  <si>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</si>
  <si>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</si>
  <si>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</si>
  <si>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</si>
  <si>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</si>
  <si>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</si>
  <si>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</si>
  <si>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</si>
  <si>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</si>
  <si>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</si>
  <si>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</si>
  <si>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</si>
  <si>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</si>
  <si>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</si>
  <si>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</si>
  <si>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</si>
  <si>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</si>
  <si>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</si>
  <si>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</si>
  <si>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</si>
  <si>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</si>
  <si>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</si>
  <si>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</si>
  <si>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</si>
  <si>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</si>
  <si>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</si>
  <si>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</si>
  <si>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</si>
  <si>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</si>
  <si>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</si>
  <si>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</si>
  <si>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</si>
  <si>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</si>
  <si>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</si>
  <si>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</si>
  <si>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</si>
  <si>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</si>
  <si>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</si>
  <si>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</si>
  <si>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</si>
  <si>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</si>
  <si>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</si>
  <si>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</si>
  <si>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</si>
  <si>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</si>
  <si>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</si>
  <si>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</si>
  <si>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</si>
  <si>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</si>
  <si>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</si>
  <si>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</si>
  <si>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</si>
  <si>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</si>
  <si>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</si>
  <si>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</si>
  <si>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</si>
  <si>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</si>
  <si>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</si>
  <si>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</si>
  <si>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</si>
  <si>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</si>
  <si>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</si>
  <si>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</si>
  <si>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</si>
  <si>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</si>
  <si>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</si>
  <si>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</si>
  <si>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</si>
  <si>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</si>
  <si>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</si>
  <si>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</si>
  <si>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</si>
  <si>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</si>
  <si>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</si>
  <si>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</si>
  <si>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</si>
  <si>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</si>
  <si>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</si>
  <si>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</si>
  <si>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</si>
  <si>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</si>
  <si>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</si>
  <si>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</si>
  <si>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</si>
  <si>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</si>
  <si>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</si>
  <si>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</si>
  <si>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</si>
  <si>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</si>
  <si>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</si>
  <si>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</si>
  <si>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</si>
  <si>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</si>
  <si>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</si>
  <si>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</si>
  <si>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</si>
  <si>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</si>
  <si>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</si>
  <si>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</si>
  <si>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</si>
  <si>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</si>
  <si>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</si>
  <si>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</si>
  <si>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</si>
  <si>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</si>
  <si>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</si>
  <si>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</si>
  <si>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</si>
  <si>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</si>
  <si>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</si>
  <si>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</si>
  <si>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</si>
  <si>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</si>
  <si>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</si>
  <si>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</si>
  <si>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</si>
  <si>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</si>
  <si>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</si>
  <si>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</si>
  <si>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</si>
  <si>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</si>
  <si>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</si>
  <si>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</si>
  <si>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</si>
  <si>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</si>
  <si>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</si>
  <si>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</si>
  <si>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</si>
  <si>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</si>
  <si>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</si>
  <si>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</si>
  <si>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</si>
  <si>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</si>
  <si>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</si>
  <si>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</si>
  <si>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</si>
  <si>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</si>
  <si>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ESCUELA PREPARATORIA  REGIONAL DEL RINCON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</si>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</sst>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3" fontId="8" fillId="0" borderId="0" xfId="10" applyNumberFormat="1" applyFont="1"/>
    <xf numFmtId="4" fontId="22" fillId="0" borderId="0" xfId="0" applyNumberFormat="1" applyFont="1"/>
    <xf numFmtId="0" fontId="17" fillId="6" borderId="0" xfId="8" applyFont="1" applyFill="1" applyAlignment="1">
      <alignment wrapText="1"/>
    </xf>
    <xf numFmtId="0" fontId="13" fillId="0" borderId="0" xfId="9" applyFont="1" applyAlignment="1">
      <alignment wrapText="1"/>
    </xf>
    <xf numFmtId="0" fontId="8" fillId="0" borderId="0" xfId="10" applyFont="1" applyAlignment="1">
      <alignment wrapText="1"/>
    </xf>
    <xf numFmtId="0" fontId="13" fillId="0" borderId="0" xfId="8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4" fontId="13" fillId="0" borderId="0" xfId="9" applyNumberFormat="1" applyFont="1" applyAlignment="1">
      <alignment wrapText="1"/>
    </xf>
    <xf numFmtId="9" fontId="3" fillId="0" borderId="0" xfId="14" applyFont="1" applyAlignment="1">
      <alignment wrapText="1"/>
    </xf>
    <xf numFmtId="0" fontId="13" fillId="0" borderId="0" xfId="12" applyFont="1" applyAlignment="1">
      <alignment wrapText="1"/>
    </xf>
    <xf numFmtId="4" fontId="13" fillId="0" borderId="0" xfId="8" applyNumberFormat="1" applyFont="1" applyAlignment="1">
      <alignment wrapText="1"/>
    </xf>
    <xf numFmtId="0" fontId="17" fillId="6" borderId="0" xfId="9" applyFont="1" applyFill="1" applyAlignment="1">
      <alignment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19050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CED3B50-1B42-48DF-AE87-7B9D570E34D3}"/>
            </a:ext>
          </a:extLst>
        </xdr:cNvPr>
        <xdr:cNvSpPr txBox="1"/>
      </xdr:nvSpPr>
      <xdr:spPr>
        <a:xfrm>
          <a:off x="0" y="61785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1</xdr:col>
      <xdr:colOff>3702050</xdr:colOff>
      <xdr:row>44</xdr:row>
      <xdr:rowOff>31750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566B5D2-5447-4F9B-A23A-FBD739EC0494}"/>
            </a:ext>
          </a:extLst>
        </xdr:cNvPr>
        <xdr:cNvSpPr txBox="1"/>
      </xdr:nvSpPr>
      <xdr:spPr>
        <a:xfrm>
          <a:off x="4260850" y="61912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17972</xdr:colOff>
      <xdr:row>152</xdr:row>
      <xdr:rowOff>5989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3C0FDA70-B2EA-456C-B63D-A553A3930519}"/>
            </a:ext>
          </a:extLst>
        </xdr:cNvPr>
        <xdr:cNvSpPr txBox="1"/>
      </xdr:nvSpPr>
      <xdr:spPr>
        <a:xfrm>
          <a:off x="17972" y="21254527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3</xdr:col>
      <xdr:colOff>59906</xdr:colOff>
      <xdr:row>152</xdr:row>
      <xdr:rowOff>17972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77E9335-45EF-4938-BE01-999E0546A1BE}"/>
            </a:ext>
          </a:extLst>
        </xdr:cNvPr>
        <xdr:cNvSpPr txBox="1"/>
      </xdr:nvSpPr>
      <xdr:spPr>
        <a:xfrm>
          <a:off x="5343585" y="2126651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3829050</xdr:colOff>
      <xdr:row>220</xdr:row>
      <xdr:rowOff>31750</xdr:rowOff>
    </xdr:from>
    <xdr:ext cx="2926378" cy="1465981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489BD98-7C3E-473E-A4FE-185E4CE7728A}"/>
            </a:ext>
          </a:extLst>
        </xdr:cNvPr>
        <xdr:cNvSpPr txBox="1"/>
      </xdr:nvSpPr>
      <xdr:spPr>
        <a:xfrm>
          <a:off x="4387850" y="302577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  <xdr:oneCellAnchor>
    <xdr:from>
      <xdr:col>0</xdr:col>
      <xdr:colOff>273050</xdr:colOff>
      <xdr:row>220</xdr:row>
      <xdr:rowOff>6350</xdr:rowOff>
    </xdr:from>
    <xdr:ext cx="3067050" cy="1327149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F006FA5-A250-4B3B-9FB7-7E8C3B16196D}"/>
            </a:ext>
          </a:extLst>
        </xdr:cNvPr>
        <xdr:cNvSpPr txBox="1"/>
      </xdr:nvSpPr>
      <xdr:spPr>
        <a:xfrm>
          <a:off x="273050" y="302323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65</xdr:row>
      <xdr:rowOff>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E4E3098D-4EE2-417F-8E7F-7E79B02E1678}"/>
            </a:ext>
          </a:extLst>
        </xdr:cNvPr>
        <xdr:cNvSpPr txBox="1"/>
      </xdr:nvSpPr>
      <xdr:spPr>
        <a:xfrm>
          <a:off x="533400" y="1137920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31</xdr:row>
      <xdr:rowOff>25400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517280D1-F495-4DC0-AFA0-65322F249A14}"/>
            </a:ext>
          </a:extLst>
        </xdr:cNvPr>
        <xdr:cNvSpPr txBox="1"/>
      </xdr:nvSpPr>
      <xdr:spPr>
        <a:xfrm>
          <a:off x="19050" y="431800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2</xdr:col>
      <xdr:colOff>44450</xdr:colOff>
      <xdr:row>31</xdr:row>
      <xdr:rowOff>25400</xdr:rowOff>
    </xdr:from>
    <xdr:ext cx="2926378" cy="1465981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9B560C5-8950-4DE9-AAE8-D17B010025D6}"/>
            </a:ext>
          </a:extLst>
        </xdr:cNvPr>
        <xdr:cNvSpPr txBox="1"/>
      </xdr:nvSpPr>
      <xdr:spPr>
        <a:xfrm>
          <a:off x="4648200" y="431800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125</xdr:row>
      <xdr:rowOff>6350</xdr:rowOff>
    </xdr:from>
    <xdr:ext cx="3067050" cy="132714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2F7139A4-3522-4E65-BCBC-2CA2AE84E9E9}"/>
            </a:ext>
          </a:extLst>
        </xdr:cNvPr>
        <xdr:cNvSpPr txBox="1"/>
      </xdr:nvSpPr>
      <xdr:spPr>
        <a:xfrm>
          <a:off x="19050" y="163766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1</xdr:col>
      <xdr:colOff>3689350</xdr:colOff>
      <xdr:row>125</xdr:row>
      <xdr:rowOff>31750</xdr:rowOff>
    </xdr:from>
    <xdr:ext cx="2926378" cy="1465981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AD6042A-3908-4B3C-9F7B-5109C34721BE}"/>
            </a:ext>
          </a:extLst>
        </xdr:cNvPr>
        <xdr:cNvSpPr txBox="1"/>
      </xdr:nvSpPr>
      <xdr:spPr>
        <a:xfrm>
          <a:off x="4248150" y="164020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3086100</xdr:colOff>
      <xdr:row>23</xdr:row>
      <xdr:rowOff>114300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3B1E3E5-3F87-4531-854E-BB5D74AA962B}"/>
            </a:ext>
          </a:extLst>
        </xdr:cNvPr>
        <xdr:cNvSpPr txBox="1"/>
      </xdr:nvSpPr>
      <xdr:spPr>
        <a:xfrm>
          <a:off x="3644900" y="34734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  <xdr:oneCellAnchor>
    <xdr:from>
      <xdr:col>0</xdr:col>
      <xdr:colOff>0</xdr:colOff>
      <xdr:row>23</xdr:row>
      <xdr:rowOff>50800</xdr:rowOff>
    </xdr:from>
    <xdr:ext cx="3067050" cy="1327149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E9A48453-C911-4C4F-8CC9-D1BFF0B77429}"/>
            </a:ext>
          </a:extLst>
        </xdr:cNvPr>
        <xdr:cNvSpPr txBox="1"/>
      </xdr:nvSpPr>
      <xdr:spPr>
        <a:xfrm>
          <a:off x="0" y="340995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25400</xdr:rowOff>
    </xdr:from>
    <xdr:ext cx="2901950" cy="1327149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F37A67F-CBA4-4017-8BA1-F1C0B5FC3FBC}"/>
            </a:ext>
          </a:extLst>
        </xdr:cNvPr>
        <xdr:cNvSpPr txBox="1"/>
      </xdr:nvSpPr>
      <xdr:spPr>
        <a:xfrm>
          <a:off x="0" y="5518150"/>
          <a:ext cx="29019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1</xdr:col>
      <xdr:colOff>3282950</xdr:colOff>
      <xdr:row>40</xdr:row>
      <xdr:rowOff>12700</xdr:rowOff>
    </xdr:from>
    <xdr:ext cx="2628900" cy="1465981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EF28202-373B-4836-A874-93461AFB158D}"/>
            </a:ext>
          </a:extLst>
        </xdr:cNvPr>
        <xdr:cNvSpPr txBox="1"/>
      </xdr:nvSpPr>
      <xdr:spPr>
        <a:xfrm>
          <a:off x="3841750" y="5505450"/>
          <a:ext cx="2628900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49</xdr:row>
      <xdr:rowOff>95250</xdr:rowOff>
    </xdr:from>
    <xdr:ext cx="29019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EF3D76FA-B7DB-42DC-9C84-81C59E1381A7}"/>
            </a:ext>
          </a:extLst>
        </xdr:cNvPr>
        <xdr:cNvSpPr txBox="1"/>
      </xdr:nvSpPr>
      <xdr:spPr>
        <a:xfrm>
          <a:off x="571500" y="6800850"/>
          <a:ext cx="29019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5</xdr:col>
      <xdr:colOff>457200</xdr:colOff>
      <xdr:row>49</xdr:row>
      <xdr:rowOff>114300</xdr:rowOff>
    </xdr:from>
    <xdr:ext cx="2628900" cy="1465981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1BADF575-BC9C-44C5-8B1A-D1D125716300}"/>
            </a:ext>
          </a:extLst>
        </xdr:cNvPr>
        <xdr:cNvSpPr txBox="1"/>
      </xdr:nvSpPr>
      <xdr:spPr>
        <a:xfrm>
          <a:off x="7372350" y="6819900"/>
          <a:ext cx="2628900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J109"/>
  <sheetViews>
    <sheetView tabSelected="1" zoomScaleNormal="100" zoomScaleSheetLayoutView="100" workbookViewId="0">
      <pane ySplit="5" topLeftCell="A31" activePane="bottomLeft" state="frozen"/>
      <selection activeCell="H147" sqref="H147"/>
      <selection pane="bottomLeft" activeCell="B46" sqref="B46"/>
    </sheetView>
  </sheetViews>
  <sheetFormatPr baseColWidth="10" defaultColWidth="12.90625" defaultRowHeight="10" x14ac:dyDescent="0.2"/>
  <cols>
    <col min="1" max="1" width="8" style="4" customWidth="1"/>
    <col min="2" max="2" width="57.90625" style="4" customWidth="1"/>
    <col min="3" max="3" width="9.81640625" style="4" customWidth="1"/>
    <col min="4" max="6" width="11.6328125" style="4" customWidth="1"/>
    <col min="7" max="7" width="9.54296875" style="4" customWidth="1"/>
    <col min="8" max="8" width="7.453125" style="4" customWidth="1"/>
    <col min="9" max="9" width="9.81640625" style="4" customWidth="1"/>
    <col min="10" max="10" width="7.36328125" style="4" customWidth="1"/>
    <col min="11" max="16384" width="12.90625" style="4"/>
  </cols>
  <sheetData>
    <row r="1" spans="1:10" ht="18.899999999999999" customHeight="1" x14ac:dyDescent="0.2">
      <c r="A1" s="178" t="s">
        <v>661</v>
      </c>
      <c r="B1" s="178"/>
      <c r="C1" s="17"/>
      <c r="D1" s="14" t="s">
        <v>601</v>
      </c>
      <c r="E1" s="15">
        <v>2023</v>
      </c>
    </row>
    <row r="2" spans="1:10" ht="18.899999999999999" customHeight="1" x14ac:dyDescent="0.2">
      <c r="A2" s="179" t="s">
        <v>600</v>
      </c>
      <c r="B2" s="179"/>
      <c r="C2" s="36"/>
      <c r="D2" s="14" t="s">
        <v>602</v>
      </c>
      <c r="E2" s="17" t="s">
        <v>607</v>
      </c>
    </row>
    <row r="3" spans="1:10" ht="18.899999999999999" customHeight="1" x14ac:dyDescent="0.2">
      <c r="A3" s="180" t="s">
        <v>662</v>
      </c>
      <c r="B3" s="180"/>
      <c r="C3" s="17"/>
      <c r="D3" s="14" t="s">
        <v>603</v>
      </c>
      <c r="E3" s="15">
        <v>2</v>
      </c>
    </row>
    <row r="4" spans="1:10" s="93" customFormat="1" ht="18.899999999999999" customHeight="1" x14ac:dyDescent="0.2">
      <c r="A4" s="180" t="s">
        <v>622</v>
      </c>
      <c r="B4" s="180"/>
      <c r="C4" s="180"/>
      <c r="D4" s="180"/>
      <c r="E4" s="180"/>
    </row>
    <row r="5" spans="1:10" ht="15" customHeight="1" x14ac:dyDescent="0.2">
      <c r="A5" s="138" t="s">
        <v>41</v>
      </c>
      <c r="B5" s="137" t="s">
        <v>42</v>
      </c>
    </row>
    <row r="6" spans="1:10" ht="10.5" x14ac:dyDescent="0.25">
      <c r="A6" s="5"/>
      <c r="B6" s="6"/>
    </row>
    <row r="7" spans="1:10" ht="10.5" x14ac:dyDescent="0.25">
      <c r="A7" s="7"/>
      <c r="B7" s="8" t="s">
        <v>45</v>
      </c>
      <c r="G7" s="172"/>
      <c r="H7" s="172"/>
      <c r="I7" s="172"/>
      <c r="J7" s="172"/>
    </row>
    <row r="8" spans="1:10" ht="10.5" x14ac:dyDescent="0.25">
      <c r="A8" s="7"/>
      <c r="B8" s="8"/>
    </row>
    <row r="9" spans="1:10" ht="10.5" x14ac:dyDescent="0.25">
      <c r="A9" s="7"/>
      <c r="B9" s="9" t="s">
        <v>0</v>
      </c>
    </row>
    <row r="10" spans="1:10" x14ac:dyDescent="0.2">
      <c r="A10" s="45" t="s">
        <v>1</v>
      </c>
      <c r="B10" s="46" t="s">
        <v>2</v>
      </c>
    </row>
    <row r="11" spans="1:10" x14ac:dyDescent="0.2">
      <c r="A11" s="45" t="s">
        <v>3</v>
      </c>
      <c r="B11" s="46" t="s">
        <v>4</v>
      </c>
    </row>
    <row r="12" spans="1:10" x14ac:dyDescent="0.2">
      <c r="A12" s="45" t="s">
        <v>5</v>
      </c>
      <c r="B12" s="46" t="s">
        <v>6</v>
      </c>
    </row>
    <row r="13" spans="1:10" x14ac:dyDescent="0.2">
      <c r="A13" s="45" t="s">
        <v>131</v>
      </c>
      <c r="B13" s="46" t="s">
        <v>582</v>
      </c>
    </row>
    <row r="14" spans="1:10" x14ac:dyDescent="0.2">
      <c r="A14" s="45" t="s">
        <v>7</v>
      </c>
      <c r="B14" s="46" t="s">
        <v>583</v>
      </c>
      <c r="H14" s="172"/>
    </row>
    <row r="15" spans="1:10" x14ac:dyDescent="0.2">
      <c r="A15" s="45" t="s">
        <v>8</v>
      </c>
      <c r="B15" s="46" t="s">
        <v>130</v>
      </c>
    </row>
    <row r="16" spans="1:10" x14ac:dyDescent="0.2">
      <c r="A16" s="45" t="s">
        <v>9</v>
      </c>
      <c r="B16" s="46" t="s">
        <v>10</v>
      </c>
    </row>
    <row r="17" spans="1:8" x14ac:dyDescent="0.2">
      <c r="A17" s="45" t="s">
        <v>11</v>
      </c>
      <c r="B17" s="46" t="s">
        <v>12</v>
      </c>
    </row>
    <row r="18" spans="1:8" x14ac:dyDescent="0.2">
      <c r="A18" s="45" t="s">
        <v>13</v>
      </c>
      <c r="B18" s="46" t="s">
        <v>14</v>
      </c>
    </row>
    <row r="19" spans="1:8" x14ac:dyDescent="0.2">
      <c r="A19" s="45" t="s">
        <v>15</v>
      </c>
      <c r="B19" s="46" t="s">
        <v>16</v>
      </c>
    </row>
    <row r="20" spans="1:8" x14ac:dyDescent="0.2">
      <c r="A20" s="45" t="s">
        <v>17</v>
      </c>
      <c r="B20" s="46" t="s">
        <v>584</v>
      </c>
    </row>
    <row r="21" spans="1:8" x14ac:dyDescent="0.2">
      <c r="A21" s="45" t="s">
        <v>18</v>
      </c>
      <c r="B21" s="46" t="s">
        <v>19</v>
      </c>
    </row>
    <row r="22" spans="1:8" x14ac:dyDescent="0.2">
      <c r="A22" s="45" t="s">
        <v>20</v>
      </c>
      <c r="B22" s="46" t="s">
        <v>182</v>
      </c>
    </row>
    <row r="23" spans="1:8" x14ac:dyDescent="0.2">
      <c r="A23" s="45" t="s">
        <v>21</v>
      </c>
      <c r="B23" s="46" t="s">
        <v>22</v>
      </c>
    </row>
    <row r="24" spans="1:8" x14ac:dyDescent="0.2">
      <c r="A24" s="94" t="s">
        <v>568</v>
      </c>
      <c r="B24" s="95" t="s">
        <v>303</v>
      </c>
    </row>
    <row r="25" spans="1:8" x14ac:dyDescent="0.2">
      <c r="A25" s="94" t="s">
        <v>569</v>
      </c>
      <c r="B25" s="95" t="s">
        <v>570</v>
      </c>
    </row>
    <row r="26" spans="1:8" s="93" customFormat="1" x14ac:dyDescent="0.2">
      <c r="A26" s="94" t="s">
        <v>571</v>
      </c>
      <c r="B26" s="95" t="s">
        <v>340</v>
      </c>
    </row>
    <row r="27" spans="1:8" x14ac:dyDescent="0.2">
      <c r="A27" s="94" t="s">
        <v>572</v>
      </c>
      <c r="B27" s="95" t="s">
        <v>357</v>
      </c>
    </row>
    <row r="28" spans="1:8" x14ac:dyDescent="0.2">
      <c r="A28" s="45" t="s">
        <v>23</v>
      </c>
      <c r="B28" s="46" t="s">
        <v>24</v>
      </c>
    </row>
    <row r="29" spans="1:8" x14ac:dyDescent="0.2">
      <c r="A29" s="45" t="s">
        <v>25</v>
      </c>
      <c r="B29" s="46" t="s">
        <v>26</v>
      </c>
    </row>
    <row r="30" spans="1:8" x14ac:dyDescent="0.2">
      <c r="A30" s="45" t="s">
        <v>27</v>
      </c>
      <c r="B30" s="46" t="s">
        <v>28</v>
      </c>
    </row>
    <row r="31" spans="1:8" x14ac:dyDescent="0.2">
      <c r="A31" s="45" t="s">
        <v>29</v>
      </c>
      <c r="B31" s="46" t="s">
        <v>30</v>
      </c>
      <c r="D31" s="172"/>
      <c r="E31" s="172"/>
      <c r="F31" s="172"/>
      <c r="G31" s="172"/>
      <c r="H31" s="172"/>
    </row>
    <row r="32" spans="1:8" x14ac:dyDescent="0.2">
      <c r="A32" s="45" t="s">
        <v>76</v>
      </c>
      <c r="B32" s="46" t="s">
        <v>77</v>
      </c>
    </row>
    <row r="33" spans="1:8" ht="10.5" x14ac:dyDescent="0.25">
      <c r="A33" s="7"/>
      <c r="B33" s="10"/>
    </row>
    <row r="34" spans="1:8" ht="10.5" x14ac:dyDescent="0.25">
      <c r="A34" s="7"/>
      <c r="B34" s="9"/>
    </row>
    <row r="35" spans="1:8" x14ac:dyDescent="0.2">
      <c r="A35" s="45" t="s">
        <v>48</v>
      </c>
      <c r="B35" s="46" t="s">
        <v>43</v>
      </c>
    </row>
    <row r="36" spans="1:8" x14ac:dyDescent="0.2">
      <c r="A36" s="45" t="s">
        <v>49</v>
      </c>
      <c r="B36" s="46" t="s">
        <v>44</v>
      </c>
    </row>
    <row r="37" spans="1:8" ht="10.5" x14ac:dyDescent="0.25">
      <c r="A37" s="7"/>
      <c r="B37" s="10"/>
    </row>
    <row r="38" spans="1:8" ht="10.5" x14ac:dyDescent="0.25">
      <c r="A38" s="7"/>
      <c r="B38" s="8" t="s">
        <v>46</v>
      </c>
    </row>
    <row r="39" spans="1:8" ht="10.5" x14ac:dyDescent="0.25">
      <c r="A39" s="7" t="s">
        <v>47</v>
      </c>
      <c r="B39" s="46" t="s">
        <v>32</v>
      </c>
    </row>
    <row r="40" spans="1:8" ht="10.5" x14ac:dyDescent="0.25">
      <c r="A40" s="7"/>
      <c r="B40" s="46" t="s">
        <v>623</v>
      </c>
      <c r="E40" s="172"/>
      <c r="F40" s="172"/>
      <c r="G40" s="172"/>
      <c r="H40" s="172"/>
    </row>
    <row r="41" spans="1:8" ht="11" thickBot="1" x14ac:dyDescent="0.3">
      <c r="A41" s="11"/>
      <c r="B41" s="12"/>
    </row>
    <row r="44" spans="1:8" x14ac:dyDescent="0.2">
      <c r="A44" s="93" t="s">
        <v>624</v>
      </c>
    </row>
    <row r="53" spans="5:9" x14ac:dyDescent="0.2">
      <c r="E53" s="172"/>
      <c r="F53" s="172"/>
      <c r="G53" s="172"/>
      <c r="H53" s="172"/>
      <c r="I53" s="172"/>
    </row>
    <row r="54" spans="5:9" x14ac:dyDescent="0.2">
      <c r="E54" s="172"/>
      <c r="F54" s="172"/>
      <c r="G54" s="172"/>
      <c r="H54" s="172"/>
      <c r="I54" s="172"/>
    </row>
    <row r="73" spans="6:9" x14ac:dyDescent="0.2">
      <c r="F73" s="172"/>
      <c r="G73" s="172"/>
      <c r="H73" s="172"/>
      <c r="I73" s="172"/>
    </row>
    <row r="109" spans="7:8" x14ac:dyDescent="0.2">
      <c r="G109" s="172"/>
      <c r="H109" s="172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35433070866141736" bottom="0.35433070866141736" header="0.31496062992125984" footer="0.31496062992125984"/>
  <pageSetup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topLeftCell="A19" workbookViewId="0">
      <selection sqref="A1:E35"/>
    </sheetView>
  </sheetViews>
  <sheetFormatPr baseColWidth="10" defaultColWidth="11.453125" defaultRowHeight="10" x14ac:dyDescent="0.2"/>
  <cols>
    <col min="1" max="1" width="8" style="39" customWidth="1"/>
    <col min="2" max="2" width="57.90625" style="39" customWidth="1"/>
    <col min="3" max="3" width="9.81640625" style="39" customWidth="1"/>
    <col min="4" max="6" width="11.6328125" style="39" customWidth="1"/>
    <col min="7" max="7" width="9.54296875" style="39" customWidth="1"/>
    <col min="8" max="8" width="7.453125" style="39" customWidth="1"/>
    <col min="9" max="9" width="9.81640625" style="39" customWidth="1"/>
    <col min="10" max="10" width="7.36328125" style="39" customWidth="1"/>
    <col min="11" max="16384" width="11.453125" style="39"/>
  </cols>
  <sheetData>
    <row r="1" spans="1:10" s="37" customFormat="1" ht="18" customHeight="1" x14ac:dyDescent="0.35">
      <c r="A1" s="184" t="s">
        <v>661</v>
      </c>
      <c r="B1" s="185"/>
      <c r="C1" s="186"/>
    </row>
    <row r="2" spans="1:10" s="37" customFormat="1" ht="18" customHeight="1" x14ac:dyDescent="0.35">
      <c r="A2" s="187" t="s">
        <v>612</v>
      </c>
      <c r="B2" s="188"/>
      <c r="C2" s="189"/>
    </row>
    <row r="3" spans="1:10" s="37" customFormat="1" ht="18" customHeight="1" x14ac:dyDescent="0.35">
      <c r="A3" s="187" t="s">
        <v>662</v>
      </c>
      <c r="B3" s="190"/>
      <c r="C3" s="189"/>
    </row>
    <row r="4" spans="1:10" s="40" customFormat="1" ht="18" customHeight="1" x14ac:dyDescent="0.25">
      <c r="A4" s="191" t="s">
        <v>613</v>
      </c>
      <c r="B4" s="192"/>
      <c r="C4" s="193"/>
    </row>
    <row r="5" spans="1:10" s="38" customFormat="1" ht="10.5" x14ac:dyDescent="0.2">
      <c r="A5" s="58" t="s">
        <v>520</v>
      </c>
      <c r="B5" s="58"/>
      <c r="C5" s="145">
        <v>16636270.760000002</v>
      </c>
    </row>
    <row r="6" spans="1:10" ht="10.5" x14ac:dyDescent="0.2">
      <c r="A6" s="59"/>
      <c r="B6" s="60"/>
      <c r="C6" s="61"/>
    </row>
    <row r="7" spans="1:10" ht="10.5" x14ac:dyDescent="0.2">
      <c r="A7" s="68" t="s">
        <v>521</v>
      </c>
      <c r="B7" s="68"/>
      <c r="C7" s="146">
        <f>SUM(C8:C13)</f>
        <v>42439</v>
      </c>
      <c r="G7" s="170"/>
      <c r="H7" s="170"/>
      <c r="I7" s="170"/>
      <c r="J7" s="170"/>
    </row>
    <row r="8" spans="1:10" x14ac:dyDescent="0.2">
      <c r="A8" s="76" t="s">
        <v>522</v>
      </c>
      <c r="B8" s="75" t="s">
        <v>341</v>
      </c>
      <c r="C8" s="147">
        <v>0</v>
      </c>
    </row>
    <row r="9" spans="1:10" x14ac:dyDescent="0.2">
      <c r="A9" s="62" t="s">
        <v>523</v>
      </c>
      <c r="B9" s="63" t="s">
        <v>532</v>
      </c>
      <c r="C9" s="147">
        <v>0</v>
      </c>
    </row>
    <row r="10" spans="1:10" x14ac:dyDescent="0.2">
      <c r="A10" s="62" t="s">
        <v>524</v>
      </c>
      <c r="B10" s="63" t="s">
        <v>349</v>
      </c>
      <c r="C10" s="147">
        <v>0</v>
      </c>
    </row>
    <row r="11" spans="1:10" x14ac:dyDescent="0.2">
      <c r="A11" s="62" t="s">
        <v>525</v>
      </c>
      <c r="B11" s="63" t="s">
        <v>350</v>
      </c>
      <c r="C11" s="147">
        <v>0</v>
      </c>
    </row>
    <row r="12" spans="1:10" x14ac:dyDescent="0.2">
      <c r="A12" s="62" t="s">
        <v>526</v>
      </c>
      <c r="B12" s="63" t="s">
        <v>351</v>
      </c>
      <c r="C12" s="147">
        <v>42439</v>
      </c>
    </row>
    <row r="13" spans="1:10" x14ac:dyDescent="0.2">
      <c r="A13" s="64" t="s">
        <v>527</v>
      </c>
      <c r="B13" s="65" t="s">
        <v>528</v>
      </c>
      <c r="C13" s="147">
        <v>0</v>
      </c>
    </row>
    <row r="14" spans="1:10" x14ac:dyDescent="0.2">
      <c r="A14" s="74"/>
      <c r="B14" s="66"/>
      <c r="C14" s="67"/>
      <c r="H14" s="170"/>
    </row>
    <row r="15" spans="1:10" ht="10.5" x14ac:dyDescent="0.2">
      <c r="A15" s="68" t="s">
        <v>82</v>
      </c>
      <c r="B15" s="60"/>
      <c r="C15" s="146">
        <f>SUM(C16:C18)</f>
        <v>0</v>
      </c>
    </row>
    <row r="16" spans="1:10" x14ac:dyDescent="0.2">
      <c r="A16" s="69">
        <v>3.1</v>
      </c>
      <c r="B16" s="63" t="s">
        <v>531</v>
      </c>
      <c r="C16" s="147">
        <v>0</v>
      </c>
    </row>
    <row r="17" spans="1:8" x14ac:dyDescent="0.2">
      <c r="A17" s="70">
        <v>3.2</v>
      </c>
      <c r="B17" s="63" t="s">
        <v>529</v>
      </c>
      <c r="C17" s="147">
        <v>0</v>
      </c>
    </row>
    <row r="18" spans="1:8" x14ac:dyDescent="0.2">
      <c r="A18" s="70">
        <v>3.3</v>
      </c>
      <c r="B18" s="65" t="s">
        <v>530</v>
      </c>
      <c r="C18" s="148">
        <v>0</v>
      </c>
    </row>
    <row r="19" spans="1:8" x14ac:dyDescent="0.2">
      <c r="A19" s="59"/>
      <c r="B19" s="71"/>
      <c r="C19" s="72"/>
    </row>
    <row r="20" spans="1:8" ht="10.5" x14ac:dyDescent="0.2">
      <c r="A20" s="73" t="s">
        <v>659</v>
      </c>
      <c r="B20" s="73"/>
      <c r="C20" s="145">
        <f>C5+C7-C15</f>
        <v>16678709.760000002</v>
      </c>
    </row>
    <row r="22" spans="1:8" x14ac:dyDescent="0.2">
      <c r="A22" s="39" t="s">
        <v>624</v>
      </c>
    </row>
    <row r="31" spans="1:8" x14ac:dyDescent="0.2">
      <c r="D31" s="170"/>
      <c r="E31" s="170"/>
      <c r="F31" s="170"/>
      <c r="G31" s="170"/>
      <c r="H31" s="170"/>
    </row>
    <row r="40" spans="5:8" x14ac:dyDescent="0.2">
      <c r="E40" s="170"/>
      <c r="F40" s="170"/>
      <c r="G40" s="170"/>
      <c r="H40" s="170"/>
    </row>
    <row r="53" spans="5:9" x14ac:dyDescent="0.2">
      <c r="E53" s="170"/>
      <c r="F53" s="170"/>
      <c r="G53" s="170"/>
      <c r="H53" s="170"/>
      <c r="I53" s="170"/>
    </row>
    <row r="54" spans="5:9" x14ac:dyDescent="0.2">
      <c r="E54" s="170"/>
      <c r="F54" s="170"/>
      <c r="G54" s="170"/>
      <c r="H54" s="170"/>
      <c r="I54" s="170"/>
    </row>
    <row r="73" spans="6:9" x14ac:dyDescent="0.2">
      <c r="F73" s="170"/>
      <c r="G73" s="170"/>
      <c r="H73" s="170"/>
      <c r="I73" s="170"/>
    </row>
    <row r="109" spans="7:8" x14ac:dyDescent="0.2">
      <c r="G109" s="170"/>
      <c r="H109" s="170"/>
    </row>
  </sheetData>
  <mergeCells count="4">
    <mergeCell ref="A1:C1"/>
    <mergeCell ref="A2:C2"/>
    <mergeCell ref="A3:C3"/>
    <mergeCell ref="A4:C4"/>
  </mergeCells>
  <pageMargins left="1.8897637795275593" right="0.70866141732283472" top="0.74803149606299213" bottom="0.74803149606299213" header="0.31496062992125984" footer="0.31496062992125984"/>
  <pageSetup fitToHeight="0"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showGridLines="0" topLeftCell="A37" workbookViewId="0">
      <selection activeCell="H65" sqref="H65"/>
    </sheetView>
  </sheetViews>
  <sheetFormatPr baseColWidth="10" defaultColWidth="11.453125" defaultRowHeight="10" x14ac:dyDescent="0.2"/>
  <cols>
    <col min="1" max="1" width="8" style="39" customWidth="1"/>
    <col min="2" max="2" width="57.90625" style="39" customWidth="1"/>
    <col min="3" max="3" width="9.81640625" style="39" customWidth="1"/>
    <col min="4" max="6" width="11.6328125" style="39" customWidth="1"/>
    <col min="7" max="7" width="9.54296875" style="39" customWidth="1"/>
    <col min="8" max="8" width="7.453125" style="39" customWidth="1"/>
    <col min="9" max="9" width="9.81640625" style="39" customWidth="1"/>
    <col min="10" max="10" width="7.36328125" style="39" customWidth="1"/>
    <col min="11" max="16384" width="11.453125" style="39"/>
  </cols>
  <sheetData>
    <row r="1" spans="1:10" s="41" customFormat="1" ht="18.899999999999999" customHeight="1" x14ac:dyDescent="0.35">
      <c r="A1" s="194" t="s">
        <v>661</v>
      </c>
      <c r="B1" s="195"/>
      <c r="C1" s="196"/>
    </row>
    <row r="2" spans="1:10" s="41" customFormat="1" ht="18.899999999999999" customHeight="1" x14ac:dyDescent="0.35">
      <c r="A2" s="197" t="s">
        <v>614</v>
      </c>
      <c r="B2" s="198"/>
      <c r="C2" s="199"/>
    </row>
    <row r="3" spans="1:10" s="41" customFormat="1" ht="18.899999999999999" customHeight="1" x14ac:dyDescent="0.35">
      <c r="A3" s="197" t="s">
        <v>662</v>
      </c>
      <c r="B3" s="200"/>
      <c r="C3" s="199"/>
    </row>
    <row r="4" spans="1:10" s="42" customFormat="1" ht="10.5" x14ac:dyDescent="0.2">
      <c r="A4" s="191" t="s">
        <v>613</v>
      </c>
      <c r="B4" s="192"/>
      <c r="C4" s="193"/>
    </row>
    <row r="5" spans="1:10" ht="14.5" x14ac:dyDescent="0.35">
      <c r="A5" s="84" t="s">
        <v>533</v>
      </c>
      <c r="B5" s="58"/>
      <c r="C5" s="149">
        <v>13991835.390000001</v>
      </c>
      <c r="D5" s="167"/>
      <c r="E5" s="166"/>
    </row>
    <row r="6" spans="1:10" ht="10.5" x14ac:dyDescent="0.2">
      <c r="A6" s="78"/>
      <c r="B6" s="60"/>
      <c r="C6" s="79"/>
    </row>
    <row r="7" spans="1:10" ht="10.5" x14ac:dyDescent="0.2">
      <c r="A7" s="68" t="s">
        <v>534</v>
      </c>
      <c r="B7" s="80"/>
      <c r="C7" s="146">
        <f>SUM(C8:C28)</f>
        <v>86551.08</v>
      </c>
      <c r="G7" s="170"/>
      <c r="H7" s="170"/>
      <c r="I7" s="170"/>
      <c r="J7" s="170"/>
    </row>
    <row r="8" spans="1:10" x14ac:dyDescent="0.2">
      <c r="A8" s="128">
        <v>2.1</v>
      </c>
      <c r="B8" s="85" t="s">
        <v>369</v>
      </c>
      <c r="C8" s="150">
        <v>0</v>
      </c>
    </row>
    <row r="9" spans="1:10" x14ac:dyDescent="0.2">
      <c r="A9" s="128">
        <v>2.2000000000000002</v>
      </c>
      <c r="B9" s="85" t="s">
        <v>366</v>
      </c>
      <c r="C9" s="150">
        <v>0</v>
      </c>
    </row>
    <row r="10" spans="1:10" x14ac:dyDescent="0.2">
      <c r="A10" s="90">
        <v>2.2999999999999998</v>
      </c>
      <c r="B10" s="77" t="s">
        <v>236</v>
      </c>
      <c r="C10" s="150">
        <v>0</v>
      </c>
    </row>
    <row r="11" spans="1:10" x14ac:dyDescent="0.2">
      <c r="A11" s="90">
        <v>2.4</v>
      </c>
      <c r="B11" s="77" t="s">
        <v>237</v>
      </c>
      <c r="C11" s="150">
        <v>0</v>
      </c>
    </row>
    <row r="12" spans="1:10" x14ac:dyDescent="0.2">
      <c r="A12" s="90">
        <v>2.5</v>
      </c>
      <c r="B12" s="77" t="s">
        <v>238</v>
      </c>
      <c r="C12" s="150">
        <v>86551.08</v>
      </c>
    </row>
    <row r="13" spans="1:10" x14ac:dyDescent="0.2">
      <c r="A13" s="90">
        <v>2.6</v>
      </c>
      <c r="B13" s="77" t="s">
        <v>239</v>
      </c>
      <c r="C13" s="150">
        <v>0</v>
      </c>
    </row>
    <row r="14" spans="1:10" x14ac:dyDescent="0.2">
      <c r="A14" s="90">
        <v>2.7</v>
      </c>
      <c r="B14" s="77" t="s">
        <v>240</v>
      </c>
      <c r="C14" s="150">
        <v>0</v>
      </c>
      <c r="H14" s="170"/>
    </row>
    <row r="15" spans="1:10" x14ac:dyDescent="0.2">
      <c r="A15" s="90">
        <v>2.8</v>
      </c>
      <c r="B15" s="77" t="s">
        <v>241</v>
      </c>
      <c r="C15" s="150">
        <v>0</v>
      </c>
    </row>
    <row r="16" spans="1:10" x14ac:dyDescent="0.2">
      <c r="A16" s="90">
        <v>2.9</v>
      </c>
      <c r="B16" s="77" t="s">
        <v>243</v>
      </c>
      <c r="C16" s="150">
        <v>0</v>
      </c>
    </row>
    <row r="17" spans="1:8" x14ac:dyDescent="0.2">
      <c r="A17" s="90" t="s">
        <v>535</v>
      </c>
      <c r="B17" s="77" t="s">
        <v>536</v>
      </c>
      <c r="C17" s="150">
        <v>0</v>
      </c>
    </row>
    <row r="18" spans="1:8" x14ac:dyDescent="0.2">
      <c r="A18" s="90" t="s">
        <v>561</v>
      </c>
      <c r="B18" s="77" t="s">
        <v>245</v>
      </c>
      <c r="C18" s="150">
        <v>0</v>
      </c>
    </row>
    <row r="19" spans="1:8" x14ac:dyDescent="0.2">
      <c r="A19" s="90" t="s">
        <v>562</v>
      </c>
      <c r="B19" s="77" t="s">
        <v>537</v>
      </c>
      <c r="C19" s="150">
        <v>0</v>
      </c>
    </row>
    <row r="20" spans="1:8" x14ac:dyDescent="0.2">
      <c r="A20" s="90" t="s">
        <v>563</v>
      </c>
      <c r="B20" s="77" t="s">
        <v>538</v>
      </c>
      <c r="C20" s="150">
        <v>0</v>
      </c>
    </row>
    <row r="21" spans="1:8" x14ac:dyDescent="0.2">
      <c r="A21" s="90" t="s">
        <v>564</v>
      </c>
      <c r="B21" s="77" t="s">
        <v>539</v>
      </c>
      <c r="C21" s="150">
        <v>0</v>
      </c>
    </row>
    <row r="22" spans="1:8" x14ac:dyDescent="0.2">
      <c r="A22" s="90" t="s">
        <v>540</v>
      </c>
      <c r="B22" s="77" t="s">
        <v>541</v>
      </c>
      <c r="C22" s="150">
        <v>0</v>
      </c>
    </row>
    <row r="23" spans="1:8" x14ac:dyDescent="0.2">
      <c r="A23" s="90" t="s">
        <v>542</v>
      </c>
      <c r="B23" s="77" t="s">
        <v>543</v>
      </c>
      <c r="C23" s="150">
        <v>0</v>
      </c>
    </row>
    <row r="24" spans="1:8" x14ac:dyDescent="0.2">
      <c r="A24" s="90" t="s">
        <v>544</v>
      </c>
      <c r="B24" s="77" t="s">
        <v>545</v>
      </c>
      <c r="C24" s="150">
        <v>0</v>
      </c>
    </row>
    <row r="25" spans="1:8" x14ac:dyDescent="0.2">
      <c r="A25" s="90" t="s">
        <v>546</v>
      </c>
      <c r="B25" s="77" t="s">
        <v>547</v>
      </c>
      <c r="C25" s="150">
        <v>0</v>
      </c>
    </row>
    <row r="26" spans="1:8" x14ac:dyDescent="0.2">
      <c r="A26" s="90" t="s">
        <v>548</v>
      </c>
      <c r="B26" s="77" t="s">
        <v>549</v>
      </c>
      <c r="C26" s="150">
        <v>0</v>
      </c>
    </row>
    <row r="27" spans="1:8" x14ac:dyDescent="0.2">
      <c r="A27" s="90" t="s">
        <v>550</v>
      </c>
      <c r="B27" s="77" t="s">
        <v>551</v>
      </c>
      <c r="C27" s="150">
        <v>0</v>
      </c>
    </row>
    <row r="28" spans="1:8" x14ac:dyDescent="0.2">
      <c r="A28" s="90" t="s">
        <v>552</v>
      </c>
      <c r="B28" s="85" t="s">
        <v>553</v>
      </c>
      <c r="C28" s="150">
        <v>0</v>
      </c>
    </row>
    <row r="29" spans="1:8" x14ac:dyDescent="0.2">
      <c r="A29" s="91"/>
      <c r="B29" s="86"/>
      <c r="C29" s="87"/>
    </row>
    <row r="30" spans="1:8" ht="10.5" x14ac:dyDescent="0.2">
      <c r="A30" s="88" t="s">
        <v>554</v>
      </c>
      <c r="B30" s="89"/>
      <c r="C30" s="151">
        <f>SUM(C31:C35)</f>
        <v>42440.17</v>
      </c>
    </row>
    <row r="31" spans="1:8" x14ac:dyDescent="0.2">
      <c r="A31" s="90" t="s">
        <v>555</v>
      </c>
      <c r="B31" s="77" t="s">
        <v>438</v>
      </c>
      <c r="C31" s="150">
        <v>0</v>
      </c>
      <c r="D31" s="170"/>
      <c r="E31" s="170"/>
      <c r="F31" s="170"/>
      <c r="G31" s="170"/>
      <c r="H31" s="170"/>
    </row>
    <row r="32" spans="1:8" x14ac:dyDescent="0.2">
      <c r="A32" s="90" t="s">
        <v>556</v>
      </c>
      <c r="B32" s="77" t="s">
        <v>80</v>
      </c>
      <c r="C32" s="150">
        <v>0</v>
      </c>
    </row>
    <row r="33" spans="1:8" x14ac:dyDescent="0.2">
      <c r="A33" s="90" t="s">
        <v>557</v>
      </c>
      <c r="B33" s="77" t="s">
        <v>448</v>
      </c>
      <c r="C33" s="150">
        <v>0</v>
      </c>
    </row>
    <row r="34" spans="1:8" x14ac:dyDescent="0.2">
      <c r="A34" s="90" t="s">
        <v>558</v>
      </c>
      <c r="B34" s="77" t="s">
        <v>454</v>
      </c>
      <c r="C34" s="150">
        <v>42440.17</v>
      </c>
    </row>
    <row r="35" spans="1:8" x14ac:dyDescent="0.2">
      <c r="A35" s="90" t="s">
        <v>559</v>
      </c>
      <c r="B35" s="85" t="s">
        <v>560</v>
      </c>
      <c r="C35" s="152">
        <v>0</v>
      </c>
    </row>
    <row r="36" spans="1:8" x14ac:dyDescent="0.2">
      <c r="A36" s="78"/>
      <c r="B36" s="81"/>
      <c r="C36" s="82"/>
    </row>
    <row r="37" spans="1:8" ht="10.5" x14ac:dyDescent="0.2">
      <c r="A37" s="83" t="s">
        <v>660</v>
      </c>
      <c r="B37" s="58"/>
      <c r="C37" s="145">
        <f>C5-C7+C30</f>
        <v>13947724.48</v>
      </c>
      <c r="D37" s="145"/>
      <c r="E37" s="166"/>
    </row>
    <row r="39" spans="1:8" x14ac:dyDescent="0.2">
      <c r="A39" s="39" t="s">
        <v>624</v>
      </c>
    </row>
    <row r="40" spans="1:8" x14ac:dyDescent="0.2">
      <c r="E40" s="170"/>
      <c r="F40" s="170"/>
      <c r="G40" s="170"/>
      <c r="H40" s="170"/>
    </row>
    <row r="53" spans="5:9" x14ac:dyDescent="0.2">
      <c r="E53" s="170"/>
      <c r="F53" s="170"/>
      <c r="G53" s="170"/>
      <c r="H53" s="170"/>
      <c r="I53" s="170"/>
    </row>
    <row r="54" spans="5:9" x14ac:dyDescent="0.2">
      <c r="E54" s="170"/>
      <c r="F54" s="170"/>
      <c r="G54" s="170"/>
      <c r="H54" s="170"/>
      <c r="I54" s="170"/>
    </row>
    <row r="73" spans="6:9" x14ac:dyDescent="0.2">
      <c r="F73" s="170"/>
      <c r="G73" s="170"/>
      <c r="H73" s="170"/>
      <c r="I73" s="170"/>
    </row>
    <row r="109" spans="7:8" x14ac:dyDescent="0.2">
      <c r="G109" s="170"/>
      <c r="H109" s="170"/>
    </row>
  </sheetData>
  <mergeCells count="4">
    <mergeCell ref="A1:C1"/>
    <mergeCell ref="A2:C2"/>
    <mergeCell ref="A3:C3"/>
    <mergeCell ref="A4:C4"/>
  </mergeCells>
  <pageMargins left="2.0866141732283467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48" workbookViewId="0">
      <selection sqref="A1:J60"/>
    </sheetView>
  </sheetViews>
  <sheetFormatPr baseColWidth="10" defaultColWidth="9.08984375" defaultRowHeight="10" x14ac:dyDescent="0.2"/>
  <cols>
    <col min="1" max="1" width="8" style="29" customWidth="1"/>
    <col min="2" max="2" width="57.90625" style="29" customWidth="1"/>
    <col min="3" max="3" width="9.81640625" style="29" customWidth="1"/>
    <col min="4" max="6" width="11.6328125" style="29" customWidth="1"/>
    <col min="7" max="7" width="9.54296875" style="29" customWidth="1"/>
    <col min="8" max="8" width="7.453125" style="29" customWidth="1"/>
    <col min="9" max="9" width="9.81640625" style="29" customWidth="1"/>
    <col min="10" max="10" width="7.36328125" style="29" customWidth="1"/>
    <col min="11" max="16384" width="9.08984375" style="29"/>
  </cols>
  <sheetData>
    <row r="1" spans="1:10" ht="18.899999999999999" customHeight="1" x14ac:dyDescent="0.2">
      <c r="A1" s="183" t="s">
        <v>661</v>
      </c>
      <c r="B1" s="201"/>
      <c r="C1" s="201"/>
      <c r="D1" s="201"/>
      <c r="E1" s="201"/>
      <c r="F1" s="201"/>
      <c r="G1" s="27" t="s">
        <v>604</v>
      </c>
      <c r="H1" s="28">
        <v>2023</v>
      </c>
    </row>
    <row r="2" spans="1:10" ht="18.899999999999999" customHeight="1" x14ac:dyDescent="0.2">
      <c r="A2" s="183" t="s">
        <v>615</v>
      </c>
      <c r="B2" s="201"/>
      <c r="C2" s="201"/>
      <c r="D2" s="201"/>
      <c r="E2" s="201"/>
      <c r="F2" s="201"/>
      <c r="G2" s="27" t="s">
        <v>605</v>
      </c>
      <c r="H2" s="28" t="s">
        <v>607</v>
      </c>
    </row>
    <row r="3" spans="1:10" ht="18.899999999999999" customHeight="1" x14ac:dyDescent="0.25">
      <c r="A3" s="202" t="s">
        <v>662</v>
      </c>
      <c r="B3" s="203"/>
      <c r="C3" s="203"/>
      <c r="D3" s="203"/>
      <c r="E3" s="203"/>
      <c r="F3" s="203"/>
      <c r="G3" s="27" t="s">
        <v>606</v>
      </c>
      <c r="H3" s="28">
        <v>2</v>
      </c>
    </row>
    <row r="4" spans="1:10" ht="10.5" x14ac:dyDescent="0.25">
      <c r="A4" s="30" t="s">
        <v>193</v>
      </c>
      <c r="B4" s="31"/>
      <c r="C4" s="31"/>
      <c r="D4" s="31"/>
      <c r="E4" s="31"/>
      <c r="F4" s="31"/>
      <c r="G4" s="31"/>
      <c r="H4" s="31"/>
    </row>
    <row r="7" spans="1:10" ht="21" x14ac:dyDescent="0.25">
      <c r="A7" s="32" t="s">
        <v>144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177" t="s">
        <v>122</v>
      </c>
      <c r="H7" s="177" t="s">
        <v>179</v>
      </c>
      <c r="I7" s="177" t="s">
        <v>180</v>
      </c>
      <c r="J7" s="177" t="s">
        <v>181</v>
      </c>
    </row>
    <row r="8" spans="1:10" s="44" customFormat="1" ht="10.5" x14ac:dyDescent="0.25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  <c r="H14" s="169"/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8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8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8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8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8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8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8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8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8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8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8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8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8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8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8" x14ac:dyDescent="0.2">
      <c r="A31" s="29">
        <v>7610</v>
      </c>
      <c r="B31" s="29" t="s">
        <v>100</v>
      </c>
      <c r="C31" s="34">
        <v>0</v>
      </c>
      <c r="D31" s="173">
        <v>0</v>
      </c>
      <c r="E31" s="173">
        <v>0</v>
      </c>
      <c r="F31" s="173">
        <f t="shared" si="0"/>
        <v>0</v>
      </c>
      <c r="G31" s="169"/>
      <c r="H31" s="169"/>
    </row>
    <row r="32" spans="1:8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8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8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8" s="44" customFormat="1" ht="10.5" x14ac:dyDescent="0.25">
      <c r="A35" s="43">
        <v>8000</v>
      </c>
      <c r="B35" s="44" t="s">
        <v>95</v>
      </c>
    </row>
    <row r="36" spans="1:8" x14ac:dyDescent="0.2">
      <c r="A36" s="29">
        <v>8110</v>
      </c>
      <c r="B36" s="29" t="s">
        <v>94</v>
      </c>
      <c r="C36" s="34">
        <v>0</v>
      </c>
      <c r="D36" s="34">
        <v>32924347.300000001</v>
      </c>
      <c r="E36" s="34">
        <v>0</v>
      </c>
      <c r="F36" s="34">
        <f t="shared" si="0"/>
        <v>32924347.300000001</v>
      </c>
    </row>
    <row r="37" spans="1:8" x14ac:dyDescent="0.2">
      <c r="A37" s="29">
        <v>8120</v>
      </c>
      <c r="B37" s="29" t="s">
        <v>93</v>
      </c>
      <c r="C37" s="34">
        <v>0</v>
      </c>
      <c r="D37" s="34">
        <v>15213125.529999999</v>
      </c>
      <c r="E37" s="34">
        <v>-34284065.460000001</v>
      </c>
      <c r="F37" s="34">
        <f t="shared" si="0"/>
        <v>-19070939.93</v>
      </c>
    </row>
    <row r="38" spans="1:8" x14ac:dyDescent="0.2">
      <c r="A38" s="29">
        <v>8130</v>
      </c>
      <c r="B38" s="29" t="s">
        <v>92</v>
      </c>
      <c r="C38" s="34">
        <v>0</v>
      </c>
      <c r="D38" s="34">
        <v>2783081.04</v>
      </c>
      <c r="E38" s="34">
        <v>-217.65</v>
      </c>
      <c r="F38" s="34">
        <f t="shared" si="0"/>
        <v>2782863.39</v>
      </c>
    </row>
    <row r="39" spans="1:8" x14ac:dyDescent="0.2">
      <c r="A39" s="29">
        <v>8140</v>
      </c>
      <c r="B39" s="29" t="s">
        <v>91</v>
      </c>
      <c r="C39" s="34">
        <v>0</v>
      </c>
      <c r="D39" s="34">
        <v>5775481.2699999996</v>
      </c>
      <c r="E39" s="34">
        <v>-5777769.2699999996</v>
      </c>
      <c r="F39" s="34">
        <f t="shared" si="0"/>
        <v>-2288</v>
      </c>
    </row>
    <row r="40" spans="1:8" x14ac:dyDescent="0.2">
      <c r="A40" s="29">
        <v>8150</v>
      </c>
      <c r="B40" s="29" t="s">
        <v>90</v>
      </c>
      <c r="C40" s="34">
        <v>0</v>
      </c>
      <c r="D40" s="34">
        <v>-8674724.6799999997</v>
      </c>
      <c r="E40" s="173">
        <v>-7959258.0800000001</v>
      </c>
      <c r="F40" s="173">
        <f t="shared" si="0"/>
        <v>-16633982.76</v>
      </c>
      <c r="G40" s="169"/>
      <c r="H40" s="169"/>
    </row>
    <row r="41" spans="1:8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-32924347.300000001</v>
      </c>
      <c r="F41" s="34">
        <f t="shared" si="0"/>
        <v>-32924347.300000001</v>
      </c>
    </row>
    <row r="42" spans="1:8" x14ac:dyDescent="0.2">
      <c r="A42" s="29">
        <v>8220</v>
      </c>
      <c r="B42" s="29" t="s">
        <v>88</v>
      </c>
      <c r="C42" s="34">
        <v>0</v>
      </c>
      <c r="D42" s="34">
        <v>39995689.280000001</v>
      </c>
      <c r="E42" s="34">
        <v>-20761725.010000002</v>
      </c>
      <c r="F42" s="34">
        <f t="shared" si="0"/>
        <v>19233964.27</v>
      </c>
    </row>
    <row r="43" spans="1:8" x14ac:dyDescent="0.2">
      <c r="A43" s="29">
        <v>8230</v>
      </c>
      <c r="B43" s="29" t="s">
        <v>87</v>
      </c>
      <c r="C43" s="34">
        <v>0</v>
      </c>
      <c r="D43" s="34">
        <v>3832479.43</v>
      </c>
      <c r="E43" s="34">
        <v>-6569372.2699999996</v>
      </c>
      <c r="F43" s="34">
        <f t="shared" si="0"/>
        <v>-2736892.8399999994</v>
      </c>
    </row>
    <row r="44" spans="1:8" x14ac:dyDescent="0.2">
      <c r="A44" s="29" t="s">
        <v>86</v>
      </c>
      <c r="C44" s="34">
        <v>0</v>
      </c>
      <c r="D44" s="34">
        <v>13651666.689999999</v>
      </c>
      <c r="E44" s="34">
        <v>-11216226.210000001</v>
      </c>
      <c r="F44" s="34">
        <f t="shared" si="0"/>
        <v>2435440.4799999986</v>
      </c>
    </row>
    <row r="45" spans="1:8" x14ac:dyDescent="0.2">
      <c r="A45" s="29">
        <v>8250</v>
      </c>
      <c r="B45" s="29" t="s">
        <v>85</v>
      </c>
      <c r="C45" s="34">
        <v>0</v>
      </c>
      <c r="D45" s="34">
        <v>8440534.1500000004</v>
      </c>
      <c r="E45" s="34">
        <v>-8440534.1500000004</v>
      </c>
      <c r="F45" s="34">
        <f t="shared" si="0"/>
        <v>0</v>
      </c>
    </row>
    <row r="46" spans="1:8" x14ac:dyDescent="0.2">
      <c r="A46" s="29">
        <v>8260</v>
      </c>
      <c r="B46" s="29" t="s">
        <v>84</v>
      </c>
      <c r="C46" s="34">
        <v>0</v>
      </c>
      <c r="D46" s="34">
        <v>1482943.79</v>
      </c>
      <c r="E46" s="34">
        <v>-1482943.79</v>
      </c>
      <c r="F46" s="34">
        <f t="shared" si="0"/>
        <v>0</v>
      </c>
    </row>
    <row r="47" spans="1:8" x14ac:dyDescent="0.2">
      <c r="A47" s="29">
        <v>8270</v>
      </c>
      <c r="B47" s="29" t="s">
        <v>83</v>
      </c>
      <c r="C47" s="34">
        <v>0</v>
      </c>
      <c r="D47" s="34">
        <v>1125077.6399999999</v>
      </c>
      <c r="E47" s="34">
        <v>12866757.75</v>
      </c>
      <c r="F47" s="34">
        <f t="shared" si="0"/>
        <v>13991835.390000001</v>
      </c>
    </row>
    <row r="49" spans="2:9" x14ac:dyDescent="0.2">
      <c r="B49" s="29" t="s">
        <v>624</v>
      </c>
    </row>
    <row r="53" spans="2:9" x14ac:dyDescent="0.2">
      <c r="E53" s="169"/>
      <c r="F53" s="169"/>
      <c r="G53" s="169"/>
      <c r="H53" s="169"/>
      <c r="I53" s="169"/>
    </row>
    <row r="54" spans="2:9" x14ac:dyDescent="0.2">
      <c r="E54" s="169"/>
      <c r="F54" s="169"/>
      <c r="G54" s="169"/>
      <c r="H54" s="169"/>
      <c r="I54" s="169"/>
    </row>
    <row r="73" spans="6:9" x14ac:dyDescent="0.2">
      <c r="F73" s="169"/>
      <c r="G73" s="169"/>
      <c r="H73" s="169"/>
      <c r="I73" s="169"/>
    </row>
    <row r="109" spans="7:8" x14ac:dyDescent="0.2">
      <c r="G109" s="169"/>
      <c r="H109" s="16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19" customFormat="1" ht="10.5" x14ac:dyDescent="0.25">
      <c r="A4" s="118" t="s">
        <v>33</v>
      </c>
    </row>
    <row r="5" spans="1:8" s="119" customFormat="1" ht="39.9" customHeight="1" x14ac:dyDescent="0.2">
      <c r="A5" s="204" t="s">
        <v>34</v>
      </c>
      <c r="B5" s="204"/>
      <c r="C5" s="204"/>
      <c r="D5" s="204"/>
      <c r="E5" s="204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" x14ac:dyDescent="0.3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ht="10.5" x14ac:dyDescent="0.25">
      <c r="A9" s="134" t="s">
        <v>123</v>
      </c>
      <c r="B9" s="120"/>
      <c r="C9" s="120"/>
      <c r="D9" s="120"/>
    </row>
    <row r="10" spans="1:8" s="119" customFormat="1" ht="26.15" customHeight="1" x14ac:dyDescent="0.2">
      <c r="A10" s="122" t="s">
        <v>591</v>
      </c>
      <c r="B10" s="205" t="s">
        <v>36</v>
      </c>
      <c r="C10" s="205"/>
      <c r="D10" s="205"/>
      <c r="E10" s="205"/>
    </row>
    <row r="11" spans="1:8" s="119" customFormat="1" ht="12.9" customHeight="1" x14ac:dyDescent="0.2">
      <c r="A11" s="123" t="s">
        <v>592</v>
      </c>
      <c r="B11" s="124" t="s">
        <v>37</v>
      </c>
      <c r="C11" s="124"/>
      <c r="D11" s="124"/>
      <c r="E11" s="124"/>
    </row>
    <row r="12" spans="1:8" s="119" customFormat="1" ht="26.15" customHeight="1" x14ac:dyDescent="0.2">
      <c r="A12" s="123" t="s">
        <v>593</v>
      </c>
      <c r="B12" s="205" t="s">
        <v>38</v>
      </c>
      <c r="C12" s="205"/>
      <c r="D12" s="205"/>
      <c r="E12" s="205"/>
    </row>
    <row r="13" spans="1:8" s="119" customFormat="1" ht="26.15" customHeight="1" x14ac:dyDescent="0.2">
      <c r="A13" s="123" t="s">
        <v>594</v>
      </c>
      <c r="B13" s="205" t="s">
        <v>39</v>
      </c>
      <c r="C13" s="205"/>
      <c r="D13" s="205"/>
      <c r="E13" s="205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595</v>
      </c>
      <c r="B15" s="124" t="s">
        <v>40</v>
      </c>
    </row>
    <row r="16" spans="1:8" s="119" customFormat="1" ht="12.9" customHeight="1" x14ac:dyDescent="0.2">
      <c r="A16" s="123" t="s">
        <v>596</v>
      </c>
    </row>
    <row r="17" spans="1:4" s="119" customFormat="1" ht="12.9" customHeight="1" x14ac:dyDescent="0.2">
      <c r="A17" s="124"/>
    </row>
    <row r="18" spans="1:4" s="119" customFormat="1" ht="12.9" customHeight="1" x14ac:dyDescent="0.25">
      <c r="A18" s="134" t="s">
        <v>95</v>
      </c>
    </row>
    <row r="19" spans="1:4" s="119" customFormat="1" ht="12.9" customHeight="1" x14ac:dyDescent="0.2">
      <c r="A19" s="127" t="s">
        <v>597</v>
      </c>
    </row>
    <row r="20" spans="1:4" s="119" customFormat="1" ht="12.9" customHeight="1" x14ac:dyDescent="0.2">
      <c r="A20" s="127" t="s">
        <v>598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1.5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opLeftCell="A139" zoomScale="106" zoomScaleNormal="106" workbookViewId="0">
      <selection activeCell="C155" sqref="C155"/>
    </sheetView>
  </sheetViews>
  <sheetFormatPr baseColWidth="10" defaultColWidth="9.08984375" defaultRowHeight="10" x14ac:dyDescent="0.2"/>
  <cols>
    <col min="1" max="1" width="8" style="20" customWidth="1"/>
    <col min="2" max="2" width="57.90625" style="20" customWidth="1"/>
    <col min="3" max="3" width="9.81640625" style="20" customWidth="1"/>
    <col min="4" max="6" width="11.6328125" style="20" customWidth="1"/>
    <col min="7" max="7" width="9.54296875" style="20" customWidth="1"/>
    <col min="8" max="8" width="7.453125" style="20" customWidth="1"/>
    <col min="9" max="9" width="9.81640625" style="20" customWidth="1"/>
    <col min="10" max="10" width="7.36328125" style="20" customWidth="1"/>
    <col min="11" max="16384" width="9.08984375" style="20"/>
  </cols>
  <sheetData>
    <row r="1" spans="1:10" s="16" customFormat="1" ht="18.899999999999999" customHeight="1" x14ac:dyDescent="0.35">
      <c r="A1" s="181" t="s">
        <v>661</v>
      </c>
      <c r="B1" s="182"/>
      <c r="C1" s="182"/>
      <c r="D1" s="182"/>
      <c r="E1" s="182"/>
      <c r="F1" s="182"/>
      <c r="G1" s="14" t="s">
        <v>604</v>
      </c>
      <c r="H1" s="25">
        <v>2023</v>
      </c>
    </row>
    <row r="2" spans="1:10" s="16" customFormat="1" ht="18.899999999999999" customHeight="1" x14ac:dyDescent="0.35">
      <c r="A2" s="181" t="s">
        <v>608</v>
      </c>
      <c r="B2" s="182"/>
      <c r="C2" s="182"/>
      <c r="D2" s="182"/>
      <c r="E2" s="182"/>
      <c r="F2" s="182"/>
      <c r="G2" s="14" t="s">
        <v>605</v>
      </c>
      <c r="H2" s="25" t="s">
        <v>607</v>
      </c>
    </row>
    <row r="3" spans="1:10" s="16" customFormat="1" ht="18.899999999999999" customHeight="1" x14ac:dyDescent="0.35">
      <c r="A3" s="181" t="s">
        <v>662</v>
      </c>
      <c r="B3" s="182"/>
      <c r="C3" s="182"/>
      <c r="D3" s="182"/>
      <c r="E3" s="182"/>
      <c r="F3" s="182"/>
      <c r="G3" s="14" t="s">
        <v>606</v>
      </c>
      <c r="H3" s="25">
        <v>2</v>
      </c>
    </row>
    <row r="4" spans="1:10" ht="10.5" x14ac:dyDescent="0.25">
      <c r="A4" s="18" t="s">
        <v>193</v>
      </c>
      <c r="B4" s="19"/>
      <c r="C4" s="19"/>
      <c r="D4" s="19"/>
      <c r="E4" s="19"/>
      <c r="F4" s="19"/>
      <c r="G4" s="19"/>
      <c r="H4" s="19"/>
    </row>
    <row r="6" spans="1:10" ht="10.5" x14ac:dyDescent="0.25">
      <c r="A6" s="19" t="s">
        <v>151</v>
      </c>
      <c r="B6" s="19"/>
      <c r="C6" s="19"/>
      <c r="D6" s="19"/>
      <c r="E6" s="19"/>
      <c r="F6" s="19"/>
      <c r="G6" s="19"/>
      <c r="H6" s="19"/>
    </row>
    <row r="7" spans="1:10" ht="10.5" x14ac:dyDescent="0.25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168"/>
      <c r="H7" s="168"/>
      <c r="I7" s="171"/>
      <c r="J7" s="171"/>
    </row>
    <row r="8" spans="1:10" x14ac:dyDescent="0.2">
      <c r="A8" s="22">
        <v>1114</v>
      </c>
      <c r="B8" s="20" t="s">
        <v>194</v>
      </c>
      <c r="C8" s="24">
        <v>0</v>
      </c>
    </row>
    <row r="9" spans="1:10" x14ac:dyDescent="0.2">
      <c r="A9" s="22">
        <v>1115</v>
      </c>
      <c r="B9" s="20" t="s">
        <v>195</v>
      </c>
      <c r="C9" s="24">
        <v>0</v>
      </c>
    </row>
    <row r="10" spans="1:10" x14ac:dyDescent="0.2">
      <c r="A10" s="22">
        <v>1121</v>
      </c>
      <c r="B10" s="20" t="s">
        <v>196</v>
      </c>
      <c r="C10" s="24">
        <v>0</v>
      </c>
    </row>
    <row r="11" spans="1:10" x14ac:dyDescent="0.2">
      <c r="A11" s="22">
        <v>1211</v>
      </c>
      <c r="B11" s="20" t="s">
        <v>197</v>
      </c>
      <c r="C11" s="24">
        <v>0</v>
      </c>
    </row>
    <row r="13" spans="1:10" ht="10.5" x14ac:dyDescent="0.25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10" ht="31.5" x14ac:dyDescent="0.25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168" t="s">
        <v>184</v>
      </c>
    </row>
    <row r="15" spans="1:10" x14ac:dyDescent="0.2">
      <c r="A15" s="22">
        <v>1122</v>
      </c>
      <c r="B15" s="20" t="s">
        <v>198</v>
      </c>
      <c r="C15" s="24">
        <v>2288</v>
      </c>
      <c r="D15" s="24">
        <v>0</v>
      </c>
      <c r="E15" s="24">
        <v>0</v>
      </c>
      <c r="F15" s="24">
        <v>0</v>
      </c>
      <c r="G15" s="24">
        <v>66802</v>
      </c>
    </row>
    <row r="16" spans="1:10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5" x14ac:dyDescent="0.25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144</v>
      </c>
      <c r="B19" s="21" t="s">
        <v>141</v>
      </c>
      <c r="C19" s="21" t="s">
        <v>142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469.06</v>
      </c>
      <c r="D20" s="24">
        <v>469.06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0.5" x14ac:dyDescent="0.25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ht="31.5" x14ac:dyDescent="0.25">
      <c r="A31" s="21" t="s">
        <v>144</v>
      </c>
      <c r="B31" s="21" t="s">
        <v>141</v>
      </c>
      <c r="C31" s="21" t="s">
        <v>142</v>
      </c>
      <c r="D31" s="168" t="s">
        <v>156</v>
      </c>
      <c r="E31" s="168" t="s">
        <v>155</v>
      </c>
      <c r="F31" s="168" t="s">
        <v>212</v>
      </c>
      <c r="G31" s="168" t="s">
        <v>158</v>
      </c>
      <c r="H31" s="168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ht="10.5" x14ac:dyDescent="0.25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ht="52.5" x14ac:dyDescent="0.25">
      <c r="A40" s="21" t="s">
        <v>144</v>
      </c>
      <c r="B40" s="21" t="s">
        <v>141</v>
      </c>
      <c r="C40" s="21" t="s">
        <v>142</v>
      </c>
      <c r="D40" s="21" t="s">
        <v>154</v>
      </c>
      <c r="E40" s="168" t="s">
        <v>157</v>
      </c>
      <c r="F40" s="168" t="s">
        <v>220</v>
      </c>
      <c r="G40" s="168"/>
      <c r="H40" s="168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ht="10.5" x14ac:dyDescent="0.25">
      <c r="A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ht="10.5" x14ac:dyDescent="0.25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ht="10.5" x14ac:dyDescent="0.25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ht="21" x14ac:dyDescent="0.25">
      <c r="A53" s="21" t="s">
        <v>144</v>
      </c>
      <c r="B53" s="21" t="s">
        <v>141</v>
      </c>
      <c r="C53" s="21" t="s">
        <v>142</v>
      </c>
      <c r="D53" s="21" t="s">
        <v>160</v>
      </c>
      <c r="E53" s="168" t="s">
        <v>161</v>
      </c>
      <c r="F53" s="168" t="s">
        <v>154</v>
      </c>
      <c r="G53" s="168" t="s">
        <v>225</v>
      </c>
      <c r="H53" s="168" t="s">
        <v>162</v>
      </c>
      <c r="I53" s="168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50390691.539999999</v>
      </c>
      <c r="D54" s="24">
        <f>SUM(D55:D61)</f>
        <v>0</v>
      </c>
      <c r="E54" s="176">
        <f>SUM(E55:E61)</f>
        <v>1393994.35</v>
      </c>
      <c r="F54" s="171"/>
      <c r="G54" s="171"/>
      <c r="H54" s="171"/>
      <c r="I54" s="171"/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50390691.539999999</v>
      </c>
      <c r="D57" s="24">
        <v>0</v>
      </c>
      <c r="E57" s="24">
        <v>1393994.35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13435511.310000001</v>
      </c>
      <c r="D62" s="24">
        <f t="shared" ref="D62:E62" si="0">SUM(D63:D70)</f>
        <v>0</v>
      </c>
      <c r="E62" s="24">
        <f t="shared" si="0"/>
        <v>11482868.67</v>
      </c>
    </row>
    <row r="63" spans="1:9" x14ac:dyDescent="0.2">
      <c r="A63" s="22">
        <v>1241</v>
      </c>
      <c r="B63" s="20" t="s">
        <v>236</v>
      </c>
      <c r="C63" s="24">
        <v>6401924.5899999999</v>
      </c>
      <c r="D63" s="24">
        <v>0</v>
      </c>
      <c r="E63" s="24">
        <v>5594039.2199999997</v>
      </c>
    </row>
    <row r="64" spans="1:9" x14ac:dyDescent="0.2">
      <c r="A64" s="22">
        <v>1242</v>
      </c>
      <c r="B64" s="20" t="s">
        <v>237</v>
      </c>
      <c r="C64" s="24">
        <v>1361783.73</v>
      </c>
      <c r="D64" s="24">
        <v>0</v>
      </c>
      <c r="E64" s="24">
        <v>893880.03</v>
      </c>
    </row>
    <row r="65" spans="1:9" x14ac:dyDescent="0.2">
      <c r="A65" s="22">
        <v>1243</v>
      </c>
      <c r="B65" s="20" t="s">
        <v>238</v>
      </c>
      <c r="C65" s="24">
        <v>3216283.41</v>
      </c>
      <c r="D65" s="24">
        <v>0</v>
      </c>
      <c r="E65" s="24">
        <v>2949272.58</v>
      </c>
    </row>
    <row r="66" spans="1:9" x14ac:dyDescent="0.2">
      <c r="A66" s="22">
        <v>1244</v>
      </c>
      <c r="B66" s="20" t="s">
        <v>239</v>
      </c>
      <c r="C66" s="24">
        <v>1024699.64</v>
      </c>
      <c r="D66" s="24">
        <v>0</v>
      </c>
      <c r="E66" s="24">
        <v>1024700.15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241</v>
      </c>
      <c r="C68" s="24">
        <v>1389271.95</v>
      </c>
      <c r="D68" s="24">
        <v>0</v>
      </c>
      <c r="E68" s="24">
        <v>1020976.69</v>
      </c>
    </row>
    <row r="69" spans="1:9" x14ac:dyDescent="0.2">
      <c r="A69" s="22">
        <v>1247</v>
      </c>
      <c r="B69" s="20" t="s">
        <v>242</v>
      </c>
      <c r="C69" s="24">
        <v>41547.99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ht="10.5" x14ac:dyDescent="0.25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ht="21" x14ac:dyDescent="0.25">
      <c r="A73" s="21" t="s">
        <v>144</v>
      </c>
      <c r="B73" s="21" t="s">
        <v>141</v>
      </c>
      <c r="C73" s="21" t="s">
        <v>142</v>
      </c>
      <c r="D73" s="21" t="s">
        <v>165</v>
      </c>
      <c r="E73" s="21" t="s">
        <v>244</v>
      </c>
      <c r="F73" s="168" t="s">
        <v>154</v>
      </c>
      <c r="G73" s="168" t="s">
        <v>225</v>
      </c>
      <c r="H73" s="168" t="s">
        <v>162</v>
      </c>
      <c r="I73" s="168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5343.72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5343.72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ht="10.5" x14ac:dyDescent="0.25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144</v>
      </c>
      <c r="B89" s="21" t="s">
        <v>141</v>
      </c>
      <c r="C89" s="21" t="s">
        <v>142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ht="10.5" x14ac:dyDescent="0.25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ht="10.5" x14ac:dyDescent="0.25">
      <c r="A95" s="21" t="s">
        <v>144</v>
      </c>
      <c r="B95" s="21" t="s">
        <v>141</v>
      </c>
      <c r="C95" s="21" t="s">
        <v>142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ht="10.5" x14ac:dyDescent="0.25">
      <c r="A101" s="19" t="s">
        <v>625</v>
      </c>
      <c r="C101" s="24"/>
    </row>
    <row r="102" spans="1:8" ht="10.5" x14ac:dyDescent="0.25">
      <c r="A102" s="21" t="s">
        <v>144</v>
      </c>
      <c r="B102" s="21" t="s">
        <v>141</v>
      </c>
      <c r="C102" s="21" t="s">
        <v>142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ht="10.5" x14ac:dyDescent="0.25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ht="31.5" x14ac:dyDescent="0.25">
      <c r="A109" s="21" t="s">
        <v>144</v>
      </c>
      <c r="B109" s="21" t="s">
        <v>141</v>
      </c>
      <c r="C109" s="21" t="s">
        <v>142</v>
      </c>
      <c r="D109" s="21" t="s">
        <v>200</v>
      </c>
      <c r="E109" s="21" t="s">
        <v>201</v>
      </c>
      <c r="F109" s="21" t="s">
        <v>202</v>
      </c>
      <c r="G109" s="168" t="s">
        <v>266</v>
      </c>
      <c r="H109" s="168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930197.75</v>
      </c>
      <c r="D110" s="24">
        <f>SUM(D111:D119)</f>
        <v>930197.75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930197.75</v>
      </c>
      <c r="D117" s="24">
        <f t="shared" si="1"/>
        <v>930197.75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ht="10.5" x14ac:dyDescent="0.25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ht="10.5" x14ac:dyDescent="0.25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48000</v>
      </c>
    </row>
    <row r="128" spans="1:8" x14ac:dyDescent="0.2">
      <c r="A128" s="22">
        <v>2161</v>
      </c>
      <c r="B128" s="20" t="s">
        <v>283</v>
      </c>
      <c r="C128" s="24">
        <v>48000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ht="10.5" x14ac:dyDescent="0.25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ht="10.5" x14ac:dyDescent="0.25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A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35433070866141736" bottom="0.35433070866141736" header="0.31496062992125984" footer="0.31496062992125984"/>
  <pageSetup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opLeftCell="A199" zoomScaleNormal="100" workbookViewId="0">
      <selection activeCell="B238" sqref="B238"/>
    </sheetView>
  </sheetViews>
  <sheetFormatPr baseColWidth="10" defaultColWidth="9.08984375" defaultRowHeight="10" x14ac:dyDescent="0.2"/>
  <cols>
    <col min="1" max="1" width="8" style="20" customWidth="1"/>
    <col min="2" max="2" width="57.90625" style="20" customWidth="1"/>
    <col min="3" max="3" width="11.08984375" style="20" customWidth="1"/>
    <col min="4" max="6" width="11.6328125" style="20" customWidth="1"/>
    <col min="7" max="7" width="9.54296875" style="20" customWidth="1"/>
    <col min="8" max="8" width="7.453125" style="20" customWidth="1"/>
    <col min="9" max="9" width="9.81640625" style="20" customWidth="1"/>
    <col min="10" max="10" width="7.36328125" style="20" customWidth="1"/>
    <col min="11" max="16384" width="9.08984375" style="20"/>
  </cols>
  <sheetData>
    <row r="1" spans="1:10" s="26" customFormat="1" ht="18.899999999999999" customHeight="1" x14ac:dyDescent="0.35">
      <c r="A1" s="179" t="s">
        <v>661</v>
      </c>
      <c r="B1" s="179"/>
      <c r="C1" s="179"/>
      <c r="D1" s="14" t="s">
        <v>604</v>
      </c>
      <c r="E1" s="25">
        <v>2023</v>
      </c>
    </row>
    <row r="2" spans="1:10" s="16" customFormat="1" ht="18.899999999999999" customHeight="1" x14ac:dyDescent="0.35">
      <c r="A2" s="179" t="s">
        <v>609</v>
      </c>
      <c r="B2" s="179"/>
      <c r="C2" s="179"/>
      <c r="D2" s="14" t="s">
        <v>605</v>
      </c>
      <c r="E2" s="25" t="s">
        <v>607</v>
      </c>
    </row>
    <row r="3" spans="1:10" s="16" customFormat="1" ht="18.899999999999999" customHeight="1" x14ac:dyDescent="0.35">
      <c r="A3" s="179" t="s">
        <v>662</v>
      </c>
      <c r="B3" s="179"/>
      <c r="C3" s="179"/>
      <c r="D3" s="14" t="s">
        <v>606</v>
      </c>
      <c r="E3" s="25">
        <v>2</v>
      </c>
    </row>
    <row r="4" spans="1:10" ht="10.5" x14ac:dyDescent="0.25">
      <c r="A4" s="18" t="s">
        <v>193</v>
      </c>
      <c r="B4" s="19"/>
      <c r="C4" s="19"/>
      <c r="D4" s="19"/>
      <c r="E4" s="19"/>
    </row>
    <row r="6" spans="1:10" ht="10.5" x14ac:dyDescent="0.25">
      <c r="A6" s="96" t="s">
        <v>566</v>
      </c>
      <c r="B6" s="47"/>
      <c r="C6" s="47"/>
      <c r="D6" s="47"/>
      <c r="E6" s="47"/>
    </row>
    <row r="7" spans="1:10" ht="10.5" x14ac:dyDescent="0.25">
      <c r="A7" s="48" t="s">
        <v>144</v>
      </c>
      <c r="B7" s="48" t="s">
        <v>141</v>
      </c>
      <c r="C7" s="48" t="s">
        <v>142</v>
      </c>
      <c r="D7" s="48" t="s">
        <v>302</v>
      </c>
      <c r="E7" s="48"/>
      <c r="G7" s="171"/>
      <c r="H7" s="171"/>
      <c r="I7" s="171"/>
      <c r="J7" s="171"/>
    </row>
    <row r="8" spans="1:10" x14ac:dyDescent="0.2">
      <c r="A8" s="50">
        <v>4100</v>
      </c>
      <c r="B8" s="51" t="s">
        <v>303</v>
      </c>
      <c r="C8" s="55">
        <f>SUM(C9+C19+C25+C28+C34+C37+C46)</f>
        <v>2628750.5</v>
      </c>
      <c r="D8" s="92"/>
      <c r="E8" s="49"/>
    </row>
    <row r="9" spans="1:10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10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10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10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10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10" x14ac:dyDescent="0.2">
      <c r="A14" s="50">
        <v>4115</v>
      </c>
      <c r="B14" s="51" t="s">
        <v>309</v>
      </c>
      <c r="C14" s="55">
        <v>0</v>
      </c>
      <c r="D14" s="92"/>
      <c r="E14" s="49"/>
      <c r="H14" s="171"/>
    </row>
    <row r="15" spans="1:10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10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8" ht="20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8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8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8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8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8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8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8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8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8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8" ht="20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8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8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8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8" x14ac:dyDescent="0.2">
      <c r="A31" s="50">
        <v>4144</v>
      </c>
      <c r="B31" s="51" t="s">
        <v>323</v>
      </c>
      <c r="C31" s="55">
        <v>0</v>
      </c>
      <c r="D31" s="174"/>
      <c r="E31" s="175"/>
      <c r="F31" s="171"/>
      <c r="G31" s="171"/>
      <c r="H31" s="171"/>
    </row>
    <row r="32" spans="1:8" ht="20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8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8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8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8" ht="20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8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8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8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8" x14ac:dyDescent="0.2">
      <c r="A40" s="50">
        <v>4163</v>
      </c>
      <c r="B40" s="51" t="s">
        <v>327</v>
      </c>
      <c r="C40" s="55">
        <v>0</v>
      </c>
      <c r="D40" s="92"/>
      <c r="E40" s="175"/>
      <c r="F40" s="171"/>
      <c r="G40" s="171"/>
      <c r="H40" s="171"/>
    </row>
    <row r="41" spans="1:8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8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8" ht="20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8" x14ac:dyDescent="0.2">
      <c r="A44" s="51" t="s">
        <v>330</v>
      </c>
      <c r="C44" s="55">
        <v>0</v>
      </c>
      <c r="D44" s="92"/>
      <c r="E44" s="49"/>
    </row>
    <row r="45" spans="1:8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8" x14ac:dyDescent="0.2">
      <c r="A46" s="50">
        <v>4170</v>
      </c>
      <c r="B46" s="51" t="s">
        <v>599</v>
      </c>
      <c r="C46" s="55">
        <f>SUM(C47:C54)</f>
        <v>2628750.5</v>
      </c>
      <c r="D46" s="92"/>
      <c r="E46" s="49"/>
    </row>
    <row r="47" spans="1:8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8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9" ht="20" x14ac:dyDescent="0.2">
      <c r="A49" s="50">
        <v>4173</v>
      </c>
      <c r="B49" s="52" t="s">
        <v>499</v>
      </c>
      <c r="C49" s="55">
        <v>2628750.5</v>
      </c>
      <c r="D49" s="92"/>
      <c r="E49" s="49"/>
    </row>
    <row r="50" spans="1:9" ht="20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9" ht="20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9" ht="20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9" ht="20" x14ac:dyDescent="0.2">
      <c r="A53" s="50">
        <v>4177</v>
      </c>
      <c r="B53" s="52" t="s">
        <v>503</v>
      </c>
      <c r="C53" s="55">
        <v>0</v>
      </c>
      <c r="D53" s="92"/>
      <c r="E53" s="175"/>
      <c r="F53" s="171"/>
      <c r="G53" s="171"/>
      <c r="H53" s="171"/>
      <c r="I53" s="171"/>
    </row>
    <row r="54" spans="1:9" ht="20" x14ac:dyDescent="0.2">
      <c r="A54" s="50">
        <v>4178</v>
      </c>
      <c r="B54" s="52" t="s">
        <v>504</v>
      </c>
      <c r="C54" s="55">
        <v>0</v>
      </c>
      <c r="D54" s="92"/>
      <c r="E54" s="175"/>
      <c r="F54" s="171"/>
      <c r="G54" s="171"/>
      <c r="H54" s="171"/>
      <c r="I54" s="171"/>
    </row>
    <row r="55" spans="1:9" x14ac:dyDescent="0.2">
      <c r="A55" s="50"/>
      <c r="B55" s="52"/>
      <c r="C55" s="55"/>
      <c r="D55" s="92"/>
      <c r="E55" s="49"/>
    </row>
    <row r="56" spans="1:9" ht="10.5" x14ac:dyDescent="0.25">
      <c r="A56" s="47" t="s">
        <v>565</v>
      </c>
      <c r="B56" s="47"/>
      <c r="C56" s="47"/>
      <c r="D56" s="47"/>
      <c r="E56" s="47"/>
    </row>
    <row r="57" spans="1:9" ht="10.5" x14ac:dyDescent="0.25">
      <c r="A57" s="48" t="s">
        <v>144</v>
      </c>
      <c r="B57" s="48" t="s">
        <v>141</v>
      </c>
      <c r="C57" s="48" t="s">
        <v>142</v>
      </c>
      <c r="D57" s="48" t="s">
        <v>302</v>
      </c>
      <c r="E57" s="48"/>
    </row>
    <row r="58" spans="1:9" ht="40" x14ac:dyDescent="0.2">
      <c r="A58" s="50">
        <v>4200</v>
      </c>
      <c r="B58" s="52" t="s">
        <v>505</v>
      </c>
      <c r="C58" s="55">
        <f>+C59+C65</f>
        <v>13801047.710000001</v>
      </c>
      <c r="D58" s="92"/>
      <c r="E58" s="49"/>
    </row>
    <row r="59" spans="1:9" ht="20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9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9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9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9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9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9" x14ac:dyDescent="0.2">
      <c r="A65" s="50">
        <v>4220</v>
      </c>
      <c r="B65" s="51" t="s">
        <v>335</v>
      </c>
      <c r="C65" s="55">
        <f>SUM(C66:C69)</f>
        <v>13801047.710000001</v>
      </c>
      <c r="D65" s="92"/>
      <c r="E65" s="49"/>
    </row>
    <row r="66" spans="1:9" x14ac:dyDescent="0.2">
      <c r="A66" s="50">
        <v>4221</v>
      </c>
      <c r="B66" s="51" t="s">
        <v>336</v>
      </c>
      <c r="C66" s="55">
        <v>13801047.710000001</v>
      </c>
      <c r="D66" s="92"/>
      <c r="E66" s="49"/>
    </row>
    <row r="67" spans="1:9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9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9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9" x14ac:dyDescent="0.2">
      <c r="A70" s="49"/>
      <c r="B70" s="49"/>
      <c r="C70" s="49"/>
      <c r="D70" s="49"/>
      <c r="E70" s="49"/>
    </row>
    <row r="71" spans="1:9" ht="10.5" x14ac:dyDescent="0.25">
      <c r="A71" s="96" t="s">
        <v>573</v>
      </c>
      <c r="B71" s="47"/>
      <c r="C71" s="47"/>
      <c r="D71" s="47"/>
      <c r="E71" s="47"/>
    </row>
    <row r="72" spans="1:9" ht="10.5" x14ac:dyDescent="0.25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204</v>
      </c>
    </row>
    <row r="73" spans="1:9" x14ac:dyDescent="0.2">
      <c r="A73" s="54">
        <v>4300</v>
      </c>
      <c r="B73" s="51" t="s">
        <v>340</v>
      </c>
      <c r="C73" s="55">
        <f>C74+C77+C83+C85+C87</f>
        <v>248912.17</v>
      </c>
      <c r="D73" s="56"/>
      <c r="E73" s="56"/>
      <c r="F73" s="171"/>
      <c r="G73" s="171"/>
      <c r="H73" s="171"/>
      <c r="I73" s="171"/>
    </row>
    <row r="74" spans="1:9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9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9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9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9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9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9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248912.17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248912.17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ht="10.5" x14ac:dyDescent="0.25">
      <c r="A96" s="96" t="s">
        <v>567</v>
      </c>
      <c r="B96" s="47"/>
      <c r="C96" s="47"/>
      <c r="D96" s="47"/>
      <c r="E96" s="47"/>
    </row>
    <row r="97" spans="1:8" ht="10.5" x14ac:dyDescent="0.25">
      <c r="A97" s="48" t="s">
        <v>144</v>
      </c>
      <c r="B97" s="48" t="s">
        <v>141</v>
      </c>
      <c r="C97" s="48" t="s">
        <v>142</v>
      </c>
      <c r="D97" s="48" t="s">
        <v>356</v>
      </c>
      <c r="E97" s="48" t="s">
        <v>204</v>
      </c>
    </row>
    <row r="98" spans="1:8" x14ac:dyDescent="0.2">
      <c r="A98" s="54">
        <v>5000</v>
      </c>
      <c r="B98" s="51" t="s">
        <v>357</v>
      </c>
      <c r="C98" s="55">
        <f>C99+C127+C160+C170+C185+C214</f>
        <v>13947724.48</v>
      </c>
      <c r="D98" s="57">
        <v>1</v>
      </c>
      <c r="E98" s="56"/>
    </row>
    <row r="99" spans="1:8" x14ac:dyDescent="0.2">
      <c r="A99" s="54">
        <v>5100</v>
      </c>
      <c r="B99" s="51" t="s">
        <v>358</v>
      </c>
      <c r="C99" s="55">
        <f>C100+C107+C117</f>
        <v>13905284.310000001</v>
      </c>
      <c r="D99" s="57">
        <f>C99/$C$98</f>
        <v>0.99695719756574941</v>
      </c>
      <c r="E99" s="56"/>
    </row>
    <row r="100" spans="1:8" x14ac:dyDescent="0.2">
      <c r="A100" s="54">
        <v>5110</v>
      </c>
      <c r="B100" s="51" t="s">
        <v>359</v>
      </c>
      <c r="C100" s="55">
        <f>SUM(C101:C106)</f>
        <v>11520910.17</v>
      </c>
      <c r="D100" s="57">
        <f t="shared" ref="D100:D163" si="0">C100/$C$98</f>
        <v>0.82600643470697521</v>
      </c>
      <c r="E100" s="56"/>
    </row>
    <row r="101" spans="1:8" x14ac:dyDescent="0.2">
      <c r="A101" s="54">
        <v>5111</v>
      </c>
      <c r="B101" s="51" t="s">
        <v>360</v>
      </c>
      <c r="C101" s="55">
        <v>3217371.73</v>
      </c>
      <c r="D101" s="57">
        <f t="shared" si="0"/>
        <v>0.23067359371870816</v>
      </c>
      <c r="E101" s="56"/>
    </row>
    <row r="102" spans="1:8" x14ac:dyDescent="0.2">
      <c r="A102" s="54">
        <v>5112</v>
      </c>
      <c r="B102" s="51" t="s">
        <v>361</v>
      </c>
      <c r="C102" s="55">
        <v>692223.73</v>
      </c>
      <c r="D102" s="57">
        <f t="shared" si="0"/>
        <v>4.9629868369754318E-2</v>
      </c>
      <c r="E102" s="56"/>
    </row>
    <row r="103" spans="1:8" x14ac:dyDescent="0.2">
      <c r="A103" s="54">
        <v>5113</v>
      </c>
      <c r="B103" s="51" t="s">
        <v>362</v>
      </c>
      <c r="C103" s="55">
        <v>2099250</v>
      </c>
      <c r="D103" s="57">
        <f t="shared" si="0"/>
        <v>0.15050842185835894</v>
      </c>
      <c r="E103" s="56"/>
    </row>
    <row r="104" spans="1:8" x14ac:dyDescent="0.2">
      <c r="A104" s="54">
        <v>5114</v>
      </c>
      <c r="B104" s="51" t="s">
        <v>363</v>
      </c>
      <c r="C104" s="55">
        <v>1149118.08</v>
      </c>
      <c r="D104" s="57">
        <f t="shared" si="0"/>
        <v>8.2387494938529218E-2</v>
      </c>
      <c r="E104" s="56"/>
    </row>
    <row r="105" spans="1:8" x14ac:dyDescent="0.2">
      <c r="A105" s="54">
        <v>5115</v>
      </c>
      <c r="B105" s="51" t="s">
        <v>364</v>
      </c>
      <c r="C105" s="55">
        <v>4260780.13</v>
      </c>
      <c r="D105" s="57">
        <f t="shared" si="0"/>
        <v>0.30548209753566913</v>
      </c>
      <c r="E105" s="56"/>
    </row>
    <row r="106" spans="1:8" x14ac:dyDescent="0.2">
      <c r="A106" s="54">
        <v>5116</v>
      </c>
      <c r="B106" s="51" t="s">
        <v>365</v>
      </c>
      <c r="C106" s="55">
        <v>102166.5</v>
      </c>
      <c r="D106" s="57">
        <f t="shared" si="0"/>
        <v>7.3249582859554732E-3</v>
      </c>
      <c r="E106" s="56"/>
    </row>
    <row r="107" spans="1:8" x14ac:dyDescent="0.2">
      <c r="A107" s="54">
        <v>5120</v>
      </c>
      <c r="B107" s="51" t="s">
        <v>366</v>
      </c>
      <c r="C107" s="55">
        <f>SUM(C108:C116)</f>
        <v>153370.21</v>
      </c>
      <c r="D107" s="57">
        <f t="shared" si="0"/>
        <v>1.0996073963170226E-2</v>
      </c>
      <c r="E107" s="56"/>
    </row>
    <row r="108" spans="1:8" x14ac:dyDescent="0.2">
      <c r="A108" s="54">
        <v>5121</v>
      </c>
      <c r="B108" s="51" t="s">
        <v>367</v>
      </c>
      <c r="C108" s="55">
        <v>33923.589999999997</v>
      </c>
      <c r="D108" s="57">
        <f t="shared" si="0"/>
        <v>2.4321953053090418E-3</v>
      </c>
      <c r="E108" s="56"/>
    </row>
    <row r="109" spans="1:8" x14ac:dyDescent="0.2">
      <c r="A109" s="54">
        <v>5122</v>
      </c>
      <c r="B109" s="51" t="s">
        <v>368</v>
      </c>
      <c r="C109" s="55">
        <v>1541.92</v>
      </c>
      <c r="D109" s="57">
        <f t="shared" si="0"/>
        <v>1.1054993251486998E-4</v>
      </c>
      <c r="E109" s="56"/>
      <c r="G109" s="171"/>
      <c r="H109" s="171"/>
    </row>
    <row r="110" spans="1:8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8" x14ac:dyDescent="0.2">
      <c r="A111" s="54">
        <v>5124</v>
      </c>
      <c r="B111" s="51" t="s">
        <v>370</v>
      </c>
      <c r="C111" s="55">
        <v>10528.64</v>
      </c>
      <c r="D111" s="57">
        <f t="shared" si="0"/>
        <v>7.5486435189462526E-4</v>
      </c>
      <c r="E111" s="56"/>
    </row>
    <row r="112" spans="1:8" x14ac:dyDescent="0.2">
      <c r="A112" s="54">
        <v>5125</v>
      </c>
      <c r="B112" s="51" t="s">
        <v>371</v>
      </c>
      <c r="C112" s="55">
        <v>9722.42</v>
      </c>
      <c r="D112" s="57">
        <f t="shared" si="0"/>
        <v>6.970613747024633E-4</v>
      </c>
      <c r="E112" s="56"/>
    </row>
    <row r="113" spans="1:5" x14ac:dyDescent="0.2">
      <c r="A113" s="54">
        <v>5126</v>
      </c>
      <c r="B113" s="51" t="s">
        <v>372</v>
      </c>
      <c r="C113" s="55">
        <v>61326.63</v>
      </c>
      <c r="D113" s="57">
        <f t="shared" si="0"/>
        <v>4.3968914132149527E-3</v>
      </c>
      <c r="E113" s="56"/>
    </row>
    <row r="114" spans="1:5" x14ac:dyDescent="0.2">
      <c r="A114" s="54">
        <v>5127</v>
      </c>
      <c r="B114" s="51" t="s">
        <v>373</v>
      </c>
      <c r="C114" s="55">
        <v>28475</v>
      </c>
      <c r="D114" s="57">
        <f t="shared" si="0"/>
        <v>2.0415516553134549E-3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7852.01</v>
      </c>
      <c r="D116" s="57">
        <f t="shared" si="0"/>
        <v>5.6295993022081837E-4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2231003.9299999997</v>
      </c>
      <c r="D117" s="57">
        <f t="shared" si="0"/>
        <v>0.15995468889560396</v>
      </c>
      <c r="E117" s="56"/>
    </row>
    <row r="118" spans="1:5" x14ac:dyDescent="0.2">
      <c r="A118" s="54">
        <v>5131</v>
      </c>
      <c r="B118" s="51" t="s">
        <v>377</v>
      </c>
      <c r="C118" s="55">
        <v>247019.92</v>
      </c>
      <c r="D118" s="57">
        <f t="shared" si="0"/>
        <v>1.7710410063964784E-2</v>
      </c>
      <c r="E118" s="56"/>
    </row>
    <row r="119" spans="1:5" x14ac:dyDescent="0.2">
      <c r="A119" s="54">
        <v>5132</v>
      </c>
      <c r="B119" s="51" t="s">
        <v>378</v>
      </c>
      <c r="C119" s="55">
        <v>19244.810000000001</v>
      </c>
      <c r="D119" s="57">
        <f t="shared" si="0"/>
        <v>1.3797813419382946E-3</v>
      </c>
      <c r="E119" s="56"/>
    </row>
    <row r="120" spans="1:5" x14ac:dyDescent="0.2">
      <c r="A120" s="54">
        <v>5133</v>
      </c>
      <c r="B120" s="51" t="s">
        <v>379</v>
      </c>
      <c r="C120" s="55">
        <v>365868.42</v>
      </c>
      <c r="D120" s="57">
        <f t="shared" si="0"/>
        <v>2.6231405741103365E-2</v>
      </c>
      <c r="E120" s="56"/>
    </row>
    <row r="121" spans="1:5" x14ac:dyDescent="0.2">
      <c r="A121" s="54">
        <v>5134</v>
      </c>
      <c r="B121" s="51" t="s">
        <v>380</v>
      </c>
      <c r="C121" s="55">
        <v>21491.96</v>
      </c>
      <c r="D121" s="57">
        <f t="shared" si="0"/>
        <v>1.5408936440361918E-3</v>
      </c>
      <c r="E121" s="56"/>
    </row>
    <row r="122" spans="1:5" x14ac:dyDescent="0.2">
      <c r="A122" s="54">
        <v>5135</v>
      </c>
      <c r="B122" s="51" t="s">
        <v>381</v>
      </c>
      <c r="C122" s="55">
        <v>1200053.8700000001</v>
      </c>
      <c r="D122" s="57">
        <f t="shared" si="0"/>
        <v>8.6039401747631888E-2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8599</v>
      </c>
      <c r="D124" s="57">
        <f t="shared" si="0"/>
        <v>6.1651633657736256E-4</v>
      </c>
      <c r="E124" s="56"/>
    </row>
    <row r="125" spans="1:5" x14ac:dyDescent="0.2">
      <c r="A125" s="54">
        <v>5138</v>
      </c>
      <c r="B125" s="51" t="s">
        <v>384</v>
      </c>
      <c r="C125" s="55">
        <v>92269.66</v>
      </c>
      <c r="D125" s="57">
        <f t="shared" si="0"/>
        <v>6.6153916455912098E-3</v>
      </c>
      <c r="E125" s="56"/>
    </row>
    <row r="126" spans="1:5" x14ac:dyDescent="0.2">
      <c r="A126" s="54">
        <v>5139</v>
      </c>
      <c r="B126" s="51" t="s">
        <v>385</v>
      </c>
      <c r="C126" s="55">
        <v>276456.28999999998</v>
      </c>
      <c r="D126" s="57">
        <f t="shared" si="0"/>
        <v>1.9820888374760898E-2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42440.17</v>
      </c>
      <c r="D185" s="57">
        <f t="shared" si="1"/>
        <v>3.0428024342505507E-3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42440.17</v>
      </c>
      <c r="D204" s="57">
        <f t="shared" si="1"/>
        <v>3.0428024342505507E-3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42439.5</v>
      </c>
      <c r="D207" s="57">
        <f t="shared" si="1"/>
        <v>3.0427543977410141E-3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0.67</v>
      </c>
      <c r="D213" s="57">
        <f t="shared" si="1"/>
        <v>4.803650953678718E-8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B66" sqref="B66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586</v>
      </c>
    </row>
    <row r="10" spans="1:2" ht="15" customHeight="1" x14ac:dyDescent="0.2">
      <c r="A10" s="103"/>
      <c r="B10" s="102" t="s">
        <v>587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5">
      <c r="A21" s="101" t="s">
        <v>131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sqref="A1:E41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0"/>
    </row>
    <row r="2" spans="1:2" ht="15" customHeight="1" x14ac:dyDescent="0.2">
      <c r="A2" s="97" t="s">
        <v>187</v>
      </c>
      <c r="B2" s="98" t="s">
        <v>50</v>
      </c>
    </row>
    <row r="3" spans="1:2" ht="10.5" x14ac:dyDescent="0.2">
      <c r="A3" s="13"/>
      <c r="B3" s="111"/>
    </row>
    <row r="4" spans="1:2" ht="14.15" customHeight="1" x14ac:dyDescent="0.2">
      <c r="A4" s="112" t="s">
        <v>568</v>
      </c>
      <c r="B4" s="102" t="s">
        <v>78</v>
      </c>
    </row>
    <row r="5" spans="1:2" ht="14.15" customHeight="1" x14ac:dyDescent="0.2">
      <c r="A5" s="103"/>
      <c r="B5" s="102" t="s">
        <v>51</v>
      </c>
    </row>
    <row r="6" spans="1:2" ht="14.15" customHeight="1" x14ac:dyDescent="0.2">
      <c r="A6" s="103"/>
      <c r="B6" s="102" t="s">
        <v>146</v>
      </c>
    </row>
    <row r="7" spans="1:2" ht="14.15" customHeight="1" x14ac:dyDescent="0.2">
      <c r="A7" s="103"/>
      <c r="B7" s="102" t="s">
        <v>63</v>
      </c>
    </row>
    <row r="8" spans="1:2" x14ac:dyDescent="0.2">
      <c r="A8" s="103"/>
    </row>
    <row r="9" spans="1:2" ht="10.5" x14ac:dyDescent="0.2">
      <c r="A9" s="112" t="s">
        <v>569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ht="10.5" x14ac:dyDescent="0.2">
      <c r="A12" s="112" t="s">
        <v>571</v>
      </c>
      <c r="B12" s="104" t="s">
        <v>148</v>
      </c>
    </row>
    <row r="13" spans="1:2" ht="20.5" x14ac:dyDescent="0.2">
      <c r="A13" s="103"/>
      <c r="B13" s="104" t="s">
        <v>70</v>
      </c>
    </row>
    <row r="14" spans="1:2" ht="10.5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572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opLeftCell="A16" workbookViewId="0">
      <selection activeCell="A29" sqref="A29"/>
    </sheetView>
  </sheetViews>
  <sheetFormatPr baseColWidth="10" defaultColWidth="9.08984375" defaultRowHeight="10" x14ac:dyDescent="0.2"/>
  <cols>
    <col min="1" max="1" width="8" style="29" customWidth="1"/>
    <col min="2" max="2" width="57.90625" style="29" customWidth="1"/>
    <col min="3" max="3" width="10.90625" style="29" customWidth="1"/>
    <col min="4" max="6" width="11.6328125" style="29" customWidth="1"/>
    <col min="7" max="7" width="9.54296875" style="29" customWidth="1"/>
    <col min="8" max="8" width="7.453125" style="29" customWidth="1"/>
    <col min="9" max="9" width="9.81640625" style="29" customWidth="1"/>
    <col min="10" max="10" width="7.36328125" style="29" customWidth="1"/>
    <col min="11" max="16384" width="9.08984375" style="29"/>
  </cols>
  <sheetData>
    <row r="1" spans="1:10" ht="18.899999999999999" customHeight="1" x14ac:dyDescent="0.2">
      <c r="A1" s="183" t="s">
        <v>661</v>
      </c>
      <c r="B1" s="183"/>
      <c r="C1" s="183"/>
      <c r="D1" s="27" t="s">
        <v>604</v>
      </c>
      <c r="E1" s="28">
        <v>2023</v>
      </c>
    </row>
    <row r="2" spans="1:10" ht="18.899999999999999" customHeight="1" x14ac:dyDescent="0.2">
      <c r="A2" s="183" t="s">
        <v>610</v>
      </c>
      <c r="B2" s="183"/>
      <c r="C2" s="183"/>
      <c r="D2" s="27" t="s">
        <v>605</v>
      </c>
      <c r="E2" s="28" t="s">
        <v>607</v>
      </c>
    </row>
    <row r="3" spans="1:10" ht="18.899999999999999" customHeight="1" x14ac:dyDescent="0.2">
      <c r="A3" s="183" t="s">
        <v>662</v>
      </c>
      <c r="B3" s="183"/>
      <c r="C3" s="183"/>
      <c r="D3" s="27" t="s">
        <v>606</v>
      </c>
      <c r="E3" s="28">
        <v>2</v>
      </c>
    </row>
    <row r="4" spans="1:10" ht="10.5" x14ac:dyDescent="0.25">
      <c r="A4" s="30" t="s">
        <v>193</v>
      </c>
      <c r="B4" s="31"/>
      <c r="C4" s="31"/>
      <c r="D4" s="31"/>
      <c r="E4" s="31"/>
    </row>
    <row r="6" spans="1:10" ht="10.5" x14ac:dyDescent="0.25">
      <c r="A6" s="31" t="s">
        <v>171</v>
      </c>
      <c r="B6" s="31"/>
      <c r="C6" s="31"/>
      <c r="D6" s="31"/>
      <c r="E6" s="31"/>
    </row>
    <row r="7" spans="1:10" ht="10.5" x14ac:dyDescent="0.25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  <c r="G7" s="169"/>
      <c r="H7" s="169"/>
      <c r="I7" s="169"/>
      <c r="J7" s="169"/>
    </row>
    <row r="8" spans="1:10" x14ac:dyDescent="0.2">
      <c r="A8" s="33">
        <v>3110</v>
      </c>
      <c r="B8" s="29" t="s">
        <v>333</v>
      </c>
      <c r="C8" s="34">
        <v>37683405.799999997</v>
      </c>
    </row>
    <row r="9" spans="1:10" x14ac:dyDescent="0.2">
      <c r="A9" s="33">
        <v>3120</v>
      </c>
      <c r="B9" s="29" t="s">
        <v>464</v>
      </c>
      <c r="C9" s="34">
        <v>34393.19</v>
      </c>
    </row>
    <row r="10" spans="1:10" x14ac:dyDescent="0.2">
      <c r="A10" s="33">
        <v>3130</v>
      </c>
      <c r="B10" s="29" t="s">
        <v>465</v>
      </c>
      <c r="C10" s="34">
        <v>0</v>
      </c>
    </row>
    <row r="12" spans="1:10" ht="10.5" x14ac:dyDescent="0.25">
      <c r="A12" s="31" t="s">
        <v>173</v>
      </c>
      <c r="B12" s="31"/>
      <c r="C12" s="31"/>
      <c r="D12" s="31"/>
      <c r="E12" s="31"/>
    </row>
    <row r="13" spans="1:10" ht="10.5" x14ac:dyDescent="0.25">
      <c r="A13" s="32" t="s">
        <v>144</v>
      </c>
      <c r="B13" s="32" t="s">
        <v>141</v>
      </c>
      <c r="C13" s="32" t="s">
        <v>142</v>
      </c>
      <c r="D13" s="32" t="s">
        <v>466</v>
      </c>
      <c r="E13" s="32"/>
    </row>
    <row r="14" spans="1:10" x14ac:dyDescent="0.2">
      <c r="A14" s="33">
        <v>3210</v>
      </c>
      <c r="B14" s="29" t="s">
        <v>467</v>
      </c>
      <c r="C14" s="34">
        <v>2730985.9</v>
      </c>
      <c r="H14" s="169"/>
    </row>
    <row r="15" spans="1:10" x14ac:dyDescent="0.2">
      <c r="A15" s="33">
        <v>3220</v>
      </c>
      <c r="B15" s="29" t="s">
        <v>468</v>
      </c>
      <c r="C15" s="34">
        <v>13625765.83</v>
      </c>
    </row>
    <row r="16" spans="1:10" x14ac:dyDescent="0.2">
      <c r="A16" s="33">
        <v>3230</v>
      </c>
      <c r="B16" s="29" t="s">
        <v>469</v>
      </c>
      <c r="C16" s="34">
        <f>SUM(C17:C20)</f>
        <v>0</v>
      </c>
    </row>
    <row r="17" spans="1:8" x14ac:dyDescent="0.2">
      <c r="A17" s="33">
        <v>3231</v>
      </c>
      <c r="B17" s="29" t="s">
        <v>470</v>
      </c>
      <c r="C17" s="34">
        <v>0</v>
      </c>
    </row>
    <row r="18" spans="1:8" x14ac:dyDescent="0.2">
      <c r="A18" s="33">
        <v>3232</v>
      </c>
      <c r="B18" s="29" t="s">
        <v>471</v>
      </c>
      <c r="C18" s="34">
        <v>0</v>
      </c>
    </row>
    <row r="19" spans="1:8" x14ac:dyDescent="0.2">
      <c r="A19" s="33">
        <v>3233</v>
      </c>
      <c r="B19" s="29" t="s">
        <v>472</v>
      </c>
      <c r="C19" s="34">
        <v>0</v>
      </c>
    </row>
    <row r="20" spans="1:8" x14ac:dyDescent="0.2">
      <c r="A20" s="33">
        <v>3239</v>
      </c>
      <c r="B20" s="29" t="s">
        <v>473</v>
      </c>
      <c r="C20" s="34">
        <v>0</v>
      </c>
    </row>
    <row r="21" spans="1:8" x14ac:dyDescent="0.2">
      <c r="A21" s="33">
        <v>3240</v>
      </c>
      <c r="B21" s="29" t="s">
        <v>474</v>
      </c>
      <c r="C21" s="34">
        <f>SUM(C22:C24)</f>
        <v>10461093.609999999</v>
      </c>
    </row>
    <row r="22" spans="1:8" x14ac:dyDescent="0.2">
      <c r="A22" s="33">
        <v>3241</v>
      </c>
      <c r="B22" s="29" t="s">
        <v>475</v>
      </c>
      <c r="C22" s="34">
        <v>0</v>
      </c>
    </row>
    <row r="23" spans="1:8" x14ac:dyDescent="0.2">
      <c r="A23" s="33">
        <v>3242</v>
      </c>
      <c r="B23" s="29" t="s">
        <v>476</v>
      </c>
      <c r="C23" s="34">
        <v>0</v>
      </c>
    </row>
    <row r="24" spans="1:8" x14ac:dyDescent="0.2">
      <c r="A24" s="33">
        <v>3243</v>
      </c>
      <c r="B24" s="29" t="s">
        <v>477</v>
      </c>
      <c r="C24" s="34">
        <v>10461093.609999999</v>
      </c>
    </row>
    <row r="25" spans="1:8" x14ac:dyDescent="0.2">
      <c r="A25" s="33">
        <v>3250</v>
      </c>
      <c r="B25" s="29" t="s">
        <v>478</v>
      </c>
      <c r="C25" s="34">
        <f>SUM(C26:C27)</f>
        <v>0</v>
      </c>
    </row>
    <row r="26" spans="1:8" x14ac:dyDescent="0.2">
      <c r="A26" s="33">
        <v>3251</v>
      </c>
      <c r="B26" s="29" t="s">
        <v>479</v>
      </c>
      <c r="C26" s="34">
        <v>0</v>
      </c>
    </row>
    <row r="27" spans="1:8" x14ac:dyDescent="0.2">
      <c r="A27" s="33">
        <v>3252</v>
      </c>
      <c r="B27" s="29" t="s">
        <v>480</v>
      </c>
      <c r="C27" s="34">
        <v>0</v>
      </c>
    </row>
    <row r="29" spans="1:8" x14ac:dyDescent="0.2">
      <c r="A29" s="29" t="s">
        <v>624</v>
      </c>
    </row>
    <row r="31" spans="1:8" x14ac:dyDescent="0.2">
      <c r="D31" s="169"/>
      <c r="E31" s="169"/>
      <c r="F31" s="169"/>
      <c r="G31" s="169"/>
      <c r="H31" s="169"/>
    </row>
    <row r="40" spans="5:8" x14ac:dyDescent="0.2">
      <c r="E40" s="169"/>
      <c r="F40" s="169"/>
      <c r="G40" s="169"/>
      <c r="H40" s="169"/>
    </row>
    <row r="53" spans="5:9" x14ac:dyDescent="0.2">
      <c r="E53" s="169"/>
      <c r="F53" s="169"/>
      <c r="G53" s="169"/>
      <c r="H53" s="169"/>
      <c r="I53" s="169"/>
    </row>
    <row r="54" spans="5:9" x14ac:dyDescent="0.2">
      <c r="E54" s="169"/>
      <c r="F54" s="169"/>
      <c r="G54" s="169"/>
      <c r="H54" s="169"/>
      <c r="I54" s="169"/>
    </row>
    <row r="73" spans="6:9" x14ac:dyDescent="0.2">
      <c r="F73" s="169"/>
      <c r="G73" s="169"/>
      <c r="H73" s="169"/>
      <c r="I73" s="169"/>
    </row>
    <row r="109" spans="7:8" x14ac:dyDescent="0.2">
      <c r="G109" s="169"/>
      <c r="H109" s="1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opLeftCell="A124" workbookViewId="0">
      <selection activeCell="C130" sqref="C130"/>
    </sheetView>
  </sheetViews>
  <sheetFormatPr baseColWidth="10" defaultColWidth="9.08984375" defaultRowHeight="10" x14ac:dyDescent="0.2"/>
  <cols>
    <col min="1" max="1" width="8" style="29" customWidth="1"/>
    <col min="2" max="2" width="57.90625" style="29" customWidth="1"/>
    <col min="3" max="3" width="9.81640625" style="29" customWidth="1"/>
    <col min="4" max="6" width="11.6328125" style="29" customWidth="1"/>
    <col min="7" max="7" width="9.54296875" style="29" customWidth="1"/>
    <col min="8" max="8" width="7.453125" style="29" customWidth="1"/>
    <col min="9" max="9" width="9.81640625" style="29" customWidth="1"/>
    <col min="10" max="10" width="7.36328125" style="29" customWidth="1"/>
    <col min="11" max="16384" width="9.08984375" style="29"/>
  </cols>
  <sheetData>
    <row r="1" spans="1:10" s="35" customFormat="1" ht="18.899999999999999" customHeight="1" x14ac:dyDescent="0.35">
      <c r="A1" s="183" t="s">
        <v>661</v>
      </c>
      <c r="B1" s="183"/>
      <c r="C1" s="183"/>
      <c r="D1" s="27" t="s">
        <v>604</v>
      </c>
      <c r="E1" s="28">
        <v>2023</v>
      </c>
    </row>
    <row r="2" spans="1:10" s="35" customFormat="1" ht="18.899999999999999" customHeight="1" x14ac:dyDescent="0.35">
      <c r="A2" s="183" t="s">
        <v>611</v>
      </c>
      <c r="B2" s="183"/>
      <c r="C2" s="183"/>
      <c r="D2" s="27" t="s">
        <v>605</v>
      </c>
      <c r="E2" s="28" t="s">
        <v>607</v>
      </c>
    </row>
    <row r="3" spans="1:10" s="35" customFormat="1" ht="18.899999999999999" customHeight="1" x14ac:dyDescent="0.35">
      <c r="A3" s="183" t="s">
        <v>662</v>
      </c>
      <c r="B3" s="183"/>
      <c r="C3" s="183"/>
      <c r="D3" s="27" t="s">
        <v>606</v>
      </c>
      <c r="E3" s="28">
        <v>2</v>
      </c>
    </row>
    <row r="4" spans="1:10" ht="10.5" x14ac:dyDescent="0.25">
      <c r="A4" s="30" t="s">
        <v>193</v>
      </c>
      <c r="B4" s="31"/>
      <c r="C4" s="31"/>
      <c r="D4" s="31"/>
      <c r="E4" s="31"/>
    </row>
    <row r="6" spans="1:10" ht="10.5" x14ac:dyDescent="0.25">
      <c r="A6" s="31" t="s">
        <v>174</v>
      </c>
      <c r="B6" s="31"/>
      <c r="C6" s="31"/>
      <c r="D6" s="31"/>
      <c r="E6" s="31"/>
    </row>
    <row r="7" spans="1:10" ht="10.5" x14ac:dyDescent="0.25">
      <c r="A7" s="32" t="s">
        <v>144</v>
      </c>
      <c r="B7" s="32" t="s">
        <v>648</v>
      </c>
      <c r="C7" s="129">
        <v>2023</v>
      </c>
      <c r="D7" s="129">
        <v>2022</v>
      </c>
      <c r="E7" s="32"/>
      <c r="G7" s="169"/>
      <c r="H7" s="169"/>
      <c r="I7" s="169"/>
      <c r="J7" s="169"/>
    </row>
    <row r="8" spans="1:10" x14ac:dyDescent="0.2">
      <c r="A8" s="33">
        <v>1111</v>
      </c>
      <c r="B8" s="29" t="s">
        <v>481</v>
      </c>
      <c r="C8" s="34">
        <v>10000</v>
      </c>
      <c r="D8" s="34">
        <v>412</v>
      </c>
    </row>
    <row r="9" spans="1:10" x14ac:dyDescent="0.2">
      <c r="A9" s="33">
        <v>1112</v>
      </c>
      <c r="B9" s="29" t="s">
        <v>482</v>
      </c>
      <c r="C9" s="34">
        <v>14551745.189999999</v>
      </c>
      <c r="D9" s="34">
        <v>13561704.15</v>
      </c>
    </row>
    <row r="10" spans="1:10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10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10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10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10" x14ac:dyDescent="0.2">
      <c r="A14" s="33">
        <v>1119</v>
      </c>
      <c r="B14" s="29" t="s">
        <v>485</v>
      </c>
      <c r="C14" s="34">
        <v>0</v>
      </c>
      <c r="D14" s="34">
        <v>0</v>
      </c>
      <c r="H14" s="169"/>
    </row>
    <row r="15" spans="1:10" ht="10.5" x14ac:dyDescent="0.25">
      <c r="A15" s="133">
        <v>1110</v>
      </c>
      <c r="B15" s="134" t="s">
        <v>626</v>
      </c>
      <c r="C15" s="135">
        <f>SUM(C8:C14)</f>
        <v>14561745.189999999</v>
      </c>
      <c r="D15" s="135">
        <f>SUM(D8:D14)</f>
        <v>13562116.15</v>
      </c>
    </row>
    <row r="18" spans="1:8" ht="10.5" x14ac:dyDescent="0.25">
      <c r="A18" s="31" t="s">
        <v>175</v>
      </c>
      <c r="B18" s="31"/>
      <c r="C18" s="31"/>
      <c r="D18" s="31"/>
      <c r="E18" s="130"/>
    </row>
    <row r="19" spans="1:8" ht="10.5" x14ac:dyDescent="0.25">
      <c r="A19" s="32" t="s">
        <v>144</v>
      </c>
      <c r="B19" s="32" t="s">
        <v>648</v>
      </c>
      <c r="C19" s="144" t="s">
        <v>647</v>
      </c>
      <c r="D19" s="144" t="s">
        <v>178</v>
      </c>
      <c r="E19" s="130"/>
    </row>
    <row r="20" spans="1:8" ht="10.5" x14ac:dyDescent="0.25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8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8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8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8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8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8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8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8" ht="10.5" x14ac:dyDescent="0.25">
      <c r="A28" s="133">
        <v>1240</v>
      </c>
      <c r="B28" s="134" t="s">
        <v>235</v>
      </c>
      <c r="C28" s="135">
        <f>SUM(C29:C36)</f>
        <v>86551.08</v>
      </c>
      <c r="D28" s="135">
        <f>SUM(D29:D36)</f>
        <v>86551.08</v>
      </c>
      <c r="E28" s="130"/>
    </row>
    <row r="29" spans="1:8" x14ac:dyDescent="0.2">
      <c r="A29" s="33">
        <v>1241</v>
      </c>
      <c r="B29" s="29" t="s">
        <v>236</v>
      </c>
      <c r="C29" s="34">
        <v>0</v>
      </c>
      <c r="D29" s="132">
        <v>0</v>
      </c>
      <c r="E29" s="130"/>
    </row>
    <row r="30" spans="1:8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8" x14ac:dyDescent="0.2">
      <c r="A31" s="33">
        <v>1243</v>
      </c>
      <c r="B31" s="29" t="s">
        <v>238</v>
      </c>
      <c r="C31" s="34">
        <v>86551.08</v>
      </c>
      <c r="D31" s="173">
        <v>86551.08</v>
      </c>
      <c r="E31" s="169"/>
      <c r="F31" s="169"/>
      <c r="G31" s="169"/>
      <c r="H31" s="169"/>
    </row>
    <row r="32" spans="1:8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8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8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8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8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8" ht="10.5" x14ac:dyDescent="0.25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8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8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8" x14ac:dyDescent="0.2">
      <c r="A40" s="33">
        <v>1253</v>
      </c>
      <c r="B40" s="29" t="s">
        <v>248</v>
      </c>
      <c r="C40" s="34">
        <v>0</v>
      </c>
      <c r="D40" s="132">
        <v>0</v>
      </c>
      <c r="E40" s="169"/>
      <c r="F40" s="169"/>
      <c r="G40" s="169"/>
      <c r="H40" s="169"/>
    </row>
    <row r="41" spans="1:8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8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8" ht="10.5" x14ac:dyDescent="0.25">
      <c r="B43" s="136" t="s">
        <v>627</v>
      </c>
      <c r="C43" s="135">
        <f>C20+C28+C37</f>
        <v>86551.08</v>
      </c>
      <c r="D43" s="135">
        <f>D20+D28+D37</f>
        <v>86551.08</v>
      </c>
    </row>
    <row r="44" spans="1:8" s="130" customFormat="1" x14ac:dyDescent="0.2"/>
    <row r="45" spans="1:8" ht="10.5" x14ac:dyDescent="0.25">
      <c r="A45" s="31" t="s">
        <v>183</v>
      </c>
      <c r="B45" s="31"/>
      <c r="C45" s="31"/>
      <c r="D45" s="31"/>
      <c r="E45" s="31"/>
    </row>
    <row r="46" spans="1:8" ht="10.5" x14ac:dyDescent="0.25">
      <c r="A46" s="32" t="s">
        <v>144</v>
      </c>
      <c r="B46" s="32" t="s">
        <v>648</v>
      </c>
      <c r="C46" s="129">
        <v>2023</v>
      </c>
      <c r="D46" s="129">
        <v>2022</v>
      </c>
      <c r="E46" s="32"/>
    </row>
    <row r="47" spans="1:8" s="130" customFormat="1" ht="10.5" x14ac:dyDescent="0.25">
      <c r="A47" s="133">
        <v>3210</v>
      </c>
      <c r="B47" s="134" t="s">
        <v>628</v>
      </c>
      <c r="C47" s="135">
        <v>2730985.9</v>
      </c>
      <c r="D47" s="135">
        <v>1561660.19</v>
      </c>
    </row>
    <row r="48" spans="1:8" ht="10.5" x14ac:dyDescent="0.25">
      <c r="A48" s="131"/>
      <c r="B48" s="136" t="s">
        <v>616</v>
      </c>
      <c r="C48" s="135">
        <f>C51+C63+C91+C94+C49</f>
        <v>42440.17</v>
      </c>
      <c r="D48" s="135">
        <f>D51+D63+D91+D94+D49</f>
        <v>325831.52</v>
      </c>
    </row>
    <row r="49" spans="1:9" s="130" customFormat="1" ht="10.5" x14ac:dyDescent="0.25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9" s="130" customFormat="1" x14ac:dyDescent="0.2">
      <c r="A50" s="156">
        <v>5130</v>
      </c>
      <c r="B50" s="157" t="s">
        <v>649</v>
      </c>
      <c r="C50" s="158">
        <v>0</v>
      </c>
      <c r="D50" s="158">
        <v>0</v>
      </c>
    </row>
    <row r="51" spans="1:9" ht="10.5" x14ac:dyDescent="0.25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9" x14ac:dyDescent="0.2">
      <c r="A52" s="131">
        <v>5410</v>
      </c>
      <c r="B52" s="130" t="s">
        <v>617</v>
      </c>
      <c r="C52" s="132">
        <f>C53</f>
        <v>0</v>
      </c>
      <c r="D52" s="132">
        <f>D53</f>
        <v>0</v>
      </c>
    </row>
    <row r="53" spans="1:9" x14ac:dyDescent="0.2">
      <c r="A53" s="131">
        <v>5411</v>
      </c>
      <c r="B53" s="130" t="s">
        <v>425</v>
      </c>
      <c r="C53" s="132">
        <v>0</v>
      </c>
      <c r="D53" s="132">
        <v>0</v>
      </c>
      <c r="E53" s="169"/>
      <c r="F53" s="169"/>
      <c r="G53" s="169"/>
      <c r="H53" s="169"/>
      <c r="I53" s="169"/>
    </row>
    <row r="54" spans="1:9" x14ac:dyDescent="0.2">
      <c r="A54" s="131">
        <v>5420</v>
      </c>
      <c r="B54" s="130" t="s">
        <v>618</v>
      </c>
      <c r="C54" s="132">
        <f>C55</f>
        <v>0</v>
      </c>
      <c r="D54" s="132">
        <f>D55</f>
        <v>0</v>
      </c>
      <c r="E54" s="169"/>
      <c r="F54" s="169"/>
      <c r="G54" s="169"/>
      <c r="H54" s="169"/>
      <c r="I54" s="169"/>
    </row>
    <row r="55" spans="1:9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9" x14ac:dyDescent="0.2">
      <c r="A56" s="131">
        <v>5430</v>
      </c>
      <c r="B56" s="130" t="s">
        <v>619</v>
      </c>
      <c r="C56" s="132">
        <f>C57</f>
        <v>0</v>
      </c>
      <c r="D56" s="132">
        <f>D57</f>
        <v>0</v>
      </c>
    </row>
    <row r="57" spans="1:9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9" x14ac:dyDescent="0.2">
      <c r="A58" s="131">
        <v>5440</v>
      </c>
      <c r="B58" s="130" t="s">
        <v>620</v>
      </c>
      <c r="C58" s="132">
        <f>C59</f>
        <v>0</v>
      </c>
      <c r="D58" s="132">
        <f>D59</f>
        <v>0</v>
      </c>
    </row>
    <row r="59" spans="1:9" x14ac:dyDescent="0.2">
      <c r="A59" s="131">
        <v>5441</v>
      </c>
      <c r="B59" s="130" t="s">
        <v>620</v>
      </c>
      <c r="C59" s="132">
        <v>0</v>
      </c>
      <c r="D59" s="132">
        <v>0</v>
      </c>
    </row>
    <row r="60" spans="1:9" x14ac:dyDescent="0.2">
      <c r="A60" s="131">
        <v>5450</v>
      </c>
      <c r="B60" s="130" t="s">
        <v>621</v>
      </c>
      <c r="C60" s="132">
        <f>SUM(C61:C62)</f>
        <v>0</v>
      </c>
      <c r="D60" s="132">
        <f>SUM(D61:D62)</f>
        <v>0</v>
      </c>
    </row>
    <row r="61" spans="1:9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9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9" ht="10.5" x14ac:dyDescent="0.25">
      <c r="A63" s="133">
        <v>5500</v>
      </c>
      <c r="B63" s="134" t="s">
        <v>437</v>
      </c>
      <c r="C63" s="135">
        <f>C64+C73+C76+C82</f>
        <v>42440.17</v>
      </c>
      <c r="D63" s="135">
        <f>D64+D73+D76+D82</f>
        <v>0</v>
      </c>
    </row>
    <row r="64" spans="1:9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0</v>
      </c>
    </row>
    <row r="65" spans="1:9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9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9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9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9" x14ac:dyDescent="0.2">
      <c r="A69" s="33">
        <v>5515</v>
      </c>
      <c r="B69" s="29" t="s">
        <v>443</v>
      </c>
      <c r="C69" s="34">
        <v>0</v>
      </c>
      <c r="D69" s="34">
        <v>0</v>
      </c>
    </row>
    <row r="70" spans="1:9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9" x14ac:dyDescent="0.2">
      <c r="A71" s="33">
        <v>5517</v>
      </c>
      <c r="B71" s="29" t="s">
        <v>445</v>
      </c>
      <c r="C71" s="34">
        <v>0</v>
      </c>
      <c r="D71" s="34">
        <v>0</v>
      </c>
    </row>
    <row r="72" spans="1:9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9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  <c r="F73" s="169"/>
      <c r="G73" s="169"/>
      <c r="H73" s="169"/>
      <c r="I73" s="169"/>
    </row>
    <row r="74" spans="1:9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9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9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9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9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9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9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42440.17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42439.5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0.67</v>
      </c>
      <c r="D90" s="34">
        <v>0</v>
      </c>
    </row>
    <row r="91" spans="1:4" ht="10.5" x14ac:dyDescent="0.25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ht="10.5" x14ac:dyDescent="0.25">
      <c r="A94" s="133">
        <v>2110</v>
      </c>
      <c r="B94" s="139" t="s">
        <v>629</v>
      </c>
      <c r="C94" s="135">
        <f>SUM(C95:C99)</f>
        <v>0</v>
      </c>
      <c r="D94" s="135">
        <f>SUM(D95:D99)</f>
        <v>325831.52</v>
      </c>
    </row>
    <row r="95" spans="1:4" x14ac:dyDescent="0.2">
      <c r="A95" s="131">
        <v>2111</v>
      </c>
      <c r="B95" s="130" t="s">
        <v>630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631</v>
      </c>
      <c r="C96" s="132">
        <v>0</v>
      </c>
      <c r="D96" s="132">
        <v>0</v>
      </c>
    </row>
    <row r="97" spans="1:8" x14ac:dyDescent="0.2">
      <c r="A97" s="131">
        <v>2112</v>
      </c>
      <c r="B97" s="130" t="s">
        <v>632</v>
      </c>
      <c r="C97" s="132">
        <v>0</v>
      </c>
      <c r="D97" s="132">
        <v>325831.52</v>
      </c>
    </row>
    <row r="98" spans="1:8" x14ac:dyDescent="0.2">
      <c r="A98" s="131">
        <v>2115</v>
      </c>
      <c r="B98" s="130" t="s">
        <v>633</v>
      </c>
      <c r="C98" s="132">
        <v>0</v>
      </c>
      <c r="D98" s="132">
        <v>0</v>
      </c>
    </row>
    <row r="99" spans="1:8" x14ac:dyDescent="0.2">
      <c r="A99" s="131">
        <v>2114</v>
      </c>
      <c r="B99" s="130" t="s">
        <v>634</v>
      </c>
      <c r="C99" s="132">
        <v>0</v>
      </c>
      <c r="D99" s="132">
        <v>0</v>
      </c>
    </row>
    <row r="100" spans="1:8" ht="10.5" x14ac:dyDescent="0.25">
      <c r="A100" s="131"/>
      <c r="B100" s="136" t="s">
        <v>635</v>
      </c>
      <c r="C100" s="135">
        <f>+C101</f>
        <v>0</v>
      </c>
      <c r="D100" s="135">
        <f>+D101</f>
        <v>154000</v>
      </c>
    </row>
    <row r="101" spans="1:8" s="130" customFormat="1" ht="10.5" x14ac:dyDescent="0.25">
      <c r="A101" s="153">
        <v>3100</v>
      </c>
      <c r="B101" s="159" t="s">
        <v>650</v>
      </c>
      <c r="C101" s="160">
        <f>SUM(C102:C105)</f>
        <v>0</v>
      </c>
      <c r="D101" s="160">
        <f>SUM(D102:D105)</f>
        <v>154000</v>
      </c>
    </row>
    <row r="102" spans="1:8" s="130" customFormat="1" x14ac:dyDescent="0.2">
      <c r="A102" s="156"/>
      <c r="B102" s="161" t="s">
        <v>651</v>
      </c>
      <c r="C102" s="162">
        <v>0</v>
      </c>
      <c r="D102" s="162">
        <v>0</v>
      </c>
    </row>
    <row r="103" spans="1:8" s="130" customFormat="1" x14ac:dyDescent="0.2">
      <c r="A103" s="156"/>
      <c r="B103" s="161" t="s">
        <v>652</v>
      </c>
      <c r="C103" s="162">
        <v>0</v>
      </c>
      <c r="D103" s="162">
        <v>154000</v>
      </c>
    </row>
    <row r="104" spans="1:8" s="130" customFormat="1" x14ac:dyDescent="0.2">
      <c r="A104" s="156"/>
      <c r="B104" s="161" t="s">
        <v>653</v>
      </c>
      <c r="C104" s="162">
        <v>0</v>
      </c>
      <c r="D104" s="162">
        <v>0</v>
      </c>
    </row>
    <row r="105" spans="1:8" s="130" customFormat="1" x14ac:dyDescent="0.2">
      <c r="A105" s="156"/>
      <c r="B105" s="161" t="s">
        <v>654</v>
      </c>
      <c r="C105" s="162">
        <v>0</v>
      </c>
      <c r="D105" s="162">
        <v>0</v>
      </c>
    </row>
    <row r="106" spans="1:8" s="130" customFormat="1" ht="10.5" x14ac:dyDescent="0.25">
      <c r="A106" s="156"/>
      <c r="B106" s="164" t="s">
        <v>655</v>
      </c>
      <c r="C106" s="155">
        <f>+C107</f>
        <v>0</v>
      </c>
      <c r="D106" s="155">
        <f>+D107</f>
        <v>0</v>
      </c>
    </row>
    <row r="107" spans="1:8" s="130" customFormat="1" ht="10.5" x14ac:dyDescent="0.25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8" s="130" customFormat="1" x14ac:dyDescent="0.2">
      <c r="A108" s="156">
        <v>1273</v>
      </c>
      <c r="B108" s="157" t="s">
        <v>656</v>
      </c>
      <c r="C108" s="162">
        <v>0</v>
      </c>
      <c r="D108" s="162">
        <v>0</v>
      </c>
    </row>
    <row r="109" spans="1:8" s="130" customFormat="1" ht="10.5" x14ac:dyDescent="0.25">
      <c r="A109" s="156"/>
      <c r="B109" s="164" t="s">
        <v>657</v>
      </c>
      <c r="C109" s="155">
        <f>+C110+C112</f>
        <v>2288</v>
      </c>
      <c r="D109" s="155">
        <f>+D110+D112</f>
        <v>0</v>
      </c>
      <c r="G109" s="169"/>
      <c r="H109" s="169"/>
    </row>
    <row r="110" spans="1:8" s="130" customFormat="1" ht="10.5" x14ac:dyDescent="0.25">
      <c r="A110" s="153">
        <v>4300</v>
      </c>
      <c r="B110" s="159" t="s">
        <v>658</v>
      </c>
      <c r="C110" s="160">
        <f>+C111</f>
        <v>0</v>
      </c>
      <c r="D110" s="165">
        <f>+D111</f>
        <v>0</v>
      </c>
    </row>
    <row r="111" spans="1:8" s="130" customFormat="1" x14ac:dyDescent="0.2">
      <c r="A111" s="156">
        <v>4399</v>
      </c>
      <c r="B111" s="161" t="s">
        <v>351</v>
      </c>
      <c r="C111" s="162">
        <v>0</v>
      </c>
      <c r="D111" s="162">
        <v>0</v>
      </c>
    </row>
    <row r="112" spans="1:8" ht="10.5" x14ac:dyDescent="0.25">
      <c r="A112" s="133">
        <v>1120</v>
      </c>
      <c r="B112" s="140" t="s">
        <v>636</v>
      </c>
      <c r="C112" s="135">
        <f>SUM(C113:C121)</f>
        <v>2288</v>
      </c>
      <c r="D112" s="135">
        <f>SUM(D113:D121)</f>
        <v>0</v>
      </c>
    </row>
    <row r="113" spans="1:4" x14ac:dyDescent="0.2">
      <c r="A113" s="131">
        <v>1124</v>
      </c>
      <c r="B113" s="141" t="s">
        <v>637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638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639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640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641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642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643</v>
      </c>
      <c r="C119" s="132">
        <v>2288</v>
      </c>
      <c r="D119" s="132">
        <v>0</v>
      </c>
    </row>
    <row r="120" spans="1:4" x14ac:dyDescent="0.2">
      <c r="A120" s="131">
        <v>1122</v>
      </c>
      <c r="B120" s="141" t="s">
        <v>644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645</v>
      </c>
      <c r="C121" s="132">
        <v>0</v>
      </c>
      <c r="D121" s="132">
        <v>0</v>
      </c>
    </row>
    <row r="122" spans="1:4" ht="10.5" x14ac:dyDescent="0.25">
      <c r="A122" s="131"/>
      <c r="B122" s="143" t="s">
        <v>646</v>
      </c>
      <c r="C122" s="135">
        <f>C47+C48+C100-C106-C109</f>
        <v>2771138.07</v>
      </c>
      <c r="D122" s="135">
        <f>D47+D48+D100-D106-D109</f>
        <v>2041491.71</v>
      </c>
    </row>
    <row r="124" spans="1:4" x14ac:dyDescent="0.2">
      <c r="A124" s="13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ht="10.5" x14ac:dyDescent="0.2">
      <c r="B3" s="111"/>
    </row>
    <row r="4" spans="1:2" ht="14.15" customHeight="1" x14ac:dyDescent="0.2">
      <c r="A4" s="112" t="s">
        <v>27</v>
      </c>
      <c r="B4" s="102" t="s">
        <v>78</v>
      </c>
    </row>
    <row r="5" spans="1:2" ht="14.15" customHeight="1" x14ac:dyDescent="0.2">
      <c r="B5" s="102" t="s">
        <v>51</v>
      </c>
    </row>
    <row r="6" spans="1:2" ht="14.15" customHeight="1" x14ac:dyDescent="0.2">
      <c r="B6" s="102" t="s">
        <v>149</v>
      </c>
    </row>
    <row r="7" spans="1:2" ht="14.15" customHeight="1" x14ac:dyDescent="0.2">
      <c r="B7" s="102" t="s">
        <v>150</v>
      </c>
    </row>
    <row r="8" spans="1:2" ht="14.15" customHeight="1" x14ac:dyDescent="0.2"/>
    <row r="9" spans="1:2" ht="10.5" x14ac:dyDescent="0.2">
      <c r="A9" s="112" t="s">
        <v>29</v>
      </c>
      <c r="B9" s="104" t="s">
        <v>588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ht="10.5" x14ac:dyDescent="0.2">
      <c r="A13" s="112" t="s">
        <v>76</v>
      </c>
      <c r="B13" s="102" t="s">
        <v>589</v>
      </c>
    </row>
    <row r="14" spans="1:2" ht="15" customHeight="1" x14ac:dyDescent="0.2">
      <c r="B14" s="102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ACT</vt:lpstr>
      <vt:lpstr>ESF (I)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2023-07-31T21:29:05Z</cp:lastPrinted>
  <dcterms:created xsi:type="dcterms:W3CDTF">2012-12-11T20:36:24Z</dcterms:created>
  <dcterms:modified xsi:type="dcterms:W3CDTF">2023-08-02T15:45:56Z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