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09 Septiembre\"/>
    </mc:Choice>
  </mc:AlternateContent>
  <xr:revisionPtr revIDLastSave="0" documentId="13_ncr:1_{17DF9357-6B32-43C2-BE28-1CF7F08BED09}" xr6:coauthVersionLast="47" xr6:coauthVersionMax="47" xr10:uidLastSave="{00000000-0000-0000-0000-000000000000}"/>
  <bookViews>
    <workbookView xWindow="-108" yWindow="-108" windowWidth="21336" windowHeight="1137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60" l="1"/>
  <c r="D95" i="60" l="1"/>
  <c r="C95" i="60"/>
  <c r="D51" i="62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9" i="59" l="1"/>
  <c r="C98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67" i="60"/>
  <c r="C153" i="60"/>
  <c r="C142" i="60"/>
  <c r="C127" i="60"/>
  <c r="C124" i="60"/>
  <c r="C103" i="60"/>
  <c r="C96" i="60"/>
  <c r="C181" i="60" l="1"/>
  <c r="C166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166" i="60"/>
  <c r="D210" i="60"/>
  <c r="C10" i="60"/>
</calcChain>
</file>

<file path=xl/sharedStrings.xml><?xml version="1.0" encoding="utf-8"?>
<sst xmlns="http://schemas.openxmlformats.org/spreadsheetml/2006/main" count="858" uniqueCount="603">
  <si>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</si>
  <si>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</si>
  <si>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</si>
  <si>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</si>
  <si>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</si>
  <si>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</si>
  <si>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</si>
  <si>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</si>
  <si>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</si>
  <si>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</si>
  <si>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</si>
  <si>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</si>
  <si>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</si>
  <si>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</si>
  <si>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</si>
  <si>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</si>
  <si>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</si>
  <si>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</si>
  <si>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</si>
  <si>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</si>
  <si>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</si>
  <si>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</si>
  <si>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</si>
  <si>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</si>
  <si>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</si>
  <si>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</si>
  <si>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</si>
  <si>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</si>
  <si>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</si>
  <si>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</si>
  <si>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</si>
  <si>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</si>
  <si>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</si>
  <si>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</si>
  <si>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</si>
  <si>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</si>
  <si>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</si>
  <si>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</si>
  <si>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</si>
  <si>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</si>
  <si>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</si>
  <si>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</si>
  <si>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</si>
  <si>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</si>
  <si>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</si>
  <si>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</si>
  <si>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</si>
  <si>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</si>
  <si>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</si>
  <si>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</si>
  <si>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</si>
  <si>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</si>
  <si>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</si>
  <si>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</si>
  <si>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</si>
  <si>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</si>
  <si>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</si>
  <si>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</si>
  <si>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</si>
  <si>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</si>
  <si>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</si>
  <si>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</si>
  <si>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</si>
  <si>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</si>
  <si>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</si>
  <si>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</si>
  <si>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</si>
  <si>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</si>
  <si>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</si>
  <si>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</si>
  <si>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</si>
  <si>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</si>
  <si>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</si>
  <si>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</si>
  <si>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</si>
  <si>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</si>
  <si>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</si>
  <si>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</si>
  <si>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</si>
  <si>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</si>
  <si>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</si>
  <si>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</si>
  <si>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</si>
  <si>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</si>
  <si>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</si>
  <si>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</si>
  <si>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</si>
  <si>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</si>
  <si>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</si>
  <si>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</si>
  <si>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</si>
  <si>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</si>
  <si>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</si>
  <si>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</si>
  <si>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</si>
  <si>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</si>
  <si>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</si>
  <si>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</si>
  <si>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</si>
  <si>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</si>
  <si>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</si>
  <si>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</si>
  <si>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</si>
  <si>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</si>
  <si>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</si>
  <si>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</si>
  <si>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</si>
  <si>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</si>
  <si>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</si>
  <si>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</si>
  <si>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</si>
  <si>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</si>
  <si>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</si>
  <si>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</si>
  <si>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</si>
  <si>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</si>
  <si>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</si>
  <si>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</si>
  <si>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</si>
  <si>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</si>
  <si>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</si>
  <si>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</si>
  <si>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</si>
  <si>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</si>
  <si>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</si>
  <si>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</si>
  <si>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</si>
  <si>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</si>
  <si>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</si>
  <si>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</si>
  <si>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</si>
  <si>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</si>
  <si>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</si>
  <si>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</si>
  <si>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</si>
  <si>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</si>
  <si>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</si>
  <si>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</si>
  <si>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</si>
  <si>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</si>
  <si>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</si>
  <si>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</si>
  <si>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</si>
  <si>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</si>
  <si>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</si>
  <si>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</si>
  <si>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</si>
  <si>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</si>
  <si>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</si>
  <si>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</si>
  <si>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</si>
  <si>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</si>
  <si>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</si>
  <si>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</si>
  <si>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</si>
  <si>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</si>
  <si>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</si>
  <si>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</si>
  <si>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</si>
  <si>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</si>
  <si>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</si>
  <si>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</si>
  <si>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</si>
  <si>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</si>
  <si>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</si>
  <si>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</si>
  <si>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</si>
  <si>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</si>
  <si>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</si>
  <si>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</si>
  <si>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</si>
  <si>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</si>
  <si>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</si>
  <si>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</si>
  <si>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</si>
  <si>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</si>
  <si>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</si>
  <si>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</si>
  <si>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</si>
  <si>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</si>
  <si>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</si>
  <si>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</si>
  <si>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</si>
  <si>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</si>
  <si>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</si>
  <si>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</si>
  <si>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</si>
  <si>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</si>
  <si>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</si>
  <si>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</si>
  <si>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</si>
  <si>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</si>
  <si>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</si>
  <si>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</si>
  <si>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</si>
  <si>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</si>
  <si>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</si>
  <si>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</si>
  <si>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</si>
  <si>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</si>
  <si>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</si>
  <si>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</si>
  <si>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</si>
  <si>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</si>
  <si>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</si>
  <si>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</si>
  <si>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</si>
  <si>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</si>
  <si>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</si>
  <si>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</si>
  <si>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</si>
  <si>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</si>
  <si>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</si>
  <si>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</si>
  <si>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</si>
  <si>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</si>
  <si>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</si>
  <si>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</si>
  <si>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</si>
  <si>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</si>
  <si>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</si>
  <si>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</si>
  <si>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</si>
  <si>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</si>
  <si>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</si>
  <si>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</si>
  <si>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</si>
  <si>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</si>
  <si>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</si>
  <si>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</si>
  <si>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</si>
  <si>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</si>
  <si>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</si>
  <si>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</si>
  <si>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</si>
  <si>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</si>
  <si>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</si>
  <si>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</si>
  <si>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</si>
  <si>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</si>
  <si>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</si>
  <si>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</si>
  <si>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</si>
  <si>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</si>
  <si>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</si>
  <si>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</si>
  <si>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</si>
  <si>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</si>
  <si>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</si>
  <si>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</si>
  <si>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</si>
  <si>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</si>
  <si>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</si>
  <si>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</si>
  <si>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</si>
  <si>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</si>
  <si>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</si>
  <si>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</si>
  <si>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</si>
  <si>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</si>
  <si>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</si>
  <si>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</si>
  <si>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</si>
  <si>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</si>
  <si>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</si>
  <si>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</si>
  <si>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</si>
  <si>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</si>
  <si>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</si>
  <si>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</si>
  <si>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</si>
  <si>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</si>
  <si>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</si>
  <si>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</si>
  <si>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</si>
  <si>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</si>
  <si>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</si>
  <si>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</si>
  <si>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</si>
  <si>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</si>
  <si>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</si>
  <si>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</si>
  <si>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</si>
  <si>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</si>
  <si>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</si>
  <si>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</si>
  <si>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</si>
  <si>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</si>
  <si>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</si>
  <si>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</si>
  <si>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</si>
  <si>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</si>
  <si>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</si>
  <si>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</si>
  <si>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</si>
  <si>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</si>
  <si>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</si>
  <si>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</si>
  <si>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</si>
  <si>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</si>
  <si>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</si>
  <si>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</si>
  <si>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</si>
  <si>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</si>
  <si>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</si>
  <si>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</si>
  <si>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</si>
  <si>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</si>
  <si>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</si>
  <si>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</si>
  <si>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</si>
  <si>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</si>
  <si>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</si>
  <si>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</si>
  <si>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</si>
  <si>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</si>
  <si>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</si>
  <si>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</si>
  <si>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</si>
  <si>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</si>
  <si>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</si>
  <si>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</si>
  <si>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</si>
  <si>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</si>
  <si>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</si>
  <si>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</si>
  <si>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</si>
  <si>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</si>
  <si>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</si>
  <si>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</si>
  <si>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</si>
  <si>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</si>
  <si>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</si>
  <si>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</si>
  <si>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</si>
  <si>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</si>
  <si>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</si>
  <si>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</si>
  <si>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</si>
  <si>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</si>
  <si>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</si>
  <si>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</si>
  <si>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</si>
  <si>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</si>
  <si>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</si>
  <si>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</si>
  <si>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</si>
  <si>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</si>
  <si>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</si>
  <si>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</si>
  <si>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</si>
  <si>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</si>
  <si>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</si>
  <si>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</si>
  <si>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</si>
  <si>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</si>
  <si>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</si>
  <si>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</si>
  <si>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</si>
  <si>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</si>
  <si>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</si>
  <si>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</si>
  <si>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</si>
  <si>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</si>
  <si>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</si>
  <si>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</si>
  <si>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</si>
  <si>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</si>
  <si>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</si>
  <si>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</si>
  <si>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</si>
  <si>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</si>
  <si>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</si>
  <si>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</si>
  <si>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</si>
  <si>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</si>
  <si>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</si>
  <si>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</si>
  <si>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</si>
  <si>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</si>
  <si>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</si>
  <si>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</si>
  <si>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</si>
  <si>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</si>
  <si>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</si>
  <si>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</si>
  <si>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</si>
  <si>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</si>
  <si>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</si>
  <si>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</si>
  <si>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</si>
  <si>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</si>
  <si>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</si>
  <si>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</si>
  <si>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</si>
  <si>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</si>
  <si>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</si>
  <si>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</si>
  <si>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</si>
  <si>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</si>
  <si>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</si>
  <si>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</si>
  <si>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</si>
  <si>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</si>
  <si>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</si>
  <si>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</si>
  <si>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</si>
  <si>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</si>
  <si>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</si>
  <si>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</si>
  <si>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</si>
  <si>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</si>
  <si>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</si>
  <si>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</si>
  <si>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</si>
  <si>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</si>
  <si>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</si>
  <si>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</si>
  <si>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</si>
  <si>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</si>
  <si>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</si>
  <si>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</si>
  <si>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</si>
  <si>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</si>
  <si>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</si>
  <si>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</si>
  <si>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</si>
  <si>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</si>
  <si>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</si>
  <si>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</si>
  <si>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</si>
  <si>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</si>
  <si>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</si>
  <si>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</si>
  <si>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</si>
  <si>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</si>
  <si>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</si>
  <si>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</si>
  <si>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</si>
  <si>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</si>
  <si>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</si>
  <si>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</si>
  <si>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</si>
  <si>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</si>
  <si>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</si>
  <si>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</si>
  <si>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</si>
  <si>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</si>
  <si>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</si>
  <si>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</si>
  <si>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</si>
  <si>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</si>
  <si>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</si>
  <si>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</si>
  <si>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</si>
  <si>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</si>
  <si>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</si>
  <si>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</si>
  <si>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</si>
  <si>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</si>
  <si>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</si>
  <si>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</si>
  <si>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</si>
  <si>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</si>
  <si>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</si>
  <si>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</si>
  <si>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</si>
  <si>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</si>
  <si>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</si>
  <si>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</si>
  <si>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</si>
  <si>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</si>
  <si>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</si>
  <si>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</si>
  <si>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</si>
  <si>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</si>
  <si>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</si>
  <si>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</si>
  <si>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</si>
  <si>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</si>
  <si>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</si>
  <si>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</si>
  <si>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</si>
  <si>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</si>
  <si>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</si>
  <si>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</si>
  <si>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</si>
  <si>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</si>
  <si>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</si>
  <si>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</si>
  <si>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</si>
  <si>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</si>
  <si>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</si>
  <si>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</si>
  <si>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</si>
  <si>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</si>
  <si>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</si>
  <si>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</si>
  <si>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</si>
  <si>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</si>
  <si>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</si>
  <si>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</si>
  <si>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</si>
  <si>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</si>
  <si>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</si>
  <si>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</si>
  <si>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</si>
  <si>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</si>
  <si>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</si>
  <si>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</si>
  <si>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</si>
  <si>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</si>
  <si>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</si>
  <si>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</si>
  <si>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</si>
  <si>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</si>
  <si>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</si>
  <si>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</si>
  <si>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</si>
  <si>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</si>
  <si>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</si>
  <si>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</si>
  <si>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</si>
  <si>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</si>
  <si>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</si>
  <si>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</si>
  <si>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</si>
  <si>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</si>
  <si>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</si>
  <si>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</si>
  <si>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</si>
  <si>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</si>
  <si>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</si>
  <si>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</si>
  <si>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</si>
  <si>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</si>
  <si>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</si>
  <si>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</si>
  <si>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</si>
  <si>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</si>
  <si>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</si>
  <si>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</si>
  <si>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</si>
  <si>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</si>
  <si>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</si>
  <si>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</si>
  <si>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</si>
  <si>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</si>
  <si>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</si>
  <si>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</si>
  <si>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</si>
  <si>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</si>
  <si>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</si>
  <si>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</si>
  <si>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</si>
  <si>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</si>
  <si>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</si>
  <si>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</si>
  <si>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</si>
  <si>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</si>
  <si>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</si>
  <si>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</si>
  <si>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</si>
  <si>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</si>
  <si>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</si>
  <si>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</si>
  <si>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</si>
  <si>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</si>
  <si>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</si>
  <si>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</si>
  <si>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</si>
  <si>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</si>
  <si>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</si>
  <si>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</si>
  <si>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</si>
  <si>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</si>
  <si>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</si>
  <si>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</si>
  <si>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</si>
  <si>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</si>
  <si>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</si>
  <si>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</si>
  <si>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</si>
  <si>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</si>
  <si>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</si>
  <si>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</si>
  <si>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</si>
  <si>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</si>
  <si>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</si>
  <si>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</si>
  <si>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</si>
  <si>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</si>
  <si>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</si>
  <si>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</si>
  <si>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</si>
  <si>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</si>
  <si>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</si>
  <si>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</si>
  <si>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</si>
  <si>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</si>
  <si>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ESCUELA PREPARATORIA  REGIONAL DEL RINCON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</si>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</sst>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2" fillId="5" borderId="0" xfId="8" applyFont="1" applyFill="1" applyAlignment="1">
      <alignment wrapText="1"/>
    </xf>
    <xf numFmtId="0" fontId="12" fillId="5" borderId="0" xfId="9" applyFont="1" applyFill="1" applyAlignment="1">
      <alignment wrapText="1"/>
    </xf>
  </cellXfs>
  <cellStyles count="21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2 4" xfId="20" xr:uid="{52333899-9C88-4B1E-BE0D-4153E256B66C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89656</xdr:rowOff>
    </xdr:from>
    <xdr:to>
      <xdr:col>9</xdr:col>
      <xdr:colOff>167640</xdr:colOff>
      <xdr:row>71</xdr:row>
      <xdr:rowOff>99059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B4260C-8192-4841-941A-88DCE3776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57356"/>
          <a:ext cx="8557260" cy="1434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32" activePane="bottomLeft" state="frozen"/>
      <selection activeCell="A14" sqref="A14:B14"/>
      <selection pane="bottomLeft" sqref="A1:D47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1" t="s">
        <v>600</v>
      </c>
      <c r="B1" s="162"/>
      <c r="C1" s="114" t="s">
        <v>494</v>
      </c>
      <c r="D1" s="115">
        <v>2024</v>
      </c>
    </row>
    <row r="2" spans="1:4" ht="16.2" customHeight="1" x14ac:dyDescent="0.2">
      <c r="A2" s="163" t="s">
        <v>493</v>
      </c>
      <c r="B2" s="164"/>
      <c r="C2" s="10" t="s">
        <v>495</v>
      </c>
      <c r="D2" s="116" t="s">
        <v>500</v>
      </c>
    </row>
    <row r="3" spans="1:4" ht="16.2" customHeight="1" x14ac:dyDescent="0.2">
      <c r="A3" s="165" t="s">
        <v>601</v>
      </c>
      <c r="B3" s="166"/>
      <c r="C3" s="10" t="s">
        <v>496</v>
      </c>
      <c r="D3" s="117">
        <v>3</v>
      </c>
    </row>
    <row r="4" spans="1:4" ht="16.2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65" zoomScale="88" zoomScaleNormal="88" workbookViewId="0">
      <selection activeCell="D80" sqref="D80:F82"/>
    </sheetView>
  </sheetViews>
  <sheetFormatPr baseColWidth="10" defaultColWidth="9.109375" defaultRowHeight="10.199999999999999" x14ac:dyDescent="0.2"/>
  <cols>
    <col min="1" max="1" width="10" style="14" customWidth="1"/>
    <col min="2" max="2" width="37.21875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899999999999999" customHeight="1" x14ac:dyDescent="0.3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899999999999999" customHeight="1" x14ac:dyDescent="0.3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899999999999999" customHeight="1" x14ac:dyDescent="0.3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19">
        <v>4000</v>
      </c>
      <c r="B9" s="118" t="s">
        <v>556</v>
      </c>
      <c r="C9" s="120">
        <f>SUM(C10+C57+C69)</f>
        <v>27526255.049999997</v>
      </c>
      <c r="D9" s="79"/>
      <c r="E9" s="40"/>
    </row>
    <row r="10" spans="1:5" x14ac:dyDescent="0.2">
      <c r="A10" s="119">
        <v>4100</v>
      </c>
      <c r="B10" s="118" t="s">
        <v>222</v>
      </c>
      <c r="C10" s="120">
        <f>SUM(C11+C21+C27+C30+C36+C39+C48)</f>
        <v>4410403.76</v>
      </c>
      <c r="D10" s="79"/>
      <c r="E10" s="40"/>
    </row>
    <row r="11" spans="1:5" x14ac:dyDescent="0.2">
      <c r="A11" s="119">
        <v>4110</v>
      </c>
      <c r="B11" s="118" t="s">
        <v>223</v>
      </c>
      <c r="C11" s="120">
        <f>SUM(C12:C20)</f>
        <v>0</v>
      </c>
      <c r="D11" s="79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79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79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79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79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79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79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79"/>
      <c r="E18" s="40"/>
    </row>
    <row r="19" spans="1:5" ht="30.6" x14ac:dyDescent="0.2">
      <c r="A19" s="41">
        <v>4118</v>
      </c>
      <c r="B19" s="43" t="s">
        <v>408</v>
      </c>
      <c r="C19" s="45">
        <v>0</v>
      </c>
      <c r="D19" s="79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79"/>
      <c r="E20" s="40"/>
    </row>
    <row r="21" spans="1:5" x14ac:dyDescent="0.2">
      <c r="A21" s="119">
        <v>4120</v>
      </c>
      <c r="B21" s="118" t="s">
        <v>232</v>
      </c>
      <c r="C21" s="120">
        <f>SUM(C22:C26)</f>
        <v>0</v>
      </c>
      <c r="D21" s="79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79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79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79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79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79"/>
      <c r="E26" s="40"/>
    </row>
    <row r="27" spans="1:5" x14ac:dyDescent="0.2">
      <c r="A27" s="119">
        <v>4130</v>
      </c>
      <c r="B27" s="118" t="s">
        <v>237</v>
      </c>
      <c r="C27" s="120">
        <f>SUM(C28:C29)</f>
        <v>0</v>
      </c>
      <c r="D27" s="79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79"/>
      <c r="E28" s="40"/>
    </row>
    <row r="29" spans="1:5" ht="30.6" x14ac:dyDescent="0.2">
      <c r="A29" s="41">
        <v>4132</v>
      </c>
      <c r="B29" s="43" t="s">
        <v>410</v>
      </c>
      <c r="C29" s="45">
        <v>0</v>
      </c>
      <c r="D29" s="79"/>
      <c r="E29" s="40"/>
    </row>
    <row r="30" spans="1:5" x14ac:dyDescent="0.2">
      <c r="A30" s="119">
        <v>4140</v>
      </c>
      <c r="B30" s="118" t="s">
        <v>239</v>
      </c>
      <c r="C30" s="120">
        <f>SUM(C31:C35)</f>
        <v>0</v>
      </c>
      <c r="D30" s="79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79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79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79"/>
      <c r="E33" s="40"/>
    </row>
    <row r="34" spans="1:5" ht="30.6" x14ac:dyDescent="0.2">
      <c r="A34" s="41">
        <v>4145</v>
      </c>
      <c r="B34" s="43" t="s">
        <v>411</v>
      </c>
      <c r="C34" s="45">
        <v>0</v>
      </c>
      <c r="D34" s="79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79"/>
      <c r="E35" s="40"/>
    </row>
    <row r="36" spans="1:5" x14ac:dyDescent="0.2">
      <c r="A36" s="119">
        <v>4150</v>
      </c>
      <c r="B36" s="118" t="s">
        <v>412</v>
      </c>
      <c r="C36" s="120">
        <f>SUM(C37:C38)</f>
        <v>0</v>
      </c>
      <c r="D36" s="79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79"/>
      <c r="E37" s="40"/>
    </row>
    <row r="38" spans="1:5" ht="30.6" x14ac:dyDescent="0.2">
      <c r="A38" s="41">
        <v>4154</v>
      </c>
      <c r="B38" s="43" t="s">
        <v>413</v>
      </c>
      <c r="C38" s="45">
        <v>0</v>
      </c>
      <c r="D38" s="79"/>
      <c r="E38" s="40"/>
    </row>
    <row r="39" spans="1:5" x14ac:dyDescent="0.2">
      <c r="A39" s="119">
        <v>4160</v>
      </c>
      <c r="B39" s="118" t="s">
        <v>414</v>
      </c>
      <c r="C39" s="120">
        <f>SUM(C40:C47)</f>
        <v>0</v>
      </c>
      <c r="D39" s="79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79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79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79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79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79"/>
      <c r="E44" s="40"/>
    </row>
    <row r="45" spans="1:5" ht="30.6" x14ac:dyDescent="0.2">
      <c r="A45" s="41">
        <v>4166</v>
      </c>
      <c r="B45" s="43" t="s">
        <v>415</v>
      </c>
      <c r="C45" s="45">
        <v>0</v>
      </c>
      <c r="D45" s="79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79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79"/>
      <c r="E47" s="40"/>
    </row>
    <row r="48" spans="1:5" x14ac:dyDescent="0.2">
      <c r="A48" s="119">
        <v>4170</v>
      </c>
      <c r="B48" s="118" t="s">
        <v>492</v>
      </c>
      <c r="C48" s="120">
        <f>SUM(C49:C56)</f>
        <v>4410403.76</v>
      </c>
      <c r="D48" s="79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79"/>
      <c r="E50" s="40"/>
    </row>
    <row r="51" spans="1:5" ht="30.6" x14ac:dyDescent="0.2">
      <c r="A51" s="41">
        <v>4173</v>
      </c>
      <c r="B51" s="43" t="s">
        <v>418</v>
      </c>
      <c r="C51" s="45">
        <v>4410403.76</v>
      </c>
      <c r="D51" s="79"/>
      <c r="E51" s="40"/>
    </row>
    <row r="52" spans="1:5" ht="30.6" x14ac:dyDescent="0.2">
      <c r="A52" s="41">
        <v>4174</v>
      </c>
      <c r="B52" s="43" t="s">
        <v>419</v>
      </c>
      <c r="C52" s="45">
        <v>0</v>
      </c>
      <c r="D52" s="79"/>
      <c r="E52" s="40"/>
    </row>
    <row r="53" spans="1:5" ht="30.6" x14ac:dyDescent="0.2">
      <c r="A53" s="41">
        <v>4175</v>
      </c>
      <c r="B53" s="43" t="s">
        <v>420</v>
      </c>
      <c r="C53" s="45">
        <v>0</v>
      </c>
      <c r="D53" s="79"/>
      <c r="E53" s="40"/>
    </row>
    <row r="54" spans="1:5" ht="30.6" x14ac:dyDescent="0.2">
      <c r="A54" s="41">
        <v>4176</v>
      </c>
      <c r="B54" s="43" t="s">
        <v>421</v>
      </c>
      <c r="C54" s="45">
        <v>0</v>
      </c>
      <c r="D54" s="79"/>
      <c r="E54" s="40"/>
    </row>
    <row r="55" spans="1:5" ht="30.6" x14ac:dyDescent="0.2">
      <c r="A55" s="41">
        <v>4177</v>
      </c>
      <c r="B55" s="43" t="s">
        <v>422</v>
      </c>
      <c r="C55" s="45">
        <v>0</v>
      </c>
      <c r="D55" s="79"/>
      <c r="E55" s="40"/>
    </row>
    <row r="56" spans="1:5" ht="30.6" x14ac:dyDescent="0.2">
      <c r="A56" s="41">
        <v>4178</v>
      </c>
      <c r="B56" s="43" t="s">
        <v>423</v>
      </c>
      <c r="C56" s="45">
        <v>0</v>
      </c>
      <c r="D56" s="79"/>
      <c r="E56" s="40"/>
    </row>
    <row r="57" spans="1:5" ht="51" x14ac:dyDescent="0.2">
      <c r="A57" s="119">
        <v>4200</v>
      </c>
      <c r="B57" s="121" t="s">
        <v>424</v>
      </c>
      <c r="C57" s="120">
        <f>+C58+C64</f>
        <v>23115851.289999999</v>
      </c>
      <c r="D57" s="79"/>
      <c r="E57" s="40"/>
    </row>
    <row r="58" spans="1:5" ht="30.6" x14ac:dyDescent="0.2">
      <c r="A58" s="119">
        <v>4210</v>
      </c>
      <c r="B58" s="121" t="s">
        <v>425</v>
      </c>
      <c r="C58" s="120">
        <f>SUM(C59:C63)</f>
        <v>0</v>
      </c>
      <c r="D58" s="79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79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79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79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79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79"/>
      <c r="E63" s="40"/>
    </row>
    <row r="64" spans="1:5" x14ac:dyDescent="0.2">
      <c r="A64" s="119">
        <v>4220</v>
      </c>
      <c r="B64" s="118" t="s">
        <v>254</v>
      </c>
      <c r="C64" s="120">
        <f>SUM(C65:C68)</f>
        <v>23115851.289999999</v>
      </c>
      <c r="D64" s="79"/>
      <c r="E64" s="40"/>
    </row>
    <row r="65" spans="1:5" x14ac:dyDescent="0.2">
      <c r="A65" s="41">
        <v>4221</v>
      </c>
      <c r="B65" s="42" t="s">
        <v>255</v>
      </c>
      <c r="C65" s="45">
        <v>23115851.289999999</v>
      </c>
      <c r="D65" s="79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79"/>
      <c r="E68" s="40"/>
    </row>
    <row r="69" spans="1:5" x14ac:dyDescent="0.2">
      <c r="A69" s="122">
        <v>4300</v>
      </c>
      <c r="B69" s="118" t="s">
        <v>259</v>
      </c>
      <c r="C69" s="120">
        <f>C70+C73+C79+C81+C83</f>
        <v>0</v>
      </c>
      <c r="D69" s="42"/>
      <c r="E69" s="42"/>
    </row>
    <row r="70" spans="1:5" x14ac:dyDescent="0.2">
      <c r="A70" s="122">
        <v>4310</v>
      </c>
      <c r="B70" s="118" t="s">
        <v>260</v>
      </c>
      <c r="C70" s="120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2">
        <v>4320</v>
      </c>
      <c r="B73" s="118" t="s">
        <v>262</v>
      </c>
      <c r="C73" s="120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2">
        <v>4330</v>
      </c>
      <c r="B79" s="118" t="s">
        <v>268</v>
      </c>
      <c r="C79" s="120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2">
        <v>4340</v>
      </c>
      <c r="B81" s="118" t="s">
        <v>269</v>
      </c>
      <c r="C81" s="120"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2">
        <v>4390</v>
      </c>
      <c r="B83" s="118" t="s">
        <v>270</v>
      </c>
      <c r="C83" s="120"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256096.23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>
        <v>0</v>
      </c>
      <c r="D93" s="39" t="s">
        <v>275</v>
      </c>
      <c r="E93" s="39" t="s">
        <v>596</v>
      </c>
    </row>
    <row r="94" spans="1:5" x14ac:dyDescent="0.2">
      <c r="A94" s="122">
        <v>5000</v>
      </c>
      <c r="B94" s="118" t="s">
        <v>276</v>
      </c>
      <c r="C94" s="120">
        <v>23297004.32</v>
      </c>
      <c r="D94" s="123">
        <v>1</v>
      </c>
      <c r="E94" s="42"/>
    </row>
    <row r="95" spans="1:5" x14ac:dyDescent="0.2">
      <c r="A95" s="122">
        <v>5100</v>
      </c>
      <c r="B95" s="118" t="s">
        <v>277</v>
      </c>
      <c r="C95" s="120">
        <f>C96+C103+C113</f>
        <v>18631248.09</v>
      </c>
      <c r="D95" s="123">
        <f>C95/$C$94</f>
        <v>0.79972720243715867</v>
      </c>
      <c r="E95" s="42"/>
    </row>
    <row r="96" spans="1:5" x14ac:dyDescent="0.2">
      <c r="A96" s="122">
        <v>5110</v>
      </c>
      <c r="B96" s="118" t="s">
        <v>278</v>
      </c>
      <c r="C96" s="120">
        <f>SUM(C97:C102)</f>
        <v>18286779.510000002</v>
      </c>
      <c r="D96" s="123">
        <f t="shared" ref="D96:D159" si="0">C96/$C$94</f>
        <v>0.78494124217941519</v>
      </c>
      <c r="E96" s="42"/>
    </row>
    <row r="97" spans="1:5" x14ac:dyDescent="0.2">
      <c r="A97" s="44">
        <v>5111</v>
      </c>
      <c r="B97" s="42" t="s">
        <v>279</v>
      </c>
      <c r="C97" s="45">
        <v>4886229.2699999996</v>
      </c>
      <c r="D97" s="123">
        <f t="shared" si="0"/>
        <v>0.20973637652654217</v>
      </c>
      <c r="E97" s="42"/>
    </row>
    <row r="98" spans="1:5" x14ac:dyDescent="0.2">
      <c r="A98" s="44">
        <v>5112</v>
      </c>
      <c r="B98" s="42" t="s">
        <v>280</v>
      </c>
      <c r="C98" s="45">
        <v>983155.74</v>
      </c>
      <c r="D98" s="123">
        <f t="shared" si="0"/>
        <v>4.2200951096359671E-2</v>
      </c>
      <c r="E98" s="42"/>
    </row>
    <row r="99" spans="1:5" x14ac:dyDescent="0.2">
      <c r="A99" s="44">
        <v>5113</v>
      </c>
      <c r="B99" s="42" t="s">
        <v>281</v>
      </c>
      <c r="C99" s="45">
        <v>3699413.76</v>
      </c>
      <c r="D99" s="123">
        <f t="shared" si="0"/>
        <v>0.15879353882525268</v>
      </c>
      <c r="E99" s="42"/>
    </row>
    <row r="100" spans="1:5" x14ac:dyDescent="0.2">
      <c r="A100" s="44">
        <v>5114</v>
      </c>
      <c r="B100" s="42" t="s">
        <v>282</v>
      </c>
      <c r="C100" s="45">
        <v>1816265.87</v>
      </c>
      <c r="D100" s="123">
        <f t="shared" si="0"/>
        <v>7.7961348379919096E-2</v>
      </c>
      <c r="E100" s="42"/>
    </row>
    <row r="101" spans="1:5" x14ac:dyDescent="0.2">
      <c r="A101" s="44">
        <v>5115</v>
      </c>
      <c r="B101" s="42" t="s">
        <v>283</v>
      </c>
      <c r="C101" s="45">
        <v>6541874.3200000003</v>
      </c>
      <c r="D101" s="123">
        <f t="shared" si="0"/>
        <v>0.28080324105807608</v>
      </c>
      <c r="E101" s="42"/>
    </row>
    <row r="102" spans="1:5" x14ac:dyDescent="0.2">
      <c r="A102" s="44">
        <v>5116</v>
      </c>
      <c r="B102" s="42" t="s">
        <v>284</v>
      </c>
      <c r="C102" s="45">
        <v>359840.55</v>
      </c>
      <c r="D102" s="123">
        <f t="shared" si="0"/>
        <v>1.5445786293265365E-2</v>
      </c>
      <c r="E102" s="42"/>
    </row>
    <row r="103" spans="1:5" x14ac:dyDescent="0.2">
      <c r="A103" s="122">
        <v>5120</v>
      </c>
      <c r="B103" s="118" t="s">
        <v>285</v>
      </c>
      <c r="C103" s="120">
        <f>SUM(C104:C112)</f>
        <v>344468.58</v>
      </c>
      <c r="D103" s="123">
        <f t="shared" si="0"/>
        <v>1.478596025774356E-2</v>
      </c>
      <c r="E103" s="42"/>
    </row>
    <row r="104" spans="1:5" x14ac:dyDescent="0.2">
      <c r="A104" s="44">
        <v>5121</v>
      </c>
      <c r="B104" s="42" t="s">
        <v>286</v>
      </c>
      <c r="C104" s="45">
        <v>85912.7</v>
      </c>
      <c r="D104" s="123">
        <f t="shared" si="0"/>
        <v>3.6877144726391157E-3</v>
      </c>
      <c r="E104" s="42"/>
    </row>
    <row r="105" spans="1:5" x14ac:dyDescent="0.2">
      <c r="A105" s="44">
        <v>5122</v>
      </c>
      <c r="B105" s="42" t="s">
        <v>287</v>
      </c>
      <c r="C105" s="45">
        <v>5685.6</v>
      </c>
      <c r="D105" s="123">
        <f t="shared" si="0"/>
        <v>2.4404854469289123E-4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123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4005.01</v>
      </c>
      <c r="D107" s="123">
        <f t="shared" si="0"/>
        <v>1.7191094378438094E-4</v>
      </c>
      <c r="E107" s="42"/>
    </row>
    <row r="108" spans="1:5" x14ac:dyDescent="0.2">
      <c r="A108" s="44">
        <v>5125</v>
      </c>
      <c r="B108" s="42" t="s">
        <v>290</v>
      </c>
      <c r="C108" s="45">
        <v>20404.16</v>
      </c>
      <c r="D108" s="123">
        <f t="shared" si="0"/>
        <v>8.7582762657958761E-4</v>
      </c>
      <c r="E108" s="42"/>
    </row>
    <row r="109" spans="1:5" x14ac:dyDescent="0.2">
      <c r="A109" s="44">
        <v>5126</v>
      </c>
      <c r="B109" s="42" t="s">
        <v>291</v>
      </c>
      <c r="C109" s="45">
        <v>99704.44</v>
      </c>
      <c r="D109" s="123">
        <f t="shared" si="0"/>
        <v>4.27971075724984E-3</v>
      </c>
      <c r="E109" s="42"/>
    </row>
    <row r="110" spans="1:5" x14ac:dyDescent="0.2">
      <c r="A110" s="44">
        <v>5127</v>
      </c>
      <c r="B110" s="42" t="s">
        <v>292</v>
      </c>
      <c r="C110" s="45">
        <v>73799.8</v>
      </c>
      <c r="D110" s="123">
        <f t="shared" si="0"/>
        <v>3.1677806719829808E-3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123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54956.87</v>
      </c>
      <c r="D112" s="123">
        <f t="shared" si="0"/>
        <v>2.3589672408147627E-3</v>
      </c>
      <c r="E112" s="42"/>
    </row>
    <row r="113" spans="1:5" x14ac:dyDescent="0.2">
      <c r="A113" s="122">
        <v>5130</v>
      </c>
      <c r="B113" s="118" t="s">
        <v>295</v>
      </c>
      <c r="C113" s="120">
        <v>0</v>
      </c>
      <c r="D113" s="123">
        <f t="shared" si="0"/>
        <v>0</v>
      </c>
      <c r="E113" s="42"/>
    </row>
    <row r="114" spans="1:5" x14ac:dyDescent="0.2">
      <c r="A114" s="44">
        <v>5131</v>
      </c>
      <c r="B114" s="42" t="s">
        <v>296</v>
      </c>
      <c r="C114" s="45">
        <v>408431.06</v>
      </c>
      <c r="D114" s="123">
        <f t="shared" si="0"/>
        <v>1.7531484065072277E-2</v>
      </c>
      <c r="E114" s="42"/>
    </row>
    <row r="115" spans="1:5" x14ac:dyDescent="0.2">
      <c r="A115" s="44">
        <v>5132</v>
      </c>
      <c r="B115" s="42" t="s">
        <v>297</v>
      </c>
      <c r="C115" s="45">
        <v>412666.52</v>
      </c>
      <c r="D115" s="123">
        <f t="shared" si="0"/>
        <v>1.7713286838588697E-2</v>
      </c>
      <c r="E115" s="42"/>
    </row>
    <row r="116" spans="1:5" x14ac:dyDescent="0.2">
      <c r="A116" s="44">
        <v>5133</v>
      </c>
      <c r="B116" s="42" t="s">
        <v>298</v>
      </c>
      <c r="C116" s="45">
        <v>791862.66</v>
      </c>
      <c r="D116" s="123">
        <f t="shared" si="0"/>
        <v>3.3989891967363468E-2</v>
      </c>
      <c r="E116" s="42"/>
    </row>
    <row r="117" spans="1:5" x14ac:dyDescent="0.2">
      <c r="A117" s="44">
        <v>5134</v>
      </c>
      <c r="B117" s="42" t="s">
        <v>299</v>
      </c>
      <c r="C117" s="45">
        <v>54748.35</v>
      </c>
      <c r="D117" s="123">
        <f t="shared" si="0"/>
        <v>2.3500167338252869E-3</v>
      </c>
      <c r="E117" s="42"/>
    </row>
    <row r="118" spans="1:5" x14ac:dyDescent="0.2">
      <c r="A118" s="44">
        <v>5135</v>
      </c>
      <c r="B118" s="42" t="s">
        <v>300</v>
      </c>
      <c r="C118" s="45">
        <v>2243942.96</v>
      </c>
      <c r="D118" s="123">
        <f t="shared" si="0"/>
        <v>9.6318948529945589E-2</v>
      </c>
      <c r="E118" s="42"/>
    </row>
    <row r="119" spans="1:5" x14ac:dyDescent="0.2">
      <c r="A119" s="44">
        <v>5136</v>
      </c>
      <c r="B119" s="42" t="s">
        <v>301</v>
      </c>
      <c r="C119" s="45">
        <v>35000</v>
      </c>
      <c r="D119" s="123">
        <f t="shared" si="0"/>
        <v>1.5023390784176152E-3</v>
      </c>
      <c r="E119" s="42"/>
    </row>
    <row r="120" spans="1:5" x14ac:dyDescent="0.2">
      <c r="A120" s="44">
        <v>5137</v>
      </c>
      <c r="B120" s="42" t="s">
        <v>302</v>
      </c>
      <c r="C120" s="45">
        <v>26203</v>
      </c>
      <c r="D120" s="123">
        <f t="shared" si="0"/>
        <v>1.1247368820507648E-3</v>
      </c>
      <c r="E120" s="42"/>
    </row>
    <row r="121" spans="1:5" x14ac:dyDescent="0.2">
      <c r="A121" s="44">
        <v>5138</v>
      </c>
      <c r="B121" s="42" t="s">
        <v>303</v>
      </c>
      <c r="C121" s="45">
        <v>138388.70000000001</v>
      </c>
      <c r="D121" s="123">
        <f t="shared" si="0"/>
        <v>5.9401929148974811E-3</v>
      </c>
      <c r="E121" s="42"/>
    </row>
    <row r="122" spans="1:5" x14ac:dyDescent="0.2">
      <c r="A122" s="44">
        <v>5139</v>
      </c>
      <c r="B122" s="42" t="s">
        <v>304</v>
      </c>
      <c r="C122" s="45">
        <v>513733.98</v>
      </c>
      <c r="D122" s="123">
        <f t="shared" si="0"/>
        <v>2.2051503830428958E-2</v>
      </c>
      <c r="E122" s="42"/>
    </row>
    <row r="123" spans="1:5" x14ac:dyDescent="0.2">
      <c r="A123" s="122">
        <v>5200</v>
      </c>
      <c r="B123" s="118" t="s">
        <v>305</v>
      </c>
      <c r="C123" s="120">
        <v>0</v>
      </c>
      <c r="D123" s="123">
        <f t="shared" si="0"/>
        <v>0</v>
      </c>
      <c r="E123" s="42"/>
    </row>
    <row r="124" spans="1:5" x14ac:dyDescent="0.2">
      <c r="A124" s="122">
        <v>5210</v>
      </c>
      <c r="B124" s="118" t="s">
        <v>306</v>
      </c>
      <c r="C124" s="120">
        <f>SUM(C125:C126)</f>
        <v>0</v>
      </c>
      <c r="D124" s="123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123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123">
        <f t="shared" si="0"/>
        <v>0</v>
      </c>
      <c r="E126" s="42"/>
    </row>
    <row r="127" spans="1:5" x14ac:dyDescent="0.2">
      <c r="A127" s="122">
        <v>5220</v>
      </c>
      <c r="B127" s="118" t="s">
        <v>309</v>
      </c>
      <c r="C127" s="120">
        <f>SUM(C128:C129)</f>
        <v>0</v>
      </c>
      <c r="D127" s="123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123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123">
        <f t="shared" si="0"/>
        <v>0</v>
      </c>
      <c r="E129" s="42"/>
    </row>
    <row r="130" spans="1:5" x14ac:dyDescent="0.2">
      <c r="A130" s="122">
        <v>5230</v>
      </c>
      <c r="B130" s="118" t="s">
        <v>256</v>
      </c>
      <c r="C130" s="120">
        <v>0</v>
      </c>
      <c r="D130" s="123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123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123">
        <f t="shared" si="0"/>
        <v>0</v>
      </c>
      <c r="E132" s="42"/>
    </row>
    <row r="133" spans="1:5" x14ac:dyDescent="0.2">
      <c r="A133" s="122">
        <v>5240</v>
      </c>
      <c r="B133" s="118" t="s">
        <v>257</v>
      </c>
      <c r="C133" s="120">
        <v>0</v>
      </c>
      <c r="D133" s="123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684</v>
      </c>
      <c r="D134" s="123">
        <f t="shared" si="0"/>
        <v>2.9359997989647107E-5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123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123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123">
        <f t="shared" si="0"/>
        <v>0</v>
      </c>
      <c r="E137" s="42"/>
    </row>
    <row r="138" spans="1:5" x14ac:dyDescent="0.2">
      <c r="A138" s="122">
        <v>5250</v>
      </c>
      <c r="B138" s="118" t="s">
        <v>258</v>
      </c>
      <c r="C138" s="120">
        <v>0</v>
      </c>
      <c r="D138" s="123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123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123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123">
        <f t="shared" si="0"/>
        <v>0</v>
      </c>
      <c r="E141" s="42"/>
    </row>
    <row r="142" spans="1:5" x14ac:dyDescent="0.2">
      <c r="A142" s="122">
        <v>5260</v>
      </c>
      <c r="B142" s="118" t="s">
        <v>321</v>
      </c>
      <c r="C142" s="120">
        <f>SUM(C143:C144)</f>
        <v>0</v>
      </c>
      <c r="D142" s="123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123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123">
        <f t="shared" si="0"/>
        <v>0</v>
      </c>
      <c r="E144" s="42"/>
    </row>
    <row r="145" spans="1:5" x14ac:dyDescent="0.2">
      <c r="A145" s="122">
        <v>5270</v>
      </c>
      <c r="B145" s="118" t="s">
        <v>324</v>
      </c>
      <c r="C145" s="120">
        <v>0</v>
      </c>
      <c r="D145" s="123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123">
        <f t="shared" si="0"/>
        <v>0</v>
      </c>
      <c r="E146" s="42"/>
    </row>
    <row r="147" spans="1:5" x14ac:dyDescent="0.2">
      <c r="A147" s="122">
        <v>5280</v>
      </c>
      <c r="B147" s="118" t="s">
        <v>326</v>
      </c>
      <c r="C147" s="120">
        <v>0</v>
      </c>
      <c r="D147" s="123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123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123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123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123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123">
        <f t="shared" si="0"/>
        <v>0</v>
      </c>
      <c r="E152" s="42"/>
    </row>
    <row r="153" spans="1:5" x14ac:dyDescent="0.2">
      <c r="A153" s="122">
        <v>5290</v>
      </c>
      <c r="B153" s="118" t="s">
        <v>332</v>
      </c>
      <c r="C153" s="120">
        <f>SUM(C154:C155)</f>
        <v>0</v>
      </c>
      <c r="D153" s="123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123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123">
        <f t="shared" si="0"/>
        <v>0</v>
      </c>
      <c r="E155" s="42"/>
    </row>
    <row r="156" spans="1:5" x14ac:dyDescent="0.2">
      <c r="A156" s="122">
        <v>5300</v>
      </c>
      <c r="B156" s="118" t="s">
        <v>335</v>
      </c>
      <c r="C156" s="120">
        <v>0</v>
      </c>
      <c r="D156" s="123">
        <f t="shared" si="0"/>
        <v>0</v>
      </c>
      <c r="E156" s="42"/>
    </row>
    <row r="157" spans="1:5" x14ac:dyDescent="0.2">
      <c r="A157" s="122">
        <v>5310</v>
      </c>
      <c r="B157" s="118" t="s">
        <v>251</v>
      </c>
      <c r="C157" s="120">
        <v>0</v>
      </c>
      <c r="D157" s="123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123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123">
        <f t="shared" si="0"/>
        <v>0</v>
      </c>
      <c r="E159" s="42"/>
    </row>
    <row r="160" spans="1:5" x14ac:dyDescent="0.2">
      <c r="A160" s="122">
        <v>5320</v>
      </c>
      <c r="B160" s="118" t="s">
        <v>252</v>
      </c>
      <c r="C160" s="120">
        <v>0</v>
      </c>
      <c r="D160" s="123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123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123">
        <f t="shared" si="1"/>
        <v>0</v>
      </c>
      <c r="E162" s="42"/>
    </row>
    <row r="163" spans="1:5" x14ac:dyDescent="0.2">
      <c r="A163" s="122">
        <v>5330</v>
      </c>
      <c r="B163" s="118" t="s">
        <v>253</v>
      </c>
      <c r="C163" s="120">
        <v>0</v>
      </c>
      <c r="D163" s="123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123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123">
        <f t="shared" si="1"/>
        <v>0</v>
      </c>
      <c r="E165" s="42"/>
    </row>
    <row r="166" spans="1:5" x14ac:dyDescent="0.2">
      <c r="A166" s="122">
        <v>5400</v>
      </c>
      <c r="B166" s="118" t="s">
        <v>342</v>
      </c>
      <c r="C166" s="120">
        <f>C167+C170+C173+C176+C178</f>
        <v>0</v>
      </c>
      <c r="D166" s="123">
        <f t="shared" si="1"/>
        <v>0</v>
      </c>
      <c r="E166" s="42"/>
    </row>
    <row r="167" spans="1:5" x14ac:dyDescent="0.2">
      <c r="A167" s="122">
        <v>5410</v>
      </c>
      <c r="B167" s="118" t="s">
        <v>343</v>
      </c>
      <c r="C167" s="120">
        <f>SUM(C168:C169)</f>
        <v>0</v>
      </c>
      <c r="D167" s="123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123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123">
        <f t="shared" si="1"/>
        <v>0</v>
      </c>
      <c r="E169" s="42"/>
    </row>
    <row r="170" spans="1:5" x14ac:dyDescent="0.2">
      <c r="A170" s="122">
        <v>5420</v>
      </c>
      <c r="B170" s="118" t="s">
        <v>346</v>
      </c>
      <c r="C170" s="120">
        <v>0</v>
      </c>
      <c r="D170" s="123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123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123">
        <f t="shared" si="1"/>
        <v>0</v>
      </c>
      <c r="E172" s="42"/>
    </row>
    <row r="173" spans="1:5" x14ac:dyDescent="0.2">
      <c r="A173" s="122">
        <v>5430</v>
      </c>
      <c r="B173" s="118" t="s">
        <v>349</v>
      </c>
      <c r="C173" s="120">
        <f>SUM(C174:C175)</f>
        <v>0</v>
      </c>
      <c r="D173" s="123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123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123">
        <f t="shared" si="1"/>
        <v>0</v>
      </c>
      <c r="E175" s="42"/>
    </row>
    <row r="176" spans="1:5" x14ac:dyDescent="0.2">
      <c r="A176" s="122">
        <v>5440</v>
      </c>
      <c r="B176" s="118" t="s">
        <v>352</v>
      </c>
      <c r="C176" s="120">
        <f>SUM(C177)</f>
        <v>0</v>
      </c>
      <c r="D176" s="123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123">
        <f t="shared" si="1"/>
        <v>0</v>
      </c>
      <c r="E177" s="42"/>
    </row>
    <row r="178" spans="1:5" x14ac:dyDescent="0.2">
      <c r="A178" s="122">
        <v>5450</v>
      </c>
      <c r="B178" s="118" t="s">
        <v>353</v>
      </c>
      <c r="C178" s="120">
        <f>SUM(C179:C180)</f>
        <v>0</v>
      </c>
      <c r="D178" s="123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123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123">
        <f t="shared" si="1"/>
        <v>0</v>
      </c>
      <c r="E180" s="42"/>
    </row>
    <row r="181" spans="1:5" x14ac:dyDescent="0.2">
      <c r="A181" s="122">
        <v>5500</v>
      </c>
      <c r="B181" s="118" t="s">
        <v>356</v>
      </c>
      <c r="C181" s="120">
        <f>C182+C191+C194+C200</f>
        <v>40095</v>
      </c>
      <c r="D181" s="123">
        <f t="shared" si="1"/>
        <v>1.7210367242615509E-3</v>
      </c>
      <c r="E181" s="42"/>
    </row>
    <row r="182" spans="1:5" x14ac:dyDescent="0.2">
      <c r="A182" s="122">
        <v>5510</v>
      </c>
      <c r="B182" s="118" t="s">
        <v>357</v>
      </c>
      <c r="C182" s="120">
        <f>SUM(C183:C190)</f>
        <v>0</v>
      </c>
      <c r="D182" s="123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123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123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123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123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123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123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123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123">
        <f t="shared" si="1"/>
        <v>0</v>
      </c>
      <c r="E190" s="42"/>
    </row>
    <row r="191" spans="1:5" x14ac:dyDescent="0.2">
      <c r="A191" s="122">
        <v>5520</v>
      </c>
      <c r="B191" s="118" t="s">
        <v>40</v>
      </c>
      <c r="C191" s="120">
        <f>SUM(C192:C193)</f>
        <v>0</v>
      </c>
      <c r="D191" s="123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123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123">
        <f t="shared" si="1"/>
        <v>0</v>
      </c>
      <c r="E193" s="42"/>
    </row>
    <row r="194" spans="1:5" x14ac:dyDescent="0.2">
      <c r="A194" s="122">
        <v>5530</v>
      </c>
      <c r="B194" s="118" t="s">
        <v>367</v>
      </c>
      <c r="C194" s="120">
        <f>SUM(C195:C199)</f>
        <v>0</v>
      </c>
      <c r="D194" s="123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123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123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123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123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123">
        <f t="shared" si="1"/>
        <v>0</v>
      </c>
      <c r="E199" s="42"/>
    </row>
    <row r="200" spans="1:5" x14ac:dyDescent="0.2">
      <c r="A200" s="122">
        <v>5590</v>
      </c>
      <c r="B200" s="118" t="s">
        <v>373</v>
      </c>
      <c r="C200" s="120">
        <f>SUM(C201:C209)</f>
        <v>40095</v>
      </c>
      <c r="D200" s="123">
        <f t="shared" si="1"/>
        <v>1.7210367242615509E-3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123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123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40094.5</v>
      </c>
      <c r="D203" s="123">
        <f t="shared" si="1"/>
        <v>1.7210152622747163E-3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123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123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123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123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123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0.5</v>
      </c>
      <c r="D209" s="123">
        <f t="shared" si="1"/>
        <v>2.1461986834537361E-8</v>
      </c>
      <c r="E209" s="42"/>
    </row>
    <row r="210" spans="1:5" x14ac:dyDescent="0.2">
      <c r="A210" s="122">
        <v>5600</v>
      </c>
      <c r="B210" s="118" t="s">
        <v>39</v>
      </c>
      <c r="C210" s="120">
        <f>C211</f>
        <v>0</v>
      </c>
      <c r="D210" s="123">
        <f t="shared" si="1"/>
        <v>0</v>
      </c>
      <c r="E210" s="42"/>
    </row>
    <row r="211" spans="1:5" x14ac:dyDescent="0.2">
      <c r="A211" s="122">
        <v>5610</v>
      </c>
      <c r="B211" s="118" t="s">
        <v>381</v>
      </c>
      <c r="C211" s="120">
        <f>C212</f>
        <v>0</v>
      </c>
      <c r="D211" s="123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123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scale="85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B130" zoomScale="80" zoomScaleNormal="80" workbookViewId="0">
      <selection activeCell="J55" sqref="J55"/>
    </sheetView>
  </sheetViews>
  <sheetFormatPr baseColWidth="10" defaultColWidth="9.109375" defaultRowHeight="10.199999999999999" x14ac:dyDescent="0.2"/>
  <cols>
    <col min="1" max="1" width="10" style="14" customWidth="1"/>
    <col min="2" max="2" width="55.77734375" style="14" customWidth="1"/>
    <col min="3" max="3" width="13.33203125" style="14" customWidth="1"/>
    <col min="4" max="4" width="10.5546875" style="14" customWidth="1"/>
    <col min="5" max="5" width="9.44140625" style="14" customWidth="1"/>
    <col min="6" max="7" width="13.33203125" style="14" customWidth="1"/>
    <col min="8" max="8" width="9" style="14" customWidth="1"/>
    <col min="9" max="9" width="8.77734375" style="14" customWidth="1"/>
    <col min="10" max="10" width="7.6640625" style="14" customWidth="1"/>
    <col min="11" max="16384" width="9.109375" style="14"/>
  </cols>
  <sheetData>
    <row r="1" spans="1:8" s="11" customFormat="1" ht="18.899999999999999" customHeight="1" x14ac:dyDescent="0.3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899999999999999" customHeight="1" x14ac:dyDescent="0.3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899999999999999" customHeight="1" x14ac:dyDescent="0.3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899999999999999" customHeight="1" x14ac:dyDescent="0.3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1918</v>
      </c>
      <c r="D15" s="18">
        <v>59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211.39</v>
      </c>
      <c r="D20" s="18">
        <v>211.39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96" t="s">
        <v>562</v>
      </c>
      <c r="J55" s="196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50390691.539999999</v>
      </c>
      <c r="D56" s="18">
        <f>SUM(D57:D63)</f>
        <v>0</v>
      </c>
      <c r="E56" s="18">
        <f>SUM(E57:E63)</f>
        <v>-1590202.35</v>
      </c>
    </row>
    <row r="57" spans="1:10" x14ac:dyDescent="0.2">
      <c r="A57" s="16">
        <v>1231</v>
      </c>
      <c r="B57" s="14" t="s">
        <v>149</v>
      </c>
      <c r="C57" s="18">
        <v>0</v>
      </c>
      <c r="D57" s="144"/>
      <c r="E57" s="144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50390691.539999999</v>
      </c>
      <c r="D59" s="18">
        <v>0</v>
      </c>
      <c r="E59" s="18">
        <v>-1590202.35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0</v>
      </c>
      <c r="D64" s="18">
        <f t="shared" ref="D64:E64" si="0">SUM(D65:D72)</f>
        <v>0</v>
      </c>
      <c r="E64" s="18">
        <f t="shared" si="0"/>
        <v>0</v>
      </c>
    </row>
    <row r="65" spans="1:9" x14ac:dyDescent="0.2">
      <c r="A65" s="16">
        <v>1241</v>
      </c>
      <c r="B65" s="14" t="s">
        <v>157</v>
      </c>
      <c r="C65" s="18">
        <v>0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4"/>
      <c r="E82" s="144"/>
    </row>
    <row r="83" spans="1:8" x14ac:dyDescent="0.2">
      <c r="A83" s="16">
        <v>1271</v>
      </c>
      <c r="B83" s="14" t="s">
        <v>173</v>
      </c>
      <c r="C83" s="18">
        <v>0</v>
      </c>
      <c r="D83" s="144"/>
      <c r="E83" s="144"/>
    </row>
    <row r="84" spans="1:8" x14ac:dyDescent="0.2">
      <c r="A84" s="16">
        <v>1272</v>
      </c>
      <c r="B84" s="14" t="s">
        <v>174</v>
      </c>
      <c r="C84" s="18">
        <v>0</v>
      </c>
      <c r="D84" s="144"/>
      <c r="E84" s="144"/>
    </row>
    <row r="85" spans="1:8" x14ac:dyDescent="0.2">
      <c r="A85" s="16">
        <v>1273</v>
      </c>
      <c r="B85" s="14" t="s">
        <v>175</v>
      </c>
      <c r="C85" s="18">
        <v>0</v>
      </c>
      <c r="D85" s="144"/>
      <c r="E85" s="144"/>
    </row>
    <row r="86" spans="1:8" x14ac:dyDescent="0.2">
      <c r="A86" s="16">
        <v>1274</v>
      </c>
      <c r="B86" s="14" t="s">
        <v>176</v>
      </c>
      <c r="C86" s="18">
        <v>0</v>
      </c>
      <c r="D86" s="144"/>
      <c r="E86" s="144"/>
    </row>
    <row r="87" spans="1:8" x14ac:dyDescent="0.2">
      <c r="A87" s="16">
        <v>1275</v>
      </c>
      <c r="B87" s="14" t="s">
        <v>177</v>
      </c>
      <c r="C87" s="18">
        <v>0</v>
      </c>
      <c r="D87" s="144"/>
      <c r="E87" s="144"/>
    </row>
    <row r="88" spans="1:8" x14ac:dyDescent="0.2">
      <c r="A88" s="16">
        <v>1279</v>
      </c>
      <c r="B88" s="14" t="s">
        <v>178</v>
      </c>
      <c r="C88" s="18">
        <v>0</v>
      </c>
      <c r="D88" s="144"/>
      <c r="E88" s="144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f>SUM(C100:C102)</f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0</v>
      </c>
      <c r="D110" s="18">
        <f>SUM(D111:D119)</f>
        <v>0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0</v>
      </c>
      <c r="D117" s="18">
        <f t="shared" si="1"/>
        <v>0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4" t="s">
        <v>569</v>
      </c>
      <c r="B153" s="124"/>
      <c r="C153" s="124"/>
      <c r="D153" s="124"/>
      <c r="E153" s="124"/>
    </row>
    <row r="154" spans="1:5" x14ac:dyDescent="0.2">
      <c r="A154" s="125" t="s">
        <v>85</v>
      </c>
      <c r="B154" s="125" t="s">
        <v>82</v>
      </c>
      <c r="C154" s="125" t="s">
        <v>83</v>
      </c>
      <c r="D154" s="126" t="s">
        <v>86</v>
      </c>
      <c r="E154" s="126" t="s">
        <v>126</v>
      </c>
    </row>
    <row r="155" spans="1:5" x14ac:dyDescent="0.2">
      <c r="A155" s="127">
        <v>2170</v>
      </c>
      <c r="B155" s="128" t="s">
        <v>570</v>
      </c>
      <c r="C155" s="129">
        <f>SUM(C156:C158)</f>
        <v>0</v>
      </c>
      <c r="D155" s="128"/>
      <c r="E155" s="128"/>
    </row>
    <row r="156" spans="1:5" x14ac:dyDescent="0.2">
      <c r="A156" s="127">
        <v>2171</v>
      </c>
      <c r="B156" s="128" t="s">
        <v>571</v>
      </c>
      <c r="C156" s="129">
        <v>0</v>
      </c>
      <c r="D156" s="128"/>
      <c r="E156" s="128"/>
    </row>
    <row r="157" spans="1:5" x14ac:dyDescent="0.2">
      <c r="A157" s="127">
        <v>2172</v>
      </c>
      <c r="B157" s="128" t="s">
        <v>572</v>
      </c>
      <c r="C157" s="129">
        <v>0</v>
      </c>
      <c r="D157" s="128"/>
      <c r="E157" s="128"/>
    </row>
    <row r="158" spans="1:5" x14ac:dyDescent="0.2">
      <c r="A158" s="127">
        <v>2179</v>
      </c>
      <c r="B158" s="128" t="s">
        <v>573</v>
      </c>
      <c r="C158" s="129">
        <v>0</v>
      </c>
      <c r="D158" s="128"/>
      <c r="E158" s="128"/>
    </row>
    <row r="159" spans="1:5" x14ac:dyDescent="0.2">
      <c r="A159" s="127">
        <v>2260</v>
      </c>
      <c r="B159" s="128" t="s">
        <v>574</v>
      </c>
      <c r="C159" s="129">
        <f>SUM(C160:C163)</f>
        <v>0</v>
      </c>
      <c r="D159" s="128"/>
      <c r="E159" s="128"/>
    </row>
    <row r="160" spans="1:5" x14ac:dyDescent="0.2">
      <c r="A160" s="127">
        <v>2261</v>
      </c>
      <c r="B160" s="128" t="s">
        <v>575</v>
      </c>
      <c r="C160" s="129">
        <v>0</v>
      </c>
      <c r="D160" s="128"/>
      <c r="E160" s="128"/>
    </row>
    <row r="161" spans="1:5" x14ac:dyDescent="0.2">
      <c r="A161" s="127">
        <v>2262</v>
      </c>
      <c r="B161" s="128" t="s">
        <v>576</v>
      </c>
      <c r="C161" s="129">
        <v>0</v>
      </c>
      <c r="D161" s="128"/>
      <c r="E161" s="128"/>
    </row>
    <row r="162" spans="1:5" x14ac:dyDescent="0.2">
      <c r="A162" s="127">
        <v>2263</v>
      </c>
      <c r="B162" s="128" t="s">
        <v>577</v>
      </c>
      <c r="C162" s="129">
        <v>0</v>
      </c>
      <c r="D162" s="128"/>
      <c r="E162" s="128"/>
    </row>
    <row r="163" spans="1:5" x14ac:dyDescent="0.2">
      <c r="A163" s="127">
        <v>2269</v>
      </c>
      <c r="B163" s="128" t="s">
        <v>578</v>
      </c>
      <c r="C163" s="129">
        <v>0</v>
      </c>
      <c r="D163" s="128"/>
      <c r="E163" s="128"/>
    </row>
    <row r="164" spans="1:5" x14ac:dyDescent="0.2">
      <c r="A164" s="128"/>
      <c r="B164" s="128"/>
      <c r="C164" s="128"/>
      <c r="D164" s="128"/>
      <c r="E164" s="128"/>
    </row>
    <row r="165" spans="1:5" x14ac:dyDescent="0.2">
      <c r="A165" s="124" t="s">
        <v>579</v>
      </c>
      <c r="B165" s="124"/>
      <c r="C165" s="124"/>
      <c r="D165" s="124"/>
      <c r="E165" s="124"/>
    </row>
    <row r="166" spans="1:5" x14ac:dyDescent="0.2">
      <c r="A166" s="125" t="s">
        <v>85</v>
      </c>
      <c r="B166" s="125" t="s">
        <v>82</v>
      </c>
      <c r="C166" s="125" t="s">
        <v>83</v>
      </c>
      <c r="D166" s="126" t="s">
        <v>86</v>
      </c>
      <c r="E166" s="126" t="s">
        <v>126</v>
      </c>
    </row>
    <row r="167" spans="1:5" x14ac:dyDescent="0.2">
      <c r="A167" s="127">
        <v>2190</v>
      </c>
      <c r="B167" s="128" t="s">
        <v>580</v>
      </c>
      <c r="C167" s="129">
        <f>SUM(C168:C170)</f>
        <v>0</v>
      </c>
      <c r="D167" s="128"/>
      <c r="E167" s="128"/>
    </row>
    <row r="168" spans="1:5" x14ac:dyDescent="0.2">
      <c r="A168" s="127">
        <v>2191</v>
      </c>
      <c r="B168" s="128" t="s">
        <v>581</v>
      </c>
      <c r="C168" s="129">
        <v>0</v>
      </c>
      <c r="D168" s="128"/>
      <c r="E168" s="128"/>
    </row>
    <row r="169" spans="1:5" x14ac:dyDescent="0.2">
      <c r="A169" s="127">
        <v>2192</v>
      </c>
      <c r="B169" s="128" t="s">
        <v>582</v>
      </c>
      <c r="C169" s="129">
        <v>0</v>
      </c>
      <c r="D169" s="128"/>
      <c r="E169" s="128"/>
    </row>
    <row r="170" spans="1:5" x14ac:dyDescent="0.2">
      <c r="A170" s="127">
        <v>2199</v>
      </c>
      <c r="B170" s="128" t="s">
        <v>217</v>
      </c>
      <c r="C170" s="129">
        <v>0</v>
      </c>
      <c r="D170" s="128"/>
      <c r="E170" s="128"/>
    </row>
    <row r="171" spans="1:5" x14ac:dyDescent="0.2">
      <c r="A171" s="128"/>
      <c r="B171" s="128"/>
      <c r="C171" s="128"/>
      <c r="D171" s="128"/>
      <c r="E171" s="128"/>
    </row>
    <row r="172" spans="1:5" x14ac:dyDescent="0.2">
      <c r="A172" s="128"/>
      <c r="B172" s="128"/>
      <c r="C172" s="128"/>
      <c r="D172" s="128"/>
      <c r="E172" s="128"/>
    </row>
    <row r="173" spans="1:5" x14ac:dyDescent="0.2">
      <c r="A173" s="128"/>
      <c r="B173" s="128" t="s">
        <v>517</v>
      </c>
      <c r="C173" s="128"/>
      <c r="D173" s="128"/>
      <c r="E173" s="12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22" workbookViewId="0">
      <selection activeCell="C59" sqref="C59:G63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899999999999999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899999999999999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899999999999999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37683405.799999997</v>
      </c>
    </row>
    <row r="10" spans="1:5" x14ac:dyDescent="0.2">
      <c r="A10" s="27">
        <v>3120</v>
      </c>
      <c r="B10" s="23" t="s">
        <v>383</v>
      </c>
      <c r="C10" s="28">
        <v>34393.19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4485346.96</v>
      </c>
    </row>
    <row r="16" spans="1:5" x14ac:dyDescent="0.2">
      <c r="A16" s="27">
        <v>3220</v>
      </c>
      <c r="B16" s="23" t="s">
        <v>387</v>
      </c>
      <c r="C16" s="28">
        <v>13574760.460000001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11153789.07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11153789.07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27" zoomScale="130" zoomScaleNormal="130" workbookViewId="0">
      <selection activeCell="A3" sqref="A3:C3"/>
    </sheetView>
  </sheetViews>
  <sheetFormatPr baseColWidth="10" defaultColWidth="9.109375" defaultRowHeight="10.199999999999999" x14ac:dyDescent="0.2"/>
  <cols>
    <col min="1" max="1" width="10" style="23" customWidth="1"/>
    <col min="2" max="2" width="50.5546875" style="23" customWidth="1"/>
    <col min="3" max="3" width="12.21875" style="23" customWidth="1"/>
    <col min="4" max="4" width="11.77734375" style="23" customWidth="1"/>
    <col min="5" max="5" width="8.21875" style="23" customWidth="1"/>
    <col min="6" max="16384" width="9.109375" style="23"/>
  </cols>
  <sheetData>
    <row r="1" spans="1:5" s="29" customFormat="1" ht="18.899999999999999" customHeight="1" x14ac:dyDescent="0.3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899999999999999" customHeight="1" x14ac:dyDescent="0.3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899999999999999" customHeight="1" x14ac:dyDescent="0.3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899999999999999" customHeight="1" x14ac:dyDescent="0.3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57"/>
    </row>
    <row r="9" spans="1:5" x14ac:dyDescent="0.2">
      <c r="A9" s="27">
        <v>1111</v>
      </c>
      <c r="B9" s="23" t="s">
        <v>400</v>
      </c>
      <c r="C9" s="28">
        <v>10000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15936516.640000001</v>
      </c>
      <c r="D10" s="28">
        <v>13694797.779999999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3">
        <f>SUM(C9:C15)</f>
        <v>15946516.640000001</v>
      </c>
      <c r="D16" s="83">
        <f>SUM(D9:D15)</f>
        <v>13694797.779999999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81893.679999999993</v>
      </c>
      <c r="D21" s="83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81893.679999999993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1477757.8</v>
      </c>
      <c r="D29" s="83">
        <f>SUM(D30:D37)</f>
        <v>165951.08000000002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551431.35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158826.45000000001</v>
      </c>
      <c r="D32" s="28">
        <v>86551.08</v>
      </c>
    </row>
    <row r="33" spans="1:5" x14ac:dyDescent="0.2">
      <c r="A33" s="27">
        <v>1244</v>
      </c>
      <c r="B33" s="23" t="s">
        <v>160</v>
      </c>
      <c r="C33" s="28">
        <v>767500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79400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0">
        <v>1250</v>
      </c>
      <c r="B38" s="131" t="s">
        <v>166</v>
      </c>
      <c r="C38" s="132">
        <f>SUM(C39:C43)</f>
        <v>0</v>
      </c>
      <c r="D38" s="132">
        <f>SUM(D39:D43)</f>
        <v>0</v>
      </c>
    </row>
    <row r="39" spans="1:5" x14ac:dyDescent="0.2">
      <c r="A39" s="133">
        <v>1251</v>
      </c>
      <c r="B39" s="134" t="s">
        <v>167</v>
      </c>
      <c r="C39" s="135">
        <v>0</v>
      </c>
      <c r="D39" s="135">
        <v>0</v>
      </c>
    </row>
    <row r="40" spans="1:5" x14ac:dyDescent="0.2">
      <c r="A40" s="133">
        <v>1252</v>
      </c>
      <c r="B40" s="134" t="s">
        <v>168</v>
      </c>
      <c r="C40" s="135">
        <v>0</v>
      </c>
      <c r="D40" s="135">
        <v>0</v>
      </c>
    </row>
    <row r="41" spans="1:5" x14ac:dyDescent="0.2">
      <c r="A41" s="133">
        <v>1253</v>
      </c>
      <c r="B41" s="134" t="s">
        <v>169</v>
      </c>
      <c r="C41" s="135">
        <v>0</v>
      </c>
      <c r="D41" s="135">
        <v>0</v>
      </c>
    </row>
    <row r="42" spans="1:5" x14ac:dyDescent="0.2">
      <c r="A42" s="133">
        <v>1254</v>
      </c>
      <c r="B42" s="134" t="s">
        <v>170</v>
      </c>
      <c r="C42" s="135">
        <v>0</v>
      </c>
      <c r="D42" s="135">
        <v>0</v>
      </c>
    </row>
    <row r="43" spans="1:5" x14ac:dyDescent="0.2">
      <c r="A43" s="133">
        <v>1259</v>
      </c>
      <c r="B43" s="134" t="s">
        <v>171</v>
      </c>
      <c r="C43" s="135">
        <v>0</v>
      </c>
      <c r="D43" s="135">
        <v>0</v>
      </c>
    </row>
    <row r="44" spans="1:5" x14ac:dyDescent="0.2">
      <c r="B44" s="84" t="s">
        <v>519</v>
      </c>
      <c r="C44" s="83">
        <f>C21+C29+C38</f>
        <v>1559651.48</v>
      </c>
      <c r="D44" s="83">
        <f>D21+D29+D38</f>
        <v>165951.08000000002</v>
      </c>
    </row>
    <row r="45" spans="1:5" x14ac:dyDescent="0.2">
      <c r="E45" s="155"/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57"/>
    </row>
    <row r="48" spans="1:5" x14ac:dyDescent="0.2">
      <c r="A48" s="34">
        <v>3210</v>
      </c>
      <c r="B48" s="35" t="s">
        <v>520</v>
      </c>
      <c r="C48" s="83">
        <v>4485346.96</v>
      </c>
      <c r="D48" s="83">
        <v>1042423.38</v>
      </c>
      <c r="E48" s="155"/>
    </row>
    <row r="49" spans="1:4" x14ac:dyDescent="0.2">
      <c r="A49" s="27"/>
      <c r="B49" s="84" t="s">
        <v>509</v>
      </c>
      <c r="C49" s="83">
        <f>C54+C66+C94+C97+C50</f>
        <v>41220.51</v>
      </c>
      <c r="D49" s="83">
        <f>D54+D66+D94+D97+D50</f>
        <v>960433.9</v>
      </c>
    </row>
    <row r="50" spans="1:4" x14ac:dyDescent="0.2">
      <c r="A50" s="99">
        <v>5100</v>
      </c>
      <c r="B50" s="100" t="s">
        <v>277</v>
      </c>
      <c r="C50" s="101">
        <f>SUM(C53+C51)</f>
        <v>0</v>
      </c>
      <c r="D50" s="101">
        <f>SUM(D53+D51)</f>
        <v>0</v>
      </c>
    </row>
    <row r="51" spans="1:4" x14ac:dyDescent="0.2">
      <c r="A51" s="138">
        <v>5120</v>
      </c>
      <c r="B51" s="152" t="s">
        <v>144</v>
      </c>
      <c r="C51" s="153">
        <f>C52</f>
        <v>0</v>
      </c>
      <c r="D51" s="153">
        <f>D52</f>
        <v>0</v>
      </c>
    </row>
    <row r="52" spans="1:4" x14ac:dyDescent="0.2">
      <c r="A52" s="127">
        <v>5120</v>
      </c>
      <c r="B52" s="154" t="s">
        <v>144</v>
      </c>
      <c r="C52" s="129">
        <v>0</v>
      </c>
      <c r="D52" s="129">
        <v>0</v>
      </c>
    </row>
    <row r="53" spans="1:4" x14ac:dyDescent="0.2">
      <c r="A53" s="102">
        <v>5130</v>
      </c>
      <c r="B53" s="103" t="s">
        <v>539</v>
      </c>
      <c r="C53" s="104">
        <v>0</v>
      </c>
      <c r="D53" s="104">
        <v>0</v>
      </c>
    </row>
    <row r="54" spans="1:4" x14ac:dyDescent="0.2">
      <c r="A54" s="34">
        <v>5400</v>
      </c>
      <c r="B54" s="35" t="s">
        <v>342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3">
        <f>C67+C76+C79+C85</f>
        <v>40095</v>
      </c>
      <c r="D66" s="83">
        <f>D67+D76+D79+D85</f>
        <v>572112.92000000004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492274.08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196208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293503.08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2563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40095</v>
      </c>
      <c r="D85" s="28">
        <f>SUM(D86:D93)</f>
        <v>79838.84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40094.5</v>
      </c>
      <c r="D88" s="28">
        <v>79832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0.5</v>
      </c>
      <c r="D93" s="28">
        <v>6.84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7" t="s">
        <v>521</v>
      </c>
      <c r="C97" s="83">
        <f>SUM(C98:C102)</f>
        <v>1125.51</v>
      </c>
      <c r="D97" s="83">
        <f>SUM(D98:D102)</f>
        <v>388320.98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4814.29</v>
      </c>
    </row>
    <row r="100" spans="1:4" x14ac:dyDescent="0.2">
      <c r="A100" s="27">
        <v>2112</v>
      </c>
      <c r="B100" s="23" t="s">
        <v>524</v>
      </c>
      <c r="C100" s="28">
        <v>1125.51</v>
      </c>
      <c r="D100" s="28">
        <v>383506.69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4" t="s">
        <v>527</v>
      </c>
      <c r="C103" s="83">
        <f>+C104</f>
        <v>0</v>
      </c>
      <c r="D103" s="83">
        <f>+D104</f>
        <v>0</v>
      </c>
    </row>
    <row r="104" spans="1:4" x14ac:dyDescent="0.2">
      <c r="A104" s="99">
        <v>3100</v>
      </c>
      <c r="B104" s="105" t="s">
        <v>540</v>
      </c>
      <c r="C104" s="106">
        <f>SUM(C105:C108)</f>
        <v>0</v>
      </c>
      <c r="D104" s="106">
        <f>SUM(D105:D108)</f>
        <v>0</v>
      </c>
    </row>
    <row r="105" spans="1:4" x14ac:dyDescent="0.2">
      <c r="A105" s="102"/>
      <c r="B105" s="107" t="s">
        <v>541</v>
      </c>
      <c r="C105" s="108">
        <v>0</v>
      </c>
      <c r="D105" s="108">
        <v>0</v>
      </c>
    </row>
    <row r="106" spans="1:4" x14ac:dyDescent="0.2">
      <c r="A106" s="102"/>
      <c r="B106" s="107" t="s">
        <v>542</v>
      </c>
      <c r="C106" s="108">
        <v>0</v>
      </c>
      <c r="D106" s="108">
        <v>0</v>
      </c>
    </row>
    <row r="107" spans="1:4" x14ac:dyDescent="0.2">
      <c r="A107" s="102"/>
      <c r="B107" s="107" t="s">
        <v>543</v>
      </c>
      <c r="C107" s="108">
        <v>0</v>
      </c>
      <c r="D107" s="108">
        <v>0</v>
      </c>
    </row>
    <row r="108" spans="1:4" x14ac:dyDescent="0.2">
      <c r="A108" s="102"/>
      <c r="B108" s="107" t="s">
        <v>544</v>
      </c>
      <c r="C108" s="108">
        <v>0</v>
      </c>
      <c r="D108" s="108">
        <v>0</v>
      </c>
    </row>
    <row r="109" spans="1:4" x14ac:dyDescent="0.2">
      <c r="A109" s="102"/>
      <c r="B109" s="109" t="s">
        <v>545</v>
      </c>
      <c r="C109" s="101">
        <f>+C110</f>
        <v>0</v>
      </c>
      <c r="D109" s="101">
        <f>+D110</f>
        <v>0</v>
      </c>
    </row>
    <row r="110" spans="1:4" x14ac:dyDescent="0.2">
      <c r="A110" s="99">
        <v>1270</v>
      </c>
      <c r="B110" s="100" t="s">
        <v>172</v>
      </c>
      <c r="C110" s="106">
        <f>+C111</f>
        <v>0</v>
      </c>
      <c r="D110" s="106">
        <f>+D111</f>
        <v>0</v>
      </c>
    </row>
    <row r="111" spans="1:4" x14ac:dyDescent="0.2">
      <c r="A111" s="102">
        <v>1273</v>
      </c>
      <c r="B111" s="103" t="s">
        <v>546</v>
      </c>
      <c r="C111" s="108">
        <v>0</v>
      </c>
      <c r="D111" s="108">
        <v>0</v>
      </c>
    </row>
    <row r="112" spans="1:4" x14ac:dyDescent="0.2">
      <c r="A112" s="102"/>
      <c r="B112" s="109" t="s">
        <v>547</v>
      </c>
      <c r="C112" s="101">
        <f>+C113+C135</f>
        <v>45113.23</v>
      </c>
      <c r="D112" s="101">
        <f>+D113+D135</f>
        <v>79832.94</v>
      </c>
    </row>
    <row r="113" spans="1:4" x14ac:dyDescent="0.2">
      <c r="A113" s="99">
        <v>4300</v>
      </c>
      <c r="B113" s="105" t="s">
        <v>595</v>
      </c>
      <c r="C113" s="106">
        <f>C127+C114+C117+C123+C125</f>
        <v>40096.230000000003</v>
      </c>
      <c r="D113" s="110">
        <f>D127+D114+D117+D123+D125</f>
        <v>79832.94</v>
      </c>
    </row>
    <row r="114" spans="1:4" x14ac:dyDescent="0.2">
      <c r="A114" s="99">
        <v>4310</v>
      </c>
      <c r="B114" s="105" t="s">
        <v>260</v>
      </c>
      <c r="C114" s="106">
        <f>SUM(C115:C116)</f>
        <v>0</v>
      </c>
      <c r="D114" s="106">
        <f>SUM(D115:D116)</f>
        <v>0</v>
      </c>
    </row>
    <row r="115" spans="1:4" x14ac:dyDescent="0.2">
      <c r="A115" s="102">
        <v>4311</v>
      </c>
      <c r="B115" s="107" t="s">
        <v>429</v>
      </c>
      <c r="C115" s="108">
        <v>0</v>
      </c>
      <c r="D115" s="151">
        <v>0</v>
      </c>
    </row>
    <row r="116" spans="1:4" x14ac:dyDescent="0.2">
      <c r="A116" s="102">
        <v>4319</v>
      </c>
      <c r="B116" s="107" t="s">
        <v>261</v>
      </c>
      <c r="C116" s="108">
        <v>0</v>
      </c>
      <c r="D116" s="151">
        <v>0</v>
      </c>
    </row>
    <row r="117" spans="1:4" x14ac:dyDescent="0.2">
      <c r="A117" s="99">
        <v>4320</v>
      </c>
      <c r="B117" s="105" t="s">
        <v>262</v>
      </c>
      <c r="C117" s="106">
        <f>SUM(C118:C122)</f>
        <v>0</v>
      </c>
      <c r="D117" s="106">
        <f>SUM(D118:D122)</f>
        <v>0</v>
      </c>
    </row>
    <row r="118" spans="1:4" x14ac:dyDescent="0.2">
      <c r="A118" s="102">
        <v>4321</v>
      </c>
      <c r="B118" s="107" t="s">
        <v>263</v>
      </c>
      <c r="C118" s="108">
        <v>0</v>
      </c>
      <c r="D118" s="151">
        <v>0</v>
      </c>
    </row>
    <row r="119" spans="1:4" x14ac:dyDescent="0.2">
      <c r="A119" s="102">
        <v>4322</v>
      </c>
      <c r="B119" s="107" t="s">
        <v>264</v>
      </c>
      <c r="C119" s="108">
        <v>0</v>
      </c>
      <c r="D119" s="151">
        <v>0</v>
      </c>
    </row>
    <row r="120" spans="1:4" x14ac:dyDescent="0.2">
      <c r="A120" s="102">
        <v>4323</v>
      </c>
      <c r="B120" s="107" t="s">
        <v>265</v>
      </c>
      <c r="C120" s="108">
        <v>0</v>
      </c>
      <c r="D120" s="151">
        <v>0</v>
      </c>
    </row>
    <row r="121" spans="1:4" x14ac:dyDescent="0.2">
      <c r="A121" s="102">
        <v>4324</v>
      </c>
      <c r="B121" s="107" t="s">
        <v>266</v>
      </c>
      <c r="C121" s="108">
        <v>0</v>
      </c>
      <c r="D121" s="151">
        <v>0</v>
      </c>
    </row>
    <row r="122" spans="1:4" x14ac:dyDescent="0.2">
      <c r="A122" s="102">
        <v>4325</v>
      </c>
      <c r="B122" s="107" t="s">
        <v>267</v>
      </c>
      <c r="C122" s="108">
        <v>0</v>
      </c>
      <c r="D122" s="151">
        <v>0</v>
      </c>
    </row>
    <row r="123" spans="1:4" x14ac:dyDescent="0.2">
      <c r="A123" s="99">
        <v>4330</v>
      </c>
      <c r="B123" s="105" t="s">
        <v>268</v>
      </c>
      <c r="C123" s="106">
        <f>C124</f>
        <v>0</v>
      </c>
      <c r="D123" s="106">
        <f>D124</f>
        <v>0</v>
      </c>
    </row>
    <row r="124" spans="1:4" x14ac:dyDescent="0.2">
      <c r="A124" s="102">
        <v>4331</v>
      </c>
      <c r="B124" s="107" t="s">
        <v>268</v>
      </c>
      <c r="C124" s="108">
        <v>0</v>
      </c>
      <c r="D124" s="151">
        <v>0</v>
      </c>
    </row>
    <row r="125" spans="1:4" x14ac:dyDescent="0.2">
      <c r="A125" s="99">
        <v>4340</v>
      </c>
      <c r="B125" s="105" t="s">
        <v>269</v>
      </c>
      <c r="C125" s="106">
        <f>C126</f>
        <v>0</v>
      </c>
      <c r="D125" s="106">
        <f>D126</f>
        <v>0</v>
      </c>
    </row>
    <row r="126" spans="1:4" x14ac:dyDescent="0.2">
      <c r="A126" s="102">
        <v>4341</v>
      </c>
      <c r="B126" s="107" t="s">
        <v>269</v>
      </c>
      <c r="C126" s="108">
        <v>0</v>
      </c>
      <c r="D126" s="151">
        <v>0</v>
      </c>
    </row>
    <row r="127" spans="1:4" x14ac:dyDescent="0.2">
      <c r="A127" s="138">
        <v>4390</v>
      </c>
      <c r="B127" s="139" t="s">
        <v>270</v>
      </c>
      <c r="C127" s="140">
        <f>SUM(C128:C134)</f>
        <v>40096.230000000003</v>
      </c>
      <c r="D127" s="140">
        <f>SUM(D128:D134)</f>
        <v>79832.94</v>
      </c>
    </row>
    <row r="128" spans="1:4" x14ac:dyDescent="0.2">
      <c r="A128" s="80">
        <v>4392</v>
      </c>
      <c r="B128" s="136" t="s">
        <v>271</v>
      </c>
      <c r="C128" s="137">
        <v>0</v>
      </c>
      <c r="D128" s="137">
        <v>0</v>
      </c>
    </row>
    <row r="129" spans="1:4" x14ac:dyDescent="0.2">
      <c r="A129" s="80">
        <v>4393</v>
      </c>
      <c r="B129" s="136" t="s">
        <v>430</v>
      </c>
      <c r="C129" s="137">
        <v>0</v>
      </c>
      <c r="D129" s="137">
        <v>0</v>
      </c>
    </row>
    <row r="130" spans="1:4" x14ac:dyDescent="0.2">
      <c r="A130" s="80">
        <v>4394</v>
      </c>
      <c r="B130" s="136" t="s">
        <v>272</v>
      </c>
      <c r="C130" s="137">
        <v>0</v>
      </c>
      <c r="D130" s="137">
        <v>0</v>
      </c>
    </row>
    <row r="131" spans="1:4" x14ac:dyDescent="0.2">
      <c r="A131" s="80">
        <v>4395</v>
      </c>
      <c r="B131" s="136" t="s">
        <v>273</v>
      </c>
      <c r="C131" s="137">
        <v>0</v>
      </c>
      <c r="D131" s="137">
        <v>0</v>
      </c>
    </row>
    <row r="132" spans="1:4" x14ac:dyDescent="0.2">
      <c r="A132" s="80">
        <v>4396</v>
      </c>
      <c r="B132" s="136" t="s">
        <v>274</v>
      </c>
      <c r="C132" s="137">
        <v>0</v>
      </c>
      <c r="D132" s="137">
        <v>0</v>
      </c>
    </row>
    <row r="133" spans="1:4" x14ac:dyDescent="0.2">
      <c r="A133" s="80">
        <v>4397</v>
      </c>
      <c r="B133" s="136" t="s">
        <v>431</v>
      </c>
      <c r="C133" s="137">
        <v>0</v>
      </c>
      <c r="D133" s="137">
        <v>0</v>
      </c>
    </row>
    <row r="134" spans="1:4" x14ac:dyDescent="0.2">
      <c r="A134" s="102">
        <v>4399</v>
      </c>
      <c r="B134" s="107" t="s">
        <v>270</v>
      </c>
      <c r="C134" s="108">
        <v>40096.230000000003</v>
      </c>
      <c r="D134" s="108">
        <v>79832.94</v>
      </c>
    </row>
    <row r="135" spans="1:4" x14ac:dyDescent="0.2">
      <c r="A135" s="34">
        <v>1120</v>
      </c>
      <c r="B135" s="87" t="s">
        <v>528</v>
      </c>
      <c r="C135" s="83">
        <f>SUM(C136:C144)</f>
        <v>5017</v>
      </c>
      <c r="D135" s="83">
        <f>SUM(D136:D144)</f>
        <v>0</v>
      </c>
    </row>
    <row r="136" spans="1:4" x14ac:dyDescent="0.2">
      <c r="A136" s="27">
        <v>1124</v>
      </c>
      <c r="B136" s="88" t="s">
        <v>529</v>
      </c>
      <c r="C136" s="89">
        <v>0</v>
      </c>
      <c r="D136" s="28">
        <v>0</v>
      </c>
    </row>
    <row r="137" spans="1:4" x14ac:dyDescent="0.2">
      <c r="A137" s="27">
        <v>1124</v>
      </c>
      <c r="B137" s="88" t="s">
        <v>530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531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532</v>
      </c>
      <c r="C139" s="89">
        <v>0</v>
      </c>
      <c r="D139" s="28">
        <v>0</v>
      </c>
    </row>
    <row r="140" spans="1:4" x14ac:dyDescent="0.2">
      <c r="A140" s="27">
        <v>1124</v>
      </c>
      <c r="B140" s="88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8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8" t="s">
        <v>535</v>
      </c>
      <c r="C142" s="28">
        <v>5017</v>
      </c>
      <c r="D142" s="28">
        <v>0</v>
      </c>
    </row>
    <row r="143" spans="1:4" x14ac:dyDescent="0.2">
      <c r="A143" s="27">
        <v>1122</v>
      </c>
      <c r="B143" s="88" t="s">
        <v>536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537</v>
      </c>
      <c r="C144" s="28">
        <v>0</v>
      </c>
      <c r="D144" s="28">
        <v>0</v>
      </c>
    </row>
    <row r="145" spans="1:4" x14ac:dyDescent="0.2">
      <c r="A145" s="27"/>
      <c r="B145" s="90" t="s">
        <v>538</v>
      </c>
      <c r="C145" s="83">
        <f>C48+C49+C103-C109-C112</f>
        <v>4481454.2399999993</v>
      </c>
      <c r="D145" s="83">
        <f>D48+D49+D103-D109-D112</f>
        <v>1923024.34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rintOptions horizontalCentered="1"/>
  <pageMargins left="0.39370078740157483" right="0.70866141732283472" top="0.39370078740157483" bottom="0.3937007874015748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topLeftCell="A37" workbookViewId="0">
      <selection activeCell="C61" sqref="C61:F65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3" t="s">
        <v>600</v>
      </c>
      <c r="B1" s="174"/>
      <c r="C1" s="175"/>
    </row>
    <row r="2" spans="1:3" s="30" customFormat="1" ht="18" customHeight="1" x14ac:dyDescent="0.3">
      <c r="A2" s="176" t="s">
        <v>505</v>
      </c>
      <c r="B2" s="177"/>
      <c r="C2" s="178"/>
    </row>
    <row r="3" spans="1:3" s="30" customFormat="1" ht="18" customHeight="1" x14ac:dyDescent="0.3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6">
        <v>2024</v>
      </c>
    </row>
    <row r="6" spans="1:3" x14ac:dyDescent="0.2">
      <c r="A6" s="46" t="s">
        <v>434</v>
      </c>
      <c r="B6" s="46"/>
      <c r="C6" s="91">
        <v>27742255.050000001</v>
      </c>
    </row>
    <row r="7" spans="1:3" x14ac:dyDescent="0.2">
      <c r="A7" s="47"/>
      <c r="B7" s="48"/>
      <c r="C7" s="49"/>
    </row>
    <row r="8" spans="1:3" x14ac:dyDescent="0.2">
      <c r="A8" s="56" t="s">
        <v>435</v>
      </c>
      <c r="B8" s="56"/>
      <c r="C8" s="92">
        <f>SUM(C9:C14)</f>
        <v>40096.230000000003</v>
      </c>
    </row>
    <row r="9" spans="1:3" x14ac:dyDescent="0.2">
      <c r="A9" s="63" t="s">
        <v>436</v>
      </c>
      <c r="B9" s="62" t="s">
        <v>260</v>
      </c>
      <c r="C9" s="93">
        <v>0</v>
      </c>
    </row>
    <row r="10" spans="1:3" x14ac:dyDescent="0.2">
      <c r="A10" s="50" t="s">
        <v>437</v>
      </c>
      <c r="B10" s="51" t="s">
        <v>446</v>
      </c>
      <c r="C10" s="93">
        <v>0</v>
      </c>
    </row>
    <row r="11" spans="1:3" x14ac:dyDescent="0.2">
      <c r="A11" s="50" t="s">
        <v>438</v>
      </c>
      <c r="B11" s="51" t="s">
        <v>268</v>
      </c>
      <c r="C11" s="93">
        <v>0</v>
      </c>
    </row>
    <row r="12" spans="1:3" x14ac:dyDescent="0.2">
      <c r="A12" s="50" t="s">
        <v>439</v>
      </c>
      <c r="B12" s="51" t="s">
        <v>269</v>
      </c>
      <c r="C12" s="93">
        <v>0</v>
      </c>
    </row>
    <row r="13" spans="1:3" x14ac:dyDescent="0.2">
      <c r="A13" s="50" t="s">
        <v>440</v>
      </c>
      <c r="B13" s="51" t="s">
        <v>270</v>
      </c>
      <c r="C13" s="93">
        <v>0</v>
      </c>
    </row>
    <row r="14" spans="1:3" x14ac:dyDescent="0.2">
      <c r="A14" s="52" t="s">
        <v>441</v>
      </c>
      <c r="B14" s="53" t="s">
        <v>442</v>
      </c>
      <c r="C14" s="93">
        <v>40096.230000000003</v>
      </c>
    </row>
    <row r="15" spans="1:3" x14ac:dyDescent="0.2">
      <c r="A15" s="47"/>
      <c r="B15" s="54"/>
      <c r="C15" s="55"/>
    </row>
    <row r="16" spans="1:3" x14ac:dyDescent="0.2">
      <c r="A16" s="56" t="s">
        <v>597</v>
      </c>
      <c r="B16" s="48"/>
      <c r="C16" s="92">
        <f>SUM(C17:C19)</f>
        <v>0</v>
      </c>
    </row>
    <row r="17" spans="1:3" x14ac:dyDescent="0.2">
      <c r="A17" s="57">
        <v>3.1</v>
      </c>
      <c r="B17" s="51" t="s">
        <v>445</v>
      </c>
      <c r="C17" s="93">
        <v>0</v>
      </c>
    </row>
    <row r="18" spans="1:3" x14ac:dyDescent="0.2">
      <c r="A18" s="58">
        <v>3.2</v>
      </c>
      <c r="B18" s="51" t="s">
        <v>443</v>
      </c>
      <c r="C18" s="93">
        <v>0</v>
      </c>
    </row>
    <row r="19" spans="1:3" x14ac:dyDescent="0.2">
      <c r="A19" s="58">
        <v>3.3</v>
      </c>
      <c r="B19" s="53" t="s">
        <v>444</v>
      </c>
      <c r="C19" s="94">
        <v>0</v>
      </c>
    </row>
    <row r="20" spans="1:3" x14ac:dyDescent="0.2">
      <c r="A20" s="47"/>
      <c r="B20" s="59"/>
      <c r="C20" s="60"/>
    </row>
    <row r="21" spans="1:3" x14ac:dyDescent="0.2">
      <c r="A21" s="61" t="s">
        <v>548</v>
      </c>
      <c r="B21" s="61"/>
      <c r="C21" s="91">
        <f>C6+C8-C16</f>
        <v>27782351.280000001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40" workbookViewId="0">
      <selection activeCell="B62" sqref="B62:G69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4" t="s">
        <v>600</v>
      </c>
      <c r="B1" s="185"/>
      <c r="C1" s="186"/>
    </row>
    <row r="2" spans="1:3" s="33" customFormat="1" ht="18.899999999999999" customHeight="1" x14ac:dyDescent="0.3">
      <c r="A2" s="187" t="s">
        <v>507</v>
      </c>
      <c r="B2" s="188"/>
      <c r="C2" s="189"/>
    </row>
    <row r="3" spans="1:3" s="33" customFormat="1" ht="18.899999999999999" customHeight="1" x14ac:dyDescent="0.3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2" customHeight="1" x14ac:dyDescent="0.2">
      <c r="A5" s="190" t="s">
        <v>405</v>
      </c>
      <c r="B5" s="191"/>
      <c r="C5" s="146">
        <v>2024</v>
      </c>
    </row>
    <row r="6" spans="1:3" x14ac:dyDescent="0.2">
      <c r="A6" s="71" t="s">
        <v>447</v>
      </c>
      <c r="B6" s="46"/>
      <c r="C6" s="95">
        <v>24816560.800000001</v>
      </c>
    </row>
    <row r="7" spans="1:3" x14ac:dyDescent="0.2">
      <c r="A7" s="65"/>
      <c r="B7" s="48"/>
      <c r="C7" s="66"/>
    </row>
    <row r="8" spans="1:3" x14ac:dyDescent="0.2">
      <c r="A8" s="56" t="s">
        <v>448</v>
      </c>
      <c r="B8" s="67"/>
      <c r="C8" s="92">
        <f>SUM(C9:C29)</f>
        <v>1559651.48</v>
      </c>
    </row>
    <row r="9" spans="1:3" x14ac:dyDescent="0.2">
      <c r="A9" s="81">
        <v>2.1</v>
      </c>
      <c r="B9" s="72" t="s">
        <v>288</v>
      </c>
      <c r="C9" s="96">
        <v>0</v>
      </c>
    </row>
    <row r="10" spans="1:3" x14ac:dyDescent="0.2">
      <c r="A10" s="81">
        <v>2.2000000000000002</v>
      </c>
      <c r="B10" s="72" t="s">
        <v>285</v>
      </c>
      <c r="C10" s="96">
        <v>0</v>
      </c>
    </row>
    <row r="11" spans="1:3" x14ac:dyDescent="0.2">
      <c r="A11" s="77">
        <v>2.2999999999999998</v>
      </c>
      <c r="B11" s="64" t="s">
        <v>157</v>
      </c>
      <c r="C11" s="96">
        <v>0</v>
      </c>
    </row>
    <row r="12" spans="1:3" x14ac:dyDescent="0.2">
      <c r="A12" s="77">
        <v>2.4</v>
      </c>
      <c r="B12" s="64" t="s">
        <v>158</v>
      </c>
      <c r="C12" s="96">
        <v>551431.35</v>
      </c>
    </row>
    <row r="13" spans="1:3" x14ac:dyDescent="0.2">
      <c r="A13" s="77">
        <v>2.5</v>
      </c>
      <c r="B13" s="64" t="s">
        <v>159</v>
      </c>
      <c r="C13" s="96">
        <v>158826.45000000001</v>
      </c>
    </row>
    <row r="14" spans="1:3" x14ac:dyDescent="0.2">
      <c r="A14" s="77">
        <v>2.6</v>
      </c>
      <c r="B14" s="64" t="s">
        <v>160</v>
      </c>
      <c r="C14" s="96">
        <v>767500</v>
      </c>
    </row>
    <row r="15" spans="1:3" x14ac:dyDescent="0.2">
      <c r="A15" s="77">
        <v>2.7</v>
      </c>
      <c r="B15" s="64" t="s">
        <v>161</v>
      </c>
      <c r="C15" s="96">
        <v>0</v>
      </c>
    </row>
    <row r="16" spans="1:3" x14ac:dyDescent="0.2">
      <c r="A16" s="77">
        <v>2.8</v>
      </c>
      <c r="B16" s="64" t="s">
        <v>162</v>
      </c>
      <c r="C16" s="96">
        <v>0</v>
      </c>
    </row>
    <row r="17" spans="1:3" x14ac:dyDescent="0.2">
      <c r="A17" s="77">
        <v>2.9</v>
      </c>
      <c r="B17" s="64" t="s">
        <v>164</v>
      </c>
      <c r="C17" s="96">
        <v>0</v>
      </c>
    </row>
    <row r="18" spans="1:3" x14ac:dyDescent="0.2">
      <c r="A18" s="77" t="s">
        <v>449</v>
      </c>
      <c r="B18" s="64" t="s">
        <v>450</v>
      </c>
      <c r="C18" s="96">
        <v>0</v>
      </c>
    </row>
    <row r="19" spans="1:3" x14ac:dyDescent="0.2">
      <c r="A19" s="77" t="s">
        <v>475</v>
      </c>
      <c r="B19" s="64" t="s">
        <v>166</v>
      </c>
      <c r="C19" s="96">
        <v>0</v>
      </c>
    </row>
    <row r="20" spans="1:3" x14ac:dyDescent="0.2">
      <c r="A20" s="77" t="s">
        <v>476</v>
      </c>
      <c r="B20" s="64" t="s">
        <v>451</v>
      </c>
      <c r="C20" s="96">
        <v>0</v>
      </c>
    </row>
    <row r="21" spans="1:3" x14ac:dyDescent="0.2">
      <c r="A21" s="77" t="s">
        <v>477</v>
      </c>
      <c r="B21" s="64" t="s">
        <v>452</v>
      </c>
      <c r="C21" s="96">
        <v>81893.679999999993</v>
      </c>
    </row>
    <row r="22" spans="1:3" x14ac:dyDescent="0.2">
      <c r="A22" s="77" t="s">
        <v>478</v>
      </c>
      <c r="B22" s="64" t="s">
        <v>453</v>
      </c>
      <c r="C22" s="96">
        <v>0</v>
      </c>
    </row>
    <row r="23" spans="1:3" x14ac:dyDescent="0.2">
      <c r="A23" s="77" t="s">
        <v>454</v>
      </c>
      <c r="B23" s="64" t="s">
        <v>455</v>
      </c>
      <c r="C23" s="96">
        <v>0</v>
      </c>
    </row>
    <row r="24" spans="1:3" x14ac:dyDescent="0.2">
      <c r="A24" s="77" t="s">
        <v>456</v>
      </c>
      <c r="B24" s="64" t="s">
        <v>457</v>
      </c>
      <c r="C24" s="96">
        <v>0</v>
      </c>
    </row>
    <row r="25" spans="1:3" x14ac:dyDescent="0.2">
      <c r="A25" s="77" t="s">
        <v>458</v>
      </c>
      <c r="B25" s="64" t="s">
        <v>459</v>
      </c>
      <c r="C25" s="96">
        <v>0</v>
      </c>
    </row>
    <row r="26" spans="1:3" x14ac:dyDescent="0.2">
      <c r="A26" s="77" t="s">
        <v>460</v>
      </c>
      <c r="B26" s="64" t="s">
        <v>461</v>
      </c>
      <c r="C26" s="96">
        <v>0</v>
      </c>
    </row>
    <row r="27" spans="1:3" x14ac:dyDescent="0.2">
      <c r="A27" s="77" t="s">
        <v>462</v>
      </c>
      <c r="B27" s="64" t="s">
        <v>463</v>
      </c>
      <c r="C27" s="96">
        <v>0</v>
      </c>
    </row>
    <row r="28" spans="1:3" x14ac:dyDescent="0.2">
      <c r="A28" s="77" t="s">
        <v>464</v>
      </c>
      <c r="B28" s="64" t="s">
        <v>465</v>
      </c>
      <c r="C28" s="96">
        <v>0</v>
      </c>
    </row>
    <row r="29" spans="1:3" x14ac:dyDescent="0.2">
      <c r="A29" s="77" t="s">
        <v>466</v>
      </c>
      <c r="B29" s="72" t="s">
        <v>467</v>
      </c>
      <c r="C29" s="96">
        <v>0</v>
      </c>
    </row>
    <row r="30" spans="1:3" x14ac:dyDescent="0.2">
      <c r="A30" s="78"/>
      <c r="B30" s="73"/>
      <c r="C30" s="74"/>
    </row>
    <row r="31" spans="1:3" x14ac:dyDescent="0.2">
      <c r="A31" s="75" t="s">
        <v>468</v>
      </c>
      <c r="B31" s="76"/>
      <c r="C31" s="97">
        <f>SUM(C32:C38)</f>
        <v>40095</v>
      </c>
    </row>
    <row r="32" spans="1:3" x14ac:dyDescent="0.2">
      <c r="A32" s="77" t="s">
        <v>469</v>
      </c>
      <c r="B32" s="64" t="s">
        <v>357</v>
      </c>
      <c r="C32" s="96">
        <v>0</v>
      </c>
    </row>
    <row r="33" spans="1:3" x14ac:dyDescent="0.2">
      <c r="A33" s="77" t="s">
        <v>470</v>
      </c>
      <c r="B33" s="64" t="s">
        <v>40</v>
      </c>
      <c r="C33" s="96">
        <v>0</v>
      </c>
    </row>
    <row r="34" spans="1:3" x14ac:dyDescent="0.2">
      <c r="A34" s="77" t="s">
        <v>471</v>
      </c>
      <c r="B34" s="64" t="s">
        <v>367</v>
      </c>
      <c r="C34" s="96">
        <v>0</v>
      </c>
    </row>
    <row r="35" spans="1:3" x14ac:dyDescent="0.2">
      <c r="A35" s="77" t="s">
        <v>472</v>
      </c>
      <c r="B35" s="64" t="s">
        <v>373</v>
      </c>
      <c r="C35" s="96">
        <v>40095</v>
      </c>
    </row>
    <row r="36" spans="1:3" x14ac:dyDescent="0.2">
      <c r="A36" s="77" t="s">
        <v>473</v>
      </c>
      <c r="B36" s="64" t="s">
        <v>381</v>
      </c>
      <c r="C36" s="96">
        <v>0</v>
      </c>
    </row>
    <row r="37" spans="1:3" x14ac:dyDescent="0.2">
      <c r="A37" s="77" t="s">
        <v>550</v>
      </c>
      <c r="B37" s="64" t="s">
        <v>598</v>
      </c>
      <c r="C37" s="96">
        <v>0</v>
      </c>
    </row>
    <row r="38" spans="1:3" x14ac:dyDescent="0.2">
      <c r="A38" s="77" t="s">
        <v>551</v>
      </c>
      <c r="B38" s="72" t="s">
        <v>474</v>
      </c>
      <c r="C38" s="98">
        <v>0</v>
      </c>
    </row>
    <row r="39" spans="1:3" x14ac:dyDescent="0.2">
      <c r="A39" s="65"/>
      <c r="B39" s="68"/>
      <c r="C39" s="69"/>
    </row>
    <row r="40" spans="1:3" x14ac:dyDescent="0.2">
      <c r="A40" s="70" t="s">
        <v>549</v>
      </c>
      <c r="B40" s="46"/>
      <c r="C40" s="91">
        <f>C6-C8+C31</f>
        <v>23297004.32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37" workbookViewId="0">
      <selection activeCell="G8" sqref="G8"/>
    </sheetView>
  </sheetViews>
  <sheetFormatPr baseColWidth="10" defaultColWidth="9.109375" defaultRowHeight="10.199999999999999" x14ac:dyDescent="0.2"/>
  <cols>
    <col min="1" max="1" width="10.109375" style="23" customWidth="1"/>
    <col min="2" max="2" width="30.21875" style="23" customWidth="1"/>
    <col min="3" max="3" width="12" style="23" customWidth="1"/>
    <col min="4" max="5" width="15.21875" style="23" customWidth="1"/>
    <col min="6" max="6" width="11.109375" style="23" customWidth="1"/>
    <col min="7" max="7" width="10.109375" style="23" customWidth="1"/>
    <col min="8" max="8" width="8.44140625" style="23" customWidth="1"/>
    <col min="9" max="9" width="9.88671875" style="23" customWidth="1"/>
    <col min="10" max="10" width="6.77734375" style="23" customWidth="1"/>
    <col min="11" max="16384" width="9.109375" style="23"/>
  </cols>
  <sheetData>
    <row r="1" spans="1:10" ht="18.899999999999999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899999999999999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899999999999999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5"/>
      <c r="H4" s="145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ht="24" customHeight="1" x14ac:dyDescent="0.2">
      <c r="A8" s="26" t="s">
        <v>85</v>
      </c>
      <c r="B8" s="197" t="s">
        <v>405</v>
      </c>
      <c r="C8" s="197" t="s">
        <v>109</v>
      </c>
      <c r="D8" s="197" t="s">
        <v>406</v>
      </c>
      <c r="E8" s="197" t="s">
        <v>407</v>
      </c>
      <c r="F8" s="197" t="s">
        <v>108</v>
      </c>
      <c r="G8" s="197" t="s">
        <v>78</v>
      </c>
      <c r="H8" s="197" t="s">
        <v>110</v>
      </c>
      <c r="I8" s="197" t="s">
        <v>111</v>
      </c>
      <c r="J8" s="197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0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1" t="s">
        <v>405</v>
      </c>
      <c r="C40" s="147">
        <f>H1</f>
        <v>2024</v>
      </c>
      <c r="D40" s="28"/>
      <c r="E40" s="28"/>
      <c r="F40" s="28"/>
    </row>
    <row r="41" spans="1:6" x14ac:dyDescent="0.2">
      <c r="A41" s="23">
        <v>8110</v>
      </c>
      <c r="B41" s="111" t="s">
        <v>52</v>
      </c>
      <c r="C41" s="112">
        <v>36751465.170000002</v>
      </c>
      <c r="D41" s="28"/>
      <c r="E41" s="28"/>
      <c r="F41" s="28"/>
    </row>
    <row r="42" spans="1:6" x14ac:dyDescent="0.2">
      <c r="A42" s="23">
        <v>8120</v>
      </c>
      <c r="B42" s="111" t="s">
        <v>51</v>
      </c>
      <c r="C42" s="112">
        <v>-11548923.220000001</v>
      </c>
      <c r="D42" s="28"/>
      <c r="E42" s="28"/>
      <c r="F42" s="28"/>
    </row>
    <row r="43" spans="1:6" x14ac:dyDescent="0.2">
      <c r="A43" s="23">
        <v>8130</v>
      </c>
      <c r="B43" s="111" t="s">
        <v>50</v>
      </c>
      <c r="C43" s="112">
        <v>2539713.1</v>
      </c>
      <c r="D43" s="28"/>
      <c r="E43" s="28"/>
      <c r="F43" s="28"/>
    </row>
    <row r="44" spans="1:6" x14ac:dyDescent="0.2">
      <c r="A44" s="23">
        <v>8140</v>
      </c>
      <c r="B44" s="111" t="s">
        <v>49</v>
      </c>
      <c r="C44" s="112">
        <v>-5017</v>
      </c>
      <c r="D44" s="28"/>
      <c r="E44" s="28"/>
      <c r="F44" s="28"/>
    </row>
    <row r="45" spans="1:6" x14ac:dyDescent="0.2">
      <c r="A45" s="23">
        <v>8150</v>
      </c>
      <c r="B45" s="111" t="s">
        <v>48</v>
      </c>
      <c r="C45" s="112">
        <v>-27737238.050000001</v>
      </c>
      <c r="D45" s="28"/>
      <c r="E45" s="28"/>
      <c r="F45" s="28"/>
    </row>
    <row r="46" spans="1:6" x14ac:dyDescent="0.2">
      <c r="B46" s="142"/>
      <c r="C46" s="143"/>
      <c r="D46" s="28"/>
      <c r="E46" s="28"/>
      <c r="F46" s="28"/>
    </row>
    <row r="47" spans="1:6" x14ac:dyDescent="0.2">
      <c r="B47" s="149"/>
      <c r="C47" s="150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8" t="s">
        <v>405</v>
      </c>
      <c r="C49" s="147">
        <f>H1</f>
        <v>2024</v>
      </c>
    </row>
    <row r="50" spans="1:3" x14ac:dyDescent="0.2">
      <c r="A50" s="23">
        <v>8210</v>
      </c>
      <c r="B50" s="111" t="s">
        <v>47</v>
      </c>
      <c r="C50" s="113">
        <v>-36751465.170000002</v>
      </c>
    </row>
    <row r="51" spans="1:3" x14ac:dyDescent="0.2">
      <c r="A51" s="23">
        <v>8220</v>
      </c>
      <c r="B51" s="111" t="s">
        <v>46</v>
      </c>
      <c r="C51" s="113">
        <v>10865929.17</v>
      </c>
    </row>
    <row r="52" spans="1:3" x14ac:dyDescent="0.2">
      <c r="A52" s="23">
        <v>8230</v>
      </c>
      <c r="B52" s="111" t="s">
        <v>599</v>
      </c>
      <c r="C52" s="113">
        <v>-4023384.7</v>
      </c>
    </row>
    <row r="53" spans="1:3" x14ac:dyDescent="0.2">
      <c r="A53" s="23">
        <v>8240</v>
      </c>
      <c r="B53" s="111" t="s">
        <v>45</v>
      </c>
      <c r="C53" s="113">
        <v>5092359.9000000004</v>
      </c>
    </row>
    <row r="54" spans="1:3" x14ac:dyDescent="0.2">
      <c r="A54" s="23">
        <v>8250</v>
      </c>
      <c r="B54" s="111" t="s">
        <v>44</v>
      </c>
      <c r="C54" s="113">
        <v>0</v>
      </c>
    </row>
    <row r="55" spans="1:3" x14ac:dyDescent="0.2">
      <c r="A55" s="23">
        <v>8260</v>
      </c>
      <c r="B55" s="111" t="s">
        <v>43</v>
      </c>
      <c r="C55" s="113">
        <v>1125.51</v>
      </c>
    </row>
    <row r="56" spans="1:3" x14ac:dyDescent="0.2">
      <c r="A56" s="23">
        <v>8270</v>
      </c>
      <c r="B56" s="111" t="s">
        <v>42</v>
      </c>
      <c r="C56" s="113">
        <v>24815435.289999999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Contabilidad_EPRR</cp:lastModifiedBy>
  <cp:lastPrinted>2024-10-24T17:56:27Z</cp:lastPrinted>
  <dcterms:created xsi:type="dcterms:W3CDTF">2012-12-11T20:36:24Z</dcterms:created>
  <dcterms:modified xsi:type="dcterms:W3CDTF">2024-10-24T17:57:40Z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