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Información Financiera\"/>
    </mc:Choice>
  </mc:AlternateContent>
  <bookViews>
    <workbookView xWindow="0" yWindow="0" windowWidth="23040" windowHeight="9530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49" i="62" l="1"/>
  <c r="D49" i="62"/>
  <c r="C110" i="62" l="1"/>
  <c r="D110" i="62"/>
  <c r="D107" i="62"/>
  <c r="D106" i="62" s="1"/>
  <c r="C107" i="62"/>
  <c r="C106" i="62" s="1"/>
  <c r="D101" i="62"/>
  <c r="D100" i="62" s="1"/>
  <c r="C101" i="62"/>
  <c r="C100" i="62" s="1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D116" i="59" l="1"/>
  <c r="D115" i="59"/>
  <c r="D114" i="59"/>
  <c r="D112" i="59"/>
  <c r="D111" i="59"/>
  <c r="D110" i="59"/>
  <c r="D109" i="59"/>
  <c r="D108" i="59"/>
  <c r="D107" i="59"/>
  <c r="D106" i="59"/>
  <c r="D105" i="59"/>
  <c r="D104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63" i="62"/>
  <c r="D48" i="62" s="1"/>
  <c r="D122" i="62" s="1"/>
  <c r="C63" i="62"/>
  <c r="C48" i="62" s="1"/>
  <c r="C122" i="62" s="1"/>
  <c r="C98" i="60"/>
  <c r="C43" i="62"/>
  <c r="C73" i="60"/>
  <c r="C139" i="59" l="1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6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<sst xmlns="http://schemas.openxmlformats.org/spreadsheetml/2006/main" count="925" uniqueCount="658">
  <si>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</si>
  <si>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</si>
  <si>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</si>
  <si>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</si>
  <si>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</si>
  <si>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</si>
  <si>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</si>
  <si>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</si>
  <si>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</si>
  <si>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</si>
  <si>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</si>
  <si>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</si>
  <si>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</si>
  <si>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</si>
  <si>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</si>
  <si>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</si>
  <si>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</si>
  <si>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</si>
  <si>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</si>
  <si>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</si>
  <si>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</si>
  <si>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</si>
  <si>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</si>
  <si>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</si>
  <si>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</si>
  <si>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</si>
  <si>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</si>
  <si>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</si>
  <si>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</si>
  <si>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</si>
  <si>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</si>
  <si>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</si>
  <si>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</si>
  <si>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</si>
  <si>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</si>
  <si>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</si>
  <si>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</si>
  <si>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</si>
  <si>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</si>
  <si>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</si>
  <si>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</si>
  <si>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</si>
  <si>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</si>
  <si>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</si>
  <si>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</si>
  <si>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</si>
  <si>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</si>
  <si>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</si>
  <si>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</si>
  <si>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</si>
  <si>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</si>
  <si>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</si>
  <si>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</si>
  <si>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</si>
  <si>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</si>
  <si>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</si>
  <si>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</si>
  <si>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</si>
  <si>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</si>
  <si>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</si>
  <si>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</si>
  <si>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</si>
  <si>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</si>
  <si>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</si>
  <si>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</si>
  <si>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</si>
  <si>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</si>
  <si>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</si>
  <si>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</si>
  <si>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</si>
  <si>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</si>
  <si>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</si>
  <si>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</si>
  <si>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</si>
  <si>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</si>
  <si>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</si>
  <si>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</si>
  <si>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</si>
  <si>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</si>
  <si>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</si>
  <si>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</si>
  <si>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</si>
  <si>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</si>
  <si>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</si>
  <si>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</si>
  <si>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</si>
  <si>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</si>
  <si>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</si>
  <si>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</si>
  <si>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</si>
  <si>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</si>
  <si>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</si>
  <si>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</si>
  <si>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</si>
  <si>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</si>
  <si>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</si>
  <si>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</si>
  <si>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</si>
  <si>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</si>
  <si>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</si>
  <si>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</si>
  <si>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</si>
  <si>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</si>
  <si>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</si>
  <si>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</si>
  <si>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</si>
  <si>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</si>
  <si>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</si>
  <si>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</si>
  <si>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</si>
  <si>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</si>
  <si>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</si>
  <si>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</si>
  <si>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</si>
  <si>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</si>
  <si>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</si>
  <si>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</si>
  <si>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</si>
  <si>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</si>
  <si>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</si>
  <si>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</si>
  <si>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</si>
  <si>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</si>
  <si>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</si>
  <si>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</si>
  <si>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</si>
  <si>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</si>
  <si>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</si>
  <si>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</si>
  <si>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</si>
  <si>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</si>
  <si>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</si>
  <si>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</si>
  <si>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</si>
  <si>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</si>
  <si>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</si>
  <si>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</si>
  <si>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</si>
  <si>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</si>
  <si>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</si>
  <si>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</si>
  <si>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</si>
  <si>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</si>
  <si>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</si>
  <si>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</si>
  <si>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</si>
  <si>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</si>
  <si>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</si>
  <si>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</si>
  <si>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</si>
  <si>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</si>
  <si>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</si>
  <si>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</si>
  <si>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</si>
  <si>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</si>
  <si>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</si>
  <si>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</si>
  <si>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</si>
  <si>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</si>
  <si>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</si>
  <si>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</si>
  <si>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</si>
  <si>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</si>
  <si>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</si>
  <si>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</si>
  <si>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</si>
  <si>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</si>
  <si>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</si>
  <si>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</si>
  <si>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</si>
  <si>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</si>
  <si>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</si>
  <si>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</si>
  <si>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</si>
  <si>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</si>
  <si>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</si>
  <si>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</si>
  <si>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</si>
  <si>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</si>
  <si>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</si>
  <si>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</si>
  <si>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</si>
  <si>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</si>
  <si>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</si>
  <si>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</si>
  <si>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</si>
  <si>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</si>
  <si>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</si>
  <si>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</si>
  <si>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</si>
  <si>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</si>
  <si>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</si>
  <si>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</si>
  <si>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</si>
  <si>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</si>
  <si>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</si>
  <si>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</si>
  <si>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</si>
  <si>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</si>
  <si>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</si>
  <si>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</si>
  <si>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</si>
  <si>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</si>
  <si>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</si>
  <si>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</si>
  <si>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</si>
  <si>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</si>
  <si>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</si>
  <si>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</si>
  <si>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</si>
  <si>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</si>
  <si>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</si>
  <si>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</si>
  <si>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</si>
  <si>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</si>
  <si>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</si>
  <si>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</si>
  <si>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</si>
  <si>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</si>
  <si>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</si>
  <si>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</si>
  <si>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</si>
  <si>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</si>
  <si>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</si>
  <si>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</si>
  <si>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</si>
  <si>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</si>
  <si>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</si>
  <si>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</si>
  <si>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</si>
  <si>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</si>
  <si>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</si>
  <si>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</si>
  <si>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</si>
  <si>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</si>
  <si>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</si>
  <si>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</si>
  <si>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</si>
  <si>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</si>
  <si>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</si>
  <si>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</si>
  <si>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</si>
  <si>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</si>
  <si>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</si>
  <si>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</si>
  <si>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</si>
  <si>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</si>
  <si>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</si>
  <si>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</si>
  <si>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</si>
  <si>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</si>
  <si>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</si>
  <si>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</si>
  <si>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</si>
  <si>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</si>
  <si>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</si>
  <si>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</si>
  <si>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</si>
  <si>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</si>
  <si>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</si>
  <si>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</si>
  <si>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</si>
  <si>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</si>
  <si>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</si>
  <si>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</si>
  <si>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</si>
  <si>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</si>
  <si>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</si>
  <si>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</si>
  <si>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</si>
  <si>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</si>
  <si>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</si>
  <si>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</si>
  <si>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</si>
  <si>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</si>
  <si>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</si>
  <si>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</si>
  <si>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</si>
  <si>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</si>
  <si>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</si>
  <si>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</si>
  <si>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</si>
  <si>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</si>
  <si>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</si>
  <si>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</si>
  <si>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</si>
  <si>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</si>
  <si>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</si>
  <si>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</si>
  <si>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</si>
  <si>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</si>
  <si>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</si>
  <si>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</si>
  <si>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</si>
  <si>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</si>
  <si>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</si>
  <si>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</si>
  <si>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</si>
  <si>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</si>
  <si>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</si>
  <si>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</si>
  <si>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</si>
  <si>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</si>
  <si>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</si>
  <si>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</si>
  <si>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</si>
  <si>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</si>
  <si>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</si>
  <si>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</si>
  <si>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</si>
  <si>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</si>
  <si>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</si>
  <si>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</si>
  <si>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</si>
  <si>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</si>
  <si>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</si>
  <si>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</si>
  <si>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</si>
  <si>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</si>
  <si>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</si>
  <si>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</si>
  <si>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</si>
  <si>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</si>
  <si>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</si>
  <si>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</si>
  <si>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</si>
  <si>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</si>
  <si>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</si>
  <si>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</si>
  <si>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</si>
  <si>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</si>
  <si>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</si>
  <si>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</si>
  <si>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</si>
  <si>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</si>
  <si>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</si>
  <si>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</si>
  <si>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</si>
  <si>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</si>
  <si>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</si>
  <si>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</si>
  <si>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</si>
  <si>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</si>
  <si>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</si>
  <si>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</si>
  <si>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</si>
  <si>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</si>
  <si>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</si>
  <si>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</si>
  <si>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</si>
  <si>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</si>
  <si>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</si>
  <si>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</si>
  <si>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</si>
  <si>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</si>
  <si>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</si>
  <si>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</si>
  <si>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</si>
  <si>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</si>
  <si>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</si>
  <si>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</si>
  <si>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</si>
  <si>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</si>
  <si>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</si>
  <si>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</si>
  <si>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</si>
  <si>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</si>
  <si>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</si>
  <si>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</si>
  <si>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</si>
  <si>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</si>
  <si>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</si>
  <si>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</si>
  <si>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</si>
  <si>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</si>
  <si>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</si>
  <si>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</si>
  <si>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</si>
  <si>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</si>
  <si>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</si>
  <si>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</si>
  <si>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</si>
  <si>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</si>
  <si>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</si>
  <si>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</si>
  <si>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</si>
  <si>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</si>
  <si>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</si>
  <si>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</si>
  <si>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</si>
  <si>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</si>
  <si>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</si>
  <si>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</si>
  <si>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</si>
  <si>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</si>
  <si>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</si>
  <si>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</si>
  <si>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</si>
  <si>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</si>
  <si>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</si>
  <si>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</si>
  <si>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</si>
  <si>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</si>
  <si>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</si>
  <si>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</si>
  <si>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</si>
  <si>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</si>
  <si>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</si>
  <si>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</si>
  <si>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</si>
  <si>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</si>
  <si>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</si>
  <si>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</si>
  <si>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</si>
  <si>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</si>
  <si>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</si>
  <si>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</si>
  <si>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</si>
  <si>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</si>
  <si>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</si>
  <si>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</si>
  <si>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</si>
  <si>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</si>
  <si>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</si>
  <si>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</si>
  <si>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</si>
  <si>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</si>
  <si>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</si>
  <si>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</si>
  <si>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</si>
  <si>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</si>
  <si>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</si>
  <si>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</si>
  <si>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</si>
  <si>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</si>
  <si>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</si>
  <si>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</si>
  <si>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</si>
  <si>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</si>
  <si>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</si>
  <si>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</si>
  <si>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</si>
  <si>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</si>
  <si>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</si>
  <si>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</si>
  <si>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</si>
  <si>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</si>
  <si>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</si>
  <si>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</si>
  <si>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</si>
  <si>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</si>
  <si>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</si>
  <si>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</si>
  <si>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</si>
  <si>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</si>
  <si>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</si>
  <si>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</si>
  <si>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</si>
  <si>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</si>
  <si>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</si>
  <si>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</si>
  <si>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</si>
  <si>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</si>
  <si>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</si>
  <si>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</si>
  <si>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</si>
  <si>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</si>
  <si>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</si>
  <si>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</si>
  <si>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</si>
  <si>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</si>
  <si>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</si>
  <si>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</si>
  <si>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</si>
  <si>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</si>
  <si>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</si>
  <si>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</si>
  <si>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</si>
  <si>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</si>
  <si>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</si>
  <si>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</si>
  <si>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</si>
  <si>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</si>
  <si>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</si>
  <si>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</si>
  <si>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</si>
  <si>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</si>
  <si>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</si>
  <si>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</si>
  <si>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</si>
  <si>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</si>
  <si>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</si>
  <si>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</si>
  <si>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</si>
  <si>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</si>
  <si>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</si>
  <si>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</si>
  <si>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</si>
  <si>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</si>
  <si>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</si>
  <si>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</si>
  <si>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</si>
  <si>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</si>
  <si>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</si>
  <si>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</si>
  <si>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</si>
  <si>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</si>
  <si>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</si>
  <si>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</si>
  <si>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</si>
  <si>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</si>
  <si>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</si>
  <si>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</si>
  <si>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</si>
  <si>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</si>
  <si>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</si>
  <si>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</si>
  <si>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</si>
  <si>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</si>
  <si>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</si>
  <si>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</si>
  <si>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</si>
  <si>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</si>
  <si>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</si>
  <si>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</si>
  <si>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</si>
  <si>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</si>
  <si>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</si>
  <si>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</si>
  <si>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</si>
  <si>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</si>
  <si>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</si>
  <si>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</si>
  <si>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</si>
  <si>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</si>
  <si>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</si>
  <si>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</si>
  <si>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</si>
  <si>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</si>
  <si>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</si>
  <si>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</si>
  <si>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</si>
  <si>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</si>
  <si>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</si>
  <si>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</si>
  <si>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</si>
  <si>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</si>
  <si>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</si>
  <si>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</si>
  <si>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</si>
  <si>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</si>
  <si>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</si>
  <si>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</si>
  <si>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</si>
  <si>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</si>
  <si>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</si>
  <si>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</si>
  <si>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</si>
  <si>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</si>
  <si>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</si>
  <si>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</si>
  <si>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</si>
  <si>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</si>
  <si>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</si>
  <si>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</si>
  <si>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</si>
  <si>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</si>
  <si>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</si>
  <si>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</si>
  <si>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</si>
  <si>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</si>
  <si>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</si>
  <si>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</si>
  <si>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</si>
  <si>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</si>
  <si>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</si>
  <si>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</si>
  <si>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</si>
  <si>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BIENES DISPONIBLES PARA SU TRANSFORMACIÓN ESTIMACIONES Y DETERIOROS (INVENTARIOS)</t>
  </si>
  <si>
    <t>ALMACENES</t>
  </si>
  <si>
    <t>OTROS ACTIVOS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</si>
  <si>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</si>
  <si>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</si>
  <si>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</si>
  <si>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</si>
  <si>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</si>
  <si>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</si>
  <si>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</si>
  <si>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</si>
  <si>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</si>
  <si>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</si>
  <si>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</si>
  <si>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</si>
  <si>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</si>
  <si>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</si>
  <si>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</si>
  <si>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</si>
  <si>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</si>
  <si>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</si>
  <si>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</si>
  <si>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</si>
  <si>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</si>
  <si>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</si>
  <si>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</si>
  <si>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</si>
  <si>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</si>
  <si>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</si>
  <si>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</si>
  <si>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</si>
  <si>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</si>
  <si>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</si>
  <si>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</si>
  <si>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</si>
  <si>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</si>
  <si>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</si>
  <si>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</si>
  <si>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</si>
  <si>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</si>
  <si>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</si>
  <si>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</si>
  <si>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</si>
  <si>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</si>
  <si>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</si>
  <si>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</si>
  <si>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</si>
  <si>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</si>
  <si>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</si>
  <si>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</si>
  <si>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</si>
  <si>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</si>
  <si>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</si>
  <si>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</si>
  <si>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</si>
  <si>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</si>
  <si>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</si>
  <si>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</si>
  <si>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</si>
  <si>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</si>
  <si>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</si>
  <si>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</si>
  <si>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</si>
  <si>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</si>
  <si>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</si>
  <si>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</si>
  <si>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</si>
  <si>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</si>
  <si>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</si>
  <si>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</si>
  <si>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</si>
  <si>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</si>
  <si>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</si>
  <si>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</si>
  <si>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</si>
  <si>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</si>
  <si>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</si>
  <si>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</si>
  <si>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ESCUELA PREPARATORIA  REGIONAL DEL RINCON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</si>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</sst>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zoomScaleNormal="100" zoomScaleSheetLayoutView="100" workbookViewId="0">
      <pane ySplit="5" topLeftCell="A39" activePane="bottomLeft" state="frozen"/>
      <selection activeCell="A14" sqref="A14:B14"/>
      <selection pane="bottomLeft" activeCell="E43" sqref="E43"/>
    </sheetView>
  </sheetViews>
  <sheetFormatPr baseColWidth="10" defaultColWidth="12.90625" defaultRowHeight="10" x14ac:dyDescent="0.2"/>
  <cols>
    <col min="1" max="1" width="14.6328125" style="4" customWidth="1"/>
    <col min="2" max="2" width="73.90625" style="4" bestFit="1" customWidth="1"/>
    <col min="3" max="3" width="8" style="4" customWidth="1"/>
    <col min="4" max="16384" width="12.90625" style="4"/>
  </cols>
  <sheetData>
    <row r="1" spans="1:5" ht="18.899999999999999" customHeight="1" x14ac:dyDescent="0.2">
      <c r="A1" s="166" t="s">
        <v>656</v>
      </c>
      <c r="B1" s="166"/>
      <c r="C1" s="17"/>
      <c r="D1" s="14" t="s">
        <v>596</v>
      </c>
      <c r="E1" s="15">
        <v>2023</v>
      </c>
    </row>
    <row r="2" spans="1:5" ht="18.899999999999999" customHeight="1" x14ac:dyDescent="0.2">
      <c r="A2" s="167" t="s">
        <v>595</v>
      </c>
      <c r="B2" s="167"/>
      <c r="C2" s="36"/>
      <c r="D2" s="14" t="s">
        <v>597</v>
      </c>
      <c r="E2" s="17" t="s">
        <v>602</v>
      </c>
    </row>
    <row r="3" spans="1:5" ht="18.899999999999999" customHeight="1" x14ac:dyDescent="0.2">
      <c r="A3" s="168" t="s">
        <v>657</v>
      </c>
      <c r="B3" s="168"/>
      <c r="C3" s="17"/>
      <c r="D3" s="14" t="s">
        <v>598</v>
      </c>
      <c r="E3" s="15">
        <v>3</v>
      </c>
    </row>
    <row r="4" spans="1:5" s="93" customFormat="1" ht="18.899999999999999" customHeight="1" x14ac:dyDescent="0.2">
      <c r="A4" s="168" t="s">
        <v>617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ht="10.5" x14ac:dyDescent="0.25">
      <c r="A6" s="5"/>
      <c r="B6" s="6"/>
    </row>
    <row r="7" spans="1:5" ht="10.5" x14ac:dyDescent="0.25">
      <c r="A7" s="7"/>
      <c r="B7" s="8" t="s">
        <v>45</v>
      </c>
    </row>
    <row r="8" spans="1:5" ht="10.5" x14ac:dyDescent="0.25">
      <c r="A8" s="7"/>
      <c r="B8" s="8"/>
    </row>
    <row r="9" spans="1:5" ht="10.5" x14ac:dyDescent="0.25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578</v>
      </c>
    </row>
    <row r="14" spans="1:5" x14ac:dyDescent="0.2">
      <c r="A14" s="45" t="s">
        <v>7</v>
      </c>
      <c r="B14" s="46" t="s">
        <v>579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580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5" x14ac:dyDescent="0.25">
      <c r="A33" s="7"/>
      <c r="B33" s="10"/>
    </row>
    <row r="34" spans="1:2" ht="10.5" x14ac:dyDescent="0.25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5" x14ac:dyDescent="0.25">
      <c r="A37" s="7"/>
      <c r="B37" s="10"/>
    </row>
    <row r="38" spans="1:2" ht="10.5" x14ac:dyDescent="0.25">
      <c r="A38" s="7"/>
      <c r="B38" s="8" t="s">
        <v>46</v>
      </c>
    </row>
    <row r="39" spans="1:2" ht="10.5" x14ac:dyDescent="0.25">
      <c r="A39" s="7" t="s">
        <v>47</v>
      </c>
      <c r="B39" s="46" t="s">
        <v>32</v>
      </c>
    </row>
    <row r="40" spans="1:2" ht="10.5" x14ac:dyDescent="0.25">
      <c r="A40" s="7"/>
      <c r="B40" s="46" t="s">
        <v>618</v>
      </c>
    </row>
    <row r="41" spans="1:2" ht="11" thickBot="1" x14ac:dyDescent="0.3">
      <c r="A41" s="11"/>
      <c r="B41" s="12"/>
    </row>
    <row r="43" spans="1:2" x14ac:dyDescent="0.2">
      <c r="A43" s="93" t="s">
        <v>619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C5" sqref="C5"/>
    </sheetView>
  </sheetViews>
  <sheetFormatPr baseColWidth="10" defaultColWidth="11.453125" defaultRowHeight="10" x14ac:dyDescent="0.2"/>
  <cols>
    <col min="1" max="1" width="3.36328125" style="39" customWidth="1"/>
    <col min="2" max="2" width="63.08984375" style="39" customWidth="1"/>
    <col min="3" max="3" width="17.6328125" style="39" customWidth="1"/>
    <col min="4" max="16384" width="11.453125" style="39"/>
  </cols>
  <sheetData>
    <row r="1" spans="1:3" s="37" customFormat="1" ht="18" customHeight="1" x14ac:dyDescent="0.35">
      <c r="A1" s="172" t="s">
        <v>656</v>
      </c>
      <c r="B1" s="173"/>
      <c r="C1" s="174"/>
    </row>
    <row r="2" spans="1:3" s="37" customFormat="1" ht="18" customHeight="1" x14ac:dyDescent="0.35">
      <c r="A2" s="175" t="s">
        <v>607</v>
      </c>
      <c r="B2" s="176"/>
      <c r="C2" s="177"/>
    </row>
    <row r="3" spans="1:3" s="37" customFormat="1" ht="18" customHeight="1" x14ac:dyDescent="0.35">
      <c r="A3" s="175" t="s">
        <v>657</v>
      </c>
      <c r="B3" s="178"/>
      <c r="C3" s="177"/>
    </row>
    <row r="4" spans="1:3" s="40" customFormat="1" ht="18" customHeight="1" x14ac:dyDescent="0.25">
      <c r="A4" s="179" t="s">
        <v>608</v>
      </c>
      <c r="B4" s="180"/>
      <c r="C4" s="181"/>
    </row>
    <row r="5" spans="1:3" s="38" customFormat="1" ht="10.5" x14ac:dyDescent="0.2">
      <c r="A5" s="58" t="s">
        <v>521</v>
      </c>
      <c r="B5" s="58"/>
      <c r="C5" s="145">
        <v>24964867.670000002</v>
      </c>
    </row>
    <row r="6" spans="1:3" ht="10.5" x14ac:dyDescent="0.2">
      <c r="A6" s="59"/>
      <c r="B6" s="60"/>
      <c r="C6" s="61"/>
    </row>
    <row r="7" spans="1:3" ht="10.5" x14ac:dyDescent="0.2">
      <c r="A7" s="68" t="s">
        <v>522</v>
      </c>
      <c r="B7" s="68"/>
      <c r="C7" s="146">
        <f>SUM(C8:C13)</f>
        <v>79832.11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79832.11</v>
      </c>
    </row>
    <row r="14" spans="1:3" x14ac:dyDescent="0.2">
      <c r="A14" s="74"/>
      <c r="B14" s="66"/>
      <c r="C14" s="67"/>
    </row>
    <row r="15" spans="1:3" ht="10.5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ht="10.5" x14ac:dyDescent="0.2">
      <c r="A20" s="73" t="s">
        <v>654</v>
      </c>
      <c r="B20" s="73"/>
      <c r="C20" s="145">
        <f>C5+C7-C15</f>
        <v>25044699.780000001</v>
      </c>
    </row>
    <row r="22" spans="1:3" x14ac:dyDescent="0.2">
      <c r="B22" s="39" t="s">
        <v>619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53125" defaultRowHeight="10" x14ac:dyDescent="0.2"/>
  <cols>
    <col min="1" max="1" width="3.6328125" style="39" customWidth="1"/>
    <col min="2" max="2" width="62.08984375" style="39" customWidth="1"/>
    <col min="3" max="3" width="17.6328125" style="39" customWidth="1"/>
    <col min="4" max="16384" width="11.453125" style="39"/>
  </cols>
  <sheetData>
    <row r="1" spans="1:3" s="41" customFormat="1" ht="18.899999999999999" customHeight="1" x14ac:dyDescent="0.35">
      <c r="A1" s="182" t="s">
        <v>656</v>
      </c>
      <c r="B1" s="183"/>
      <c r="C1" s="184"/>
    </row>
    <row r="2" spans="1:3" s="41" customFormat="1" ht="18.899999999999999" customHeight="1" x14ac:dyDescent="0.35">
      <c r="A2" s="185" t="s">
        <v>609</v>
      </c>
      <c r="B2" s="186"/>
      <c r="C2" s="187"/>
    </row>
    <row r="3" spans="1:3" s="41" customFormat="1" ht="18.899999999999999" customHeight="1" x14ac:dyDescent="0.35">
      <c r="A3" s="185" t="s">
        <v>657</v>
      </c>
      <c r="B3" s="188"/>
      <c r="C3" s="187"/>
    </row>
    <row r="4" spans="1:3" s="42" customFormat="1" ht="10.5" x14ac:dyDescent="0.2">
      <c r="A4" s="179" t="s">
        <v>608</v>
      </c>
      <c r="B4" s="180"/>
      <c r="C4" s="181"/>
    </row>
    <row r="5" spans="1:3" ht="10.5" x14ac:dyDescent="0.2">
      <c r="A5" s="84" t="s">
        <v>534</v>
      </c>
      <c r="B5" s="58"/>
      <c r="C5" s="149">
        <v>21776639.98</v>
      </c>
    </row>
    <row r="6" spans="1:3" ht="10.5" x14ac:dyDescent="0.2">
      <c r="A6" s="78"/>
      <c r="B6" s="60"/>
      <c r="C6" s="79"/>
    </row>
    <row r="7" spans="1:3" ht="10.5" x14ac:dyDescent="0.2">
      <c r="A7" s="68" t="s">
        <v>535</v>
      </c>
      <c r="B7" s="80"/>
      <c r="C7" s="146">
        <f>SUM(C8:C28)</f>
        <v>86551.08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86551.08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ht="10.5" x14ac:dyDescent="0.2">
      <c r="A30" s="88" t="s">
        <v>555</v>
      </c>
      <c r="B30" s="89"/>
      <c r="C30" s="151">
        <f>SUM(C31:C35)</f>
        <v>82395.86</v>
      </c>
    </row>
    <row r="31" spans="1:3" x14ac:dyDescent="0.2">
      <c r="A31" s="90" t="s">
        <v>556</v>
      </c>
      <c r="B31" s="77" t="s">
        <v>439</v>
      </c>
      <c r="C31" s="150">
        <v>2563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79832.86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ht="10.5" x14ac:dyDescent="0.2">
      <c r="A37" s="83" t="s">
        <v>655</v>
      </c>
      <c r="B37" s="58"/>
      <c r="C37" s="145">
        <f>C5-C7+C30</f>
        <v>21772484.760000002</v>
      </c>
    </row>
    <row r="39" spans="1:3" x14ac:dyDescent="0.2">
      <c r="B39" s="39" t="s">
        <v>619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37" workbookViewId="0">
      <selection activeCell="A21" sqref="A21"/>
    </sheetView>
  </sheetViews>
  <sheetFormatPr baseColWidth="10" defaultColWidth="9.08984375" defaultRowHeight="10" x14ac:dyDescent="0.2"/>
  <cols>
    <col min="1" max="1" width="12.6328125" style="29" customWidth="1"/>
    <col min="2" max="2" width="59.1796875" style="29" customWidth="1"/>
    <col min="3" max="7" width="12.6328125" style="29" customWidth="1"/>
    <col min="8" max="8" width="8.6328125" style="29" customWidth="1"/>
    <col min="9" max="9" width="10.453125" style="29" customWidth="1"/>
    <col min="10" max="10" width="12.6328125" style="29" customWidth="1"/>
    <col min="11" max="16384" width="9.08984375" style="29"/>
  </cols>
  <sheetData>
    <row r="1" spans="1:10" ht="18.899999999999999" customHeight="1" x14ac:dyDescent="0.2">
      <c r="A1" s="171" t="s">
        <v>656</v>
      </c>
      <c r="B1" s="189"/>
      <c r="C1" s="189"/>
      <c r="D1" s="189"/>
      <c r="E1" s="189"/>
      <c r="F1" s="189"/>
      <c r="G1" s="27" t="s">
        <v>599</v>
      </c>
      <c r="H1" s="28">
        <v>2023</v>
      </c>
    </row>
    <row r="2" spans="1:10" ht="18.899999999999999" customHeight="1" x14ac:dyDescent="0.2">
      <c r="A2" s="171" t="s">
        <v>610</v>
      </c>
      <c r="B2" s="189"/>
      <c r="C2" s="189"/>
      <c r="D2" s="189"/>
      <c r="E2" s="189"/>
      <c r="F2" s="189"/>
      <c r="G2" s="27" t="s">
        <v>600</v>
      </c>
      <c r="H2" s="28" t="s">
        <v>602</v>
      </c>
    </row>
    <row r="3" spans="1:10" ht="18.899999999999999" customHeight="1" x14ac:dyDescent="0.25">
      <c r="A3" s="190" t="s">
        <v>657</v>
      </c>
      <c r="B3" s="191"/>
      <c r="C3" s="191"/>
      <c r="D3" s="191"/>
      <c r="E3" s="191"/>
      <c r="F3" s="191"/>
      <c r="G3" s="27" t="s">
        <v>601</v>
      </c>
      <c r="H3" s="28">
        <v>3</v>
      </c>
    </row>
    <row r="4" spans="1:10" ht="10.5" x14ac:dyDescent="0.25">
      <c r="A4" s="30" t="s">
        <v>194</v>
      </c>
      <c r="B4" s="31"/>
      <c r="C4" s="31"/>
      <c r="D4" s="31"/>
      <c r="E4" s="31"/>
      <c r="F4" s="31"/>
      <c r="G4" s="31"/>
      <c r="H4" s="31"/>
    </row>
    <row r="7" spans="1:10" ht="10.5" x14ac:dyDescent="0.25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ht="10.5" x14ac:dyDescent="0.25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ht="10.5" x14ac:dyDescent="0.25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32924347.300000001</v>
      </c>
      <c r="E36" s="34">
        <v>0</v>
      </c>
      <c r="F36" s="34">
        <f t="shared" si="0"/>
        <v>32924347.300000001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23541722.440000001</v>
      </c>
      <c r="E37" s="34">
        <v>-35408052.460000001</v>
      </c>
      <c r="F37" s="34">
        <f t="shared" si="0"/>
        <v>-11866330.02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3907068.04</v>
      </c>
      <c r="E38" s="34">
        <v>-217.65</v>
      </c>
      <c r="F38" s="34">
        <f t="shared" si="0"/>
        <v>3906850.39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14106025.18</v>
      </c>
      <c r="E39" s="34">
        <v>-14109564.18</v>
      </c>
      <c r="F39" s="34">
        <f t="shared" si="0"/>
        <v>-3539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-8674724.6799999997</v>
      </c>
      <c r="E40" s="34">
        <v>-16286603.99</v>
      </c>
      <c r="F40" s="34">
        <f t="shared" si="0"/>
        <v>-24961328.670000002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-32924347.300000001</v>
      </c>
      <c r="F41" s="34">
        <f t="shared" si="0"/>
        <v>-32924347.300000001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42800866.619999997</v>
      </c>
      <c r="E42" s="34">
        <v>-30652505.48</v>
      </c>
      <c r="F42" s="34">
        <f t="shared" si="0"/>
        <v>12148361.139999997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3902887.82</v>
      </c>
      <c r="E43" s="34">
        <v>-7723780.6600000001</v>
      </c>
      <c r="F43" s="34">
        <f t="shared" si="0"/>
        <v>-3820892.8400000003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21029480.739999998</v>
      </c>
      <c r="E44" s="34">
        <v>-18209241.719999999</v>
      </c>
      <c r="F44" s="34">
        <f t="shared" si="0"/>
        <v>2820239.0199999996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14639880.32</v>
      </c>
      <c r="E45" s="34">
        <v>-14639880.32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2756980.26</v>
      </c>
      <c r="E46" s="34">
        <v>-2756980.26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3192783.45</v>
      </c>
      <c r="E47" s="34">
        <v>18583856.530000001</v>
      </c>
      <c r="F47" s="34">
        <f t="shared" si="0"/>
        <v>21776639.98</v>
      </c>
    </row>
    <row r="49" spans="2:2" x14ac:dyDescent="0.2">
      <c r="B49" s="29" t="s">
        <v>619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7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topLeftCell="A31" zoomScaleNormal="100" zoomScaleSheetLayoutView="100" workbookViewId="0"/>
  </sheetViews>
  <sheetFormatPr baseColWidth="10" defaultColWidth="0" defaultRowHeight="10" x14ac:dyDescent="0.2"/>
  <cols>
    <col min="1" max="1" width="30.36328125" style="3" customWidth="1"/>
    <col min="2" max="2" width="42.08984375" style="3" customWidth="1"/>
    <col min="3" max="3" width="18.6328125" style="3" bestFit="1" customWidth="1"/>
    <col min="4" max="4" width="17" style="3" bestFit="1" customWidth="1"/>
    <col min="5" max="5" width="13.08984375" style="3" customWidth="1"/>
    <col min="6" max="6" width="11.453125" style="3" customWidth="1"/>
    <col min="7" max="8" width="11.6328125" style="3" hidden="1" customWidth="1"/>
    <col min="9" max="16384" width="11.453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5" x14ac:dyDescent="0.25">
      <c r="A3" s="1"/>
    </row>
    <row r="4" spans="1:8" s="119" customFormat="1" ht="10.5" x14ac:dyDescent="0.25">
      <c r="A4" s="118" t="s">
        <v>33</v>
      </c>
    </row>
    <row r="5" spans="1:8" s="119" customFormat="1" ht="39.9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3" x14ac:dyDescent="0.3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ht="10.5" x14ac:dyDescent="0.25">
      <c r="A9" s="134" t="s">
        <v>123</v>
      </c>
      <c r="B9" s="120"/>
      <c r="C9" s="120"/>
      <c r="D9" s="120"/>
    </row>
    <row r="10" spans="1:8" s="119" customFormat="1" ht="26.15" customHeight="1" x14ac:dyDescent="0.2">
      <c r="A10" s="122" t="s">
        <v>586</v>
      </c>
      <c r="B10" s="193" t="s">
        <v>36</v>
      </c>
      <c r="C10" s="193"/>
      <c r="D10" s="193"/>
      <c r="E10" s="193"/>
    </row>
    <row r="11" spans="1:8" s="119" customFormat="1" ht="12.9" customHeight="1" x14ac:dyDescent="0.2">
      <c r="A11" s="123" t="s">
        <v>587</v>
      </c>
      <c r="B11" s="124" t="s">
        <v>37</v>
      </c>
      <c r="C11" s="124"/>
      <c r="D11" s="124"/>
      <c r="E11" s="124"/>
    </row>
    <row r="12" spans="1:8" s="119" customFormat="1" ht="26.15" customHeight="1" x14ac:dyDescent="0.2">
      <c r="A12" s="123" t="s">
        <v>588</v>
      </c>
      <c r="B12" s="193" t="s">
        <v>38</v>
      </c>
      <c r="C12" s="193"/>
      <c r="D12" s="193"/>
      <c r="E12" s="193"/>
    </row>
    <row r="13" spans="1:8" s="119" customFormat="1" ht="26.15" customHeight="1" x14ac:dyDescent="0.2">
      <c r="A13" s="123" t="s">
        <v>589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590</v>
      </c>
      <c r="B15" s="124" t="s">
        <v>40</v>
      </c>
    </row>
    <row r="16" spans="1:8" s="119" customFormat="1" ht="12.9" customHeight="1" x14ac:dyDescent="0.2">
      <c r="A16" s="123" t="s">
        <v>591</v>
      </c>
    </row>
    <row r="17" spans="1:4" s="119" customFormat="1" ht="12.9" customHeight="1" x14ac:dyDescent="0.2">
      <c r="A17" s="124"/>
    </row>
    <row r="18" spans="1:4" s="119" customFormat="1" ht="12.9" customHeight="1" x14ac:dyDescent="0.25">
      <c r="A18" s="134" t="s">
        <v>95</v>
      </c>
    </row>
    <row r="19" spans="1:4" s="119" customFormat="1" ht="12.9" customHeight="1" x14ac:dyDescent="0.2">
      <c r="A19" s="127" t="s">
        <v>592</v>
      </c>
    </row>
    <row r="20" spans="1:4" s="119" customFormat="1" ht="12.9" customHeight="1" x14ac:dyDescent="0.2">
      <c r="A20" s="127" t="s">
        <v>593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1.5" x14ac:dyDescent="0.25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zoomScale="106" zoomScaleNormal="106" workbookViewId="0">
      <selection activeCell="A144" sqref="A1:I144"/>
    </sheetView>
  </sheetViews>
  <sheetFormatPr baseColWidth="10" defaultColWidth="9.08984375" defaultRowHeight="10" x14ac:dyDescent="0.2"/>
  <cols>
    <col min="1" max="1" width="10" style="20" customWidth="1"/>
    <col min="2" max="2" width="46.453125" style="20" customWidth="1"/>
    <col min="3" max="6" width="13.54296875" style="20" customWidth="1"/>
    <col min="7" max="7" width="14.81640625" style="20" customWidth="1"/>
    <col min="8" max="8" width="8.26953125" style="20" customWidth="1"/>
    <col min="9" max="9" width="7.7265625" style="20" customWidth="1"/>
    <col min="10" max="16384" width="9.08984375" style="20"/>
  </cols>
  <sheetData>
    <row r="1" spans="1:8" s="16" customFormat="1" ht="18.899999999999999" customHeight="1" x14ac:dyDescent="0.35">
      <c r="A1" s="169" t="s">
        <v>656</v>
      </c>
      <c r="B1" s="170"/>
      <c r="C1" s="170"/>
      <c r="D1" s="170"/>
      <c r="E1" s="170"/>
      <c r="F1" s="170"/>
      <c r="G1" s="14" t="s">
        <v>599</v>
      </c>
      <c r="H1" s="25">
        <v>2023</v>
      </c>
    </row>
    <row r="2" spans="1:8" s="16" customFormat="1" ht="18.899999999999999" customHeight="1" x14ac:dyDescent="0.35">
      <c r="A2" s="169" t="s">
        <v>603</v>
      </c>
      <c r="B2" s="170"/>
      <c r="C2" s="170"/>
      <c r="D2" s="170"/>
      <c r="E2" s="170"/>
      <c r="F2" s="170"/>
      <c r="G2" s="14" t="s">
        <v>600</v>
      </c>
      <c r="H2" s="25" t="s">
        <v>602</v>
      </c>
    </row>
    <row r="3" spans="1:8" s="16" customFormat="1" ht="18.899999999999999" customHeight="1" x14ac:dyDescent="0.35">
      <c r="A3" s="169" t="s">
        <v>657</v>
      </c>
      <c r="B3" s="170"/>
      <c r="C3" s="170"/>
      <c r="D3" s="170"/>
      <c r="E3" s="170"/>
      <c r="F3" s="170"/>
      <c r="G3" s="14" t="s">
        <v>601</v>
      </c>
      <c r="H3" s="25">
        <v>3</v>
      </c>
    </row>
    <row r="4" spans="1:8" ht="10.5" x14ac:dyDescent="0.25">
      <c r="A4" s="18" t="s">
        <v>194</v>
      </c>
      <c r="B4" s="19"/>
      <c r="C4" s="19"/>
      <c r="D4" s="19"/>
      <c r="E4" s="19"/>
      <c r="F4" s="19"/>
      <c r="G4" s="19"/>
      <c r="H4" s="19"/>
    </row>
    <row r="6" spans="1:8" ht="10.5" x14ac:dyDescent="0.25">
      <c r="A6" s="19" t="s">
        <v>151</v>
      </c>
      <c r="B6" s="19"/>
      <c r="C6" s="19"/>
      <c r="D6" s="19"/>
      <c r="E6" s="19"/>
      <c r="F6" s="19"/>
      <c r="G6" s="19"/>
      <c r="H6" s="19"/>
    </row>
    <row r="7" spans="1:8" ht="10.5" x14ac:dyDescent="0.25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ht="10.5" x14ac:dyDescent="0.25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ht="10.5" x14ac:dyDescent="0.25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3539</v>
      </c>
      <c r="D15" s="24">
        <v>0</v>
      </c>
      <c r="E15" s="24">
        <v>0</v>
      </c>
      <c r="F15" s="24">
        <v>0</v>
      </c>
      <c r="G15" s="24">
        <v>66802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5" x14ac:dyDescent="0.25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ht="10.5" x14ac:dyDescent="0.25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877.52</v>
      </c>
      <c r="D20" s="24">
        <v>877.52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ht="10.5" x14ac:dyDescent="0.25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ht="10.5" x14ac:dyDescent="0.25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ht="10.5" x14ac:dyDescent="0.25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ht="10.5" x14ac:dyDescent="0.25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ht="10.5" x14ac:dyDescent="0.25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ht="10.5" x14ac:dyDescent="0.25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ht="10.5" x14ac:dyDescent="0.25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ht="10.5" x14ac:dyDescent="0.25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ht="10.5" x14ac:dyDescent="0.25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ht="10.5" x14ac:dyDescent="0.25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50390691.539999999</v>
      </c>
      <c r="D54" s="24">
        <f>SUM(D55:D61)</f>
        <v>0</v>
      </c>
      <c r="E54" s="24">
        <f>SUM(E55:E61)</f>
        <v>1393994.35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50390691.539999999</v>
      </c>
      <c r="D57" s="24">
        <v>0</v>
      </c>
      <c r="E57" s="24">
        <v>1393994.35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13078288.4</v>
      </c>
      <c r="D62" s="24">
        <f t="shared" ref="D62:E62" si="0">SUM(D63:D70)</f>
        <v>0</v>
      </c>
      <c r="E62" s="24">
        <f t="shared" si="0"/>
        <v>11128208.76</v>
      </c>
    </row>
    <row r="63" spans="1:9" x14ac:dyDescent="0.2">
      <c r="A63" s="22">
        <v>1241</v>
      </c>
      <c r="B63" s="20" t="s">
        <v>237</v>
      </c>
      <c r="C63" s="24">
        <v>6160354.6799999997</v>
      </c>
      <c r="D63" s="24">
        <v>0</v>
      </c>
      <c r="E63" s="24">
        <v>5352469.3099999996</v>
      </c>
    </row>
    <row r="64" spans="1:9" x14ac:dyDescent="0.2">
      <c r="A64" s="22">
        <v>1242</v>
      </c>
      <c r="B64" s="20" t="s">
        <v>238</v>
      </c>
      <c r="C64" s="24">
        <v>1299698.73</v>
      </c>
      <c r="D64" s="24">
        <v>0</v>
      </c>
      <c r="E64" s="24">
        <v>834358.03</v>
      </c>
    </row>
    <row r="65" spans="1:9" x14ac:dyDescent="0.2">
      <c r="A65" s="22">
        <v>1243</v>
      </c>
      <c r="B65" s="20" t="s">
        <v>239</v>
      </c>
      <c r="C65" s="24">
        <v>3162715.41</v>
      </c>
      <c r="D65" s="24">
        <v>0</v>
      </c>
      <c r="E65" s="24">
        <v>2895704.58</v>
      </c>
    </row>
    <row r="66" spans="1:9" x14ac:dyDescent="0.2">
      <c r="A66" s="22">
        <v>1244</v>
      </c>
      <c r="B66" s="20" t="s">
        <v>240</v>
      </c>
      <c r="C66" s="24">
        <v>1024699.64</v>
      </c>
      <c r="D66" s="24">
        <v>0</v>
      </c>
      <c r="E66" s="24">
        <v>1024700.15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242</v>
      </c>
      <c r="C68" s="24">
        <v>1389271.95</v>
      </c>
      <c r="D68" s="24">
        <v>0</v>
      </c>
      <c r="E68" s="24">
        <v>1020976.69</v>
      </c>
    </row>
    <row r="69" spans="1:9" x14ac:dyDescent="0.2">
      <c r="A69" s="22">
        <v>1247</v>
      </c>
      <c r="B69" s="20" t="s">
        <v>243</v>
      </c>
      <c r="C69" s="24">
        <v>41547.99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ht="10.5" x14ac:dyDescent="0.25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ht="10.5" x14ac:dyDescent="0.25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5343.72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5343.72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ht="10.5" x14ac:dyDescent="0.25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ht="10.5" x14ac:dyDescent="0.25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ht="10.5" x14ac:dyDescent="0.25">
      <c r="A94" s="19" t="s">
        <v>620</v>
      </c>
      <c r="C94" s="24"/>
    </row>
    <row r="95" spans="1:8" ht="10.5" x14ac:dyDescent="0.25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1290</v>
      </c>
      <c r="B96" s="20" t="s">
        <v>263</v>
      </c>
      <c r="C96" s="24">
        <f>SUM(C97:C99)</f>
        <v>0</v>
      </c>
    </row>
    <row r="97" spans="1:8" x14ac:dyDescent="0.2">
      <c r="A97" s="22">
        <v>1291</v>
      </c>
      <c r="B97" s="20" t="s">
        <v>264</v>
      </c>
      <c r="C97" s="24">
        <v>0</v>
      </c>
    </row>
    <row r="98" spans="1:8" x14ac:dyDescent="0.2">
      <c r="A98" s="22">
        <v>1292</v>
      </c>
      <c r="B98" s="20" t="s">
        <v>265</v>
      </c>
      <c r="C98" s="24">
        <v>0</v>
      </c>
    </row>
    <row r="99" spans="1:8" x14ac:dyDescent="0.2">
      <c r="A99" s="22">
        <v>1293</v>
      </c>
      <c r="B99" s="20" t="s">
        <v>266</v>
      </c>
      <c r="C99" s="24">
        <v>0</v>
      </c>
    </row>
    <row r="101" spans="1:8" ht="10.5" x14ac:dyDescent="0.25">
      <c r="A101" s="19" t="s">
        <v>169</v>
      </c>
      <c r="B101" s="19"/>
      <c r="C101" s="19"/>
      <c r="D101" s="19"/>
      <c r="E101" s="19"/>
      <c r="F101" s="19"/>
      <c r="G101" s="19"/>
      <c r="H101" s="19"/>
    </row>
    <row r="102" spans="1:8" ht="10.5" x14ac:dyDescent="0.25">
      <c r="A102" s="21" t="s">
        <v>144</v>
      </c>
      <c r="B102" s="21" t="s">
        <v>141</v>
      </c>
      <c r="C102" s="21" t="s">
        <v>142</v>
      </c>
      <c r="D102" s="21" t="s">
        <v>201</v>
      </c>
      <c r="E102" s="21" t="s">
        <v>202</v>
      </c>
      <c r="F102" s="21" t="s">
        <v>203</v>
      </c>
      <c r="G102" s="21" t="s">
        <v>267</v>
      </c>
      <c r="H102" s="21" t="s">
        <v>268</v>
      </c>
    </row>
    <row r="103" spans="1:8" x14ac:dyDescent="0.2">
      <c r="A103" s="22">
        <v>2110</v>
      </c>
      <c r="B103" s="20" t="s">
        <v>269</v>
      </c>
      <c r="C103" s="24">
        <f>SUM(C104:C112)</f>
        <v>383990.15</v>
      </c>
      <c r="D103" s="24">
        <f>SUM(D104:D112)</f>
        <v>383990.15</v>
      </c>
      <c r="E103" s="24">
        <f>SUM(E104:E112)</f>
        <v>0</v>
      </c>
      <c r="F103" s="24">
        <f>SUM(F104:F112)</f>
        <v>0</v>
      </c>
      <c r="G103" s="24">
        <f>SUM(G104:G112)</f>
        <v>0</v>
      </c>
    </row>
    <row r="104" spans="1:8" x14ac:dyDescent="0.2">
      <c r="A104" s="22">
        <v>2111</v>
      </c>
      <c r="B104" s="20" t="s">
        <v>270</v>
      </c>
      <c r="C104" s="24">
        <v>0</v>
      </c>
      <c r="D104" s="24">
        <f>C104</f>
        <v>0</v>
      </c>
      <c r="E104" s="24">
        <v>0</v>
      </c>
      <c r="F104" s="24">
        <v>0</v>
      </c>
      <c r="G104" s="24">
        <v>0</v>
      </c>
    </row>
    <row r="105" spans="1:8" x14ac:dyDescent="0.2">
      <c r="A105" s="22">
        <v>2112</v>
      </c>
      <c r="B105" s="20" t="s">
        <v>271</v>
      </c>
      <c r="C105" s="24">
        <v>0</v>
      </c>
      <c r="D105" s="24">
        <f t="shared" ref="D105:D112" si="1">C105</f>
        <v>0</v>
      </c>
      <c r="E105" s="24">
        <v>0</v>
      </c>
      <c r="F105" s="24">
        <v>0</v>
      </c>
      <c r="G105" s="24">
        <v>0</v>
      </c>
    </row>
    <row r="106" spans="1:8" x14ac:dyDescent="0.2">
      <c r="A106" s="22">
        <v>2113</v>
      </c>
      <c r="B106" s="20" t="s">
        <v>272</v>
      </c>
      <c r="C106" s="24">
        <v>0</v>
      </c>
      <c r="D106" s="24">
        <f t="shared" si="1"/>
        <v>0</v>
      </c>
      <c r="E106" s="24">
        <v>0</v>
      </c>
      <c r="F106" s="24">
        <v>0</v>
      </c>
      <c r="G106" s="24">
        <v>0</v>
      </c>
    </row>
    <row r="107" spans="1:8" x14ac:dyDescent="0.2">
      <c r="A107" s="22">
        <v>2114</v>
      </c>
      <c r="B107" s="20" t="s">
        <v>273</v>
      </c>
      <c r="C107" s="24">
        <v>0</v>
      </c>
      <c r="D107" s="24">
        <f t="shared" si="1"/>
        <v>0</v>
      </c>
      <c r="E107" s="24">
        <v>0</v>
      </c>
      <c r="F107" s="24">
        <v>0</v>
      </c>
      <c r="G107" s="24">
        <v>0</v>
      </c>
    </row>
    <row r="108" spans="1:8" x14ac:dyDescent="0.2">
      <c r="A108" s="22">
        <v>2115</v>
      </c>
      <c r="B108" s="20" t="s">
        <v>274</v>
      </c>
      <c r="C108" s="24">
        <v>0</v>
      </c>
      <c r="D108" s="24">
        <f t="shared" si="1"/>
        <v>0</v>
      </c>
      <c r="E108" s="24">
        <v>0</v>
      </c>
      <c r="F108" s="24">
        <v>0</v>
      </c>
      <c r="G108" s="24">
        <v>0</v>
      </c>
    </row>
    <row r="109" spans="1:8" x14ac:dyDescent="0.2">
      <c r="A109" s="22">
        <v>2116</v>
      </c>
      <c r="B109" s="20" t="s">
        <v>275</v>
      </c>
      <c r="C109" s="24">
        <v>0</v>
      </c>
      <c r="D109" s="24">
        <f t="shared" si="1"/>
        <v>0</v>
      </c>
      <c r="E109" s="24">
        <v>0</v>
      </c>
      <c r="F109" s="24">
        <v>0</v>
      </c>
      <c r="G109" s="24">
        <v>0</v>
      </c>
    </row>
    <row r="110" spans="1:8" x14ac:dyDescent="0.2">
      <c r="A110" s="22">
        <v>2117</v>
      </c>
      <c r="B110" s="20" t="s">
        <v>276</v>
      </c>
      <c r="C110" s="24">
        <v>383990.15</v>
      </c>
      <c r="D110" s="24">
        <f t="shared" si="1"/>
        <v>383990.15</v>
      </c>
      <c r="E110" s="24">
        <v>0</v>
      </c>
      <c r="F110" s="24">
        <v>0</v>
      </c>
      <c r="G110" s="24">
        <v>0</v>
      </c>
    </row>
    <row r="111" spans="1:8" x14ac:dyDescent="0.2">
      <c r="A111" s="22">
        <v>2118</v>
      </c>
      <c r="B111" s="20" t="s">
        <v>277</v>
      </c>
      <c r="C111" s="24">
        <v>0</v>
      </c>
      <c r="D111" s="24">
        <f t="shared" si="1"/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2119</v>
      </c>
      <c r="B112" s="20" t="s">
        <v>278</v>
      </c>
      <c r="C112" s="24">
        <v>0</v>
      </c>
      <c r="D112" s="24">
        <f t="shared" si="1"/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2120</v>
      </c>
      <c r="B113" s="20" t="s">
        <v>279</v>
      </c>
      <c r="C113" s="24">
        <f>SUM(C114:C116)</f>
        <v>0</v>
      </c>
      <c r="D113" s="24">
        <f t="shared" ref="D113:G113" si="2">SUM(D114:D116)</f>
        <v>0</v>
      </c>
      <c r="E113" s="24">
        <f t="shared" si="2"/>
        <v>0</v>
      </c>
      <c r="F113" s="24">
        <f t="shared" si="2"/>
        <v>0</v>
      </c>
      <c r="G113" s="24">
        <f t="shared" si="2"/>
        <v>0</v>
      </c>
    </row>
    <row r="114" spans="1:8" x14ac:dyDescent="0.2">
      <c r="A114" s="22">
        <v>2121</v>
      </c>
      <c r="B114" s="20" t="s">
        <v>280</v>
      </c>
      <c r="C114" s="24">
        <v>0</v>
      </c>
      <c r="D114" s="24">
        <f>C114</f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2122</v>
      </c>
      <c r="B115" s="20" t="s">
        <v>281</v>
      </c>
      <c r="C115" s="24">
        <v>0</v>
      </c>
      <c r="D115" s="24">
        <f t="shared" ref="D115:D116" si="3">C115</f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2129</v>
      </c>
      <c r="B116" s="20" t="s">
        <v>282</v>
      </c>
      <c r="C116" s="24">
        <v>0</v>
      </c>
      <c r="D116" s="24">
        <f t="shared" si="3"/>
        <v>0</v>
      </c>
      <c r="E116" s="24">
        <v>0</v>
      </c>
      <c r="F116" s="24">
        <v>0</v>
      </c>
      <c r="G116" s="24">
        <v>0</v>
      </c>
    </row>
    <row r="118" spans="1:8" ht="10.5" x14ac:dyDescent="0.25">
      <c r="A118" s="19" t="s">
        <v>170</v>
      </c>
      <c r="B118" s="19"/>
      <c r="C118" s="19"/>
      <c r="D118" s="19"/>
      <c r="E118" s="19"/>
      <c r="F118" s="19"/>
      <c r="G118" s="19"/>
      <c r="H118" s="19"/>
    </row>
    <row r="119" spans="1:8" ht="10.5" x14ac:dyDescent="0.25">
      <c r="A119" s="21" t="s">
        <v>144</v>
      </c>
      <c r="B119" s="21" t="s">
        <v>141</v>
      </c>
      <c r="C119" s="21" t="s">
        <v>142</v>
      </c>
      <c r="D119" s="21" t="s">
        <v>145</v>
      </c>
      <c r="E119" s="21" t="s">
        <v>205</v>
      </c>
      <c r="F119" s="21"/>
      <c r="G119" s="21"/>
      <c r="H119" s="21"/>
    </row>
    <row r="120" spans="1:8" x14ac:dyDescent="0.2">
      <c r="A120" s="22">
        <v>2160</v>
      </c>
      <c r="B120" s="20" t="s">
        <v>283</v>
      </c>
      <c r="C120" s="24">
        <f>SUM(C121:C126)</f>
        <v>48000</v>
      </c>
    </row>
    <row r="121" spans="1:8" x14ac:dyDescent="0.2">
      <c r="A121" s="22">
        <v>2161</v>
      </c>
      <c r="B121" s="20" t="s">
        <v>284</v>
      </c>
      <c r="C121" s="24">
        <v>48000</v>
      </c>
    </row>
    <row r="122" spans="1:8" x14ac:dyDescent="0.2">
      <c r="A122" s="22">
        <v>2162</v>
      </c>
      <c r="B122" s="20" t="s">
        <v>285</v>
      </c>
      <c r="C122" s="24">
        <v>0</v>
      </c>
    </row>
    <row r="123" spans="1:8" x14ac:dyDescent="0.2">
      <c r="A123" s="22">
        <v>2163</v>
      </c>
      <c r="B123" s="20" t="s">
        <v>286</v>
      </c>
      <c r="C123" s="24">
        <v>0</v>
      </c>
    </row>
    <row r="124" spans="1:8" x14ac:dyDescent="0.2">
      <c r="A124" s="22">
        <v>2164</v>
      </c>
      <c r="B124" s="20" t="s">
        <v>287</v>
      </c>
      <c r="C124" s="24">
        <v>0</v>
      </c>
    </row>
    <row r="125" spans="1:8" x14ac:dyDescent="0.2">
      <c r="A125" s="22">
        <v>2165</v>
      </c>
      <c r="B125" s="20" t="s">
        <v>288</v>
      </c>
      <c r="C125" s="24">
        <v>0</v>
      </c>
    </row>
    <row r="126" spans="1:8" x14ac:dyDescent="0.2">
      <c r="A126" s="22">
        <v>2166</v>
      </c>
      <c r="B126" s="20" t="s">
        <v>289</v>
      </c>
      <c r="C126" s="24">
        <v>0</v>
      </c>
    </row>
    <row r="127" spans="1:8" x14ac:dyDescent="0.2">
      <c r="A127" s="22">
        <v>2250</v>
      </c>
      <c r="B127" s="20" t="s">
        <v>290</v>
      </c>
      <c r="C127" s="24">
        <f>SUM(C128:C133)</f>
        <v>0</v>
      </c>
    </row>
    <row r="128" spans="1:8" x14ac:dyDescent="0.2">
      <c r="A128" s="22">
        <v>2251</v>
      </c>
      <c r="B128" s="20" t="s">
        <v>291</v>
      </c>
      <c r="C128" s="24">
        <v>0</v>
      </c>
    </row>
    <row r="129" spans="1:8" x14ac:dyDescent="0.2">
      <c r="A129" s="22">
        <v>2252</v>
      </c>
      <c r="B129" s="20" t="s">
        <v>292</v>
      </c>
      <c r="C129" s="24">
        <v>0</v>
      </c>
    </row>
    <row r="130" spans="1:8" x14ac:dyDescent="0.2">
      <c r="A130" s="22">
        <v>2253</v>
      </c>
      <c r="B130" s="20" t="s">
        <v>293</v>
      </c>
      <c r="C130" s="24">
        <v>0</v>
      </c>
    </row>
    <row r="131" spans="1:8" x14ac:dyDescent="0.2">
      <c r="A131" s="22">
        <v>2254</v>
      </c>
      <c r="B131" s="20" t="s">
        <v>294</v>
      </c>
      <c r="C131" s="24">
        <v>0</v>
      </c>
    </row>
    <row r="132" spans="1:8" x14ac:dyDescent="0.2">
      <c r="A132" s="22">
        <v>2255</v>
      </c>
      <c r="B132" s="20" t="s">
        <v>295</v>
      </c>
      <c r="C132" s="24">
        <v>0</v>
      </c>
    </row>
    <row r="133" spans="1:8" x14ac:dyDescent="0.2">
      <c r="A133" s="22">
        <v>2256</v>
      </c>
      <c r="B133" s="20" t="s">
        <v>296</v>
      </c>
      <c r="C133" s="24">
        <v>0</v>
      </c>
    </row>
    <row r="135" spans="1:8" ht="10.5" x14ac:dyDescent="0.25">
      <c r="A135" s="19" t="s">
        <v>171</v>
      </c>
      <c r="B135" s="19"/>
      <c r="C135" s="19"/>
      <c r="D135" s="19"/>
      <c r="E135" s="19"/>
      <c r="F135" s="19"/>
      <c r="G135" s="19"/>
      <c r="H135" s="19"/>
    </row>
    <row r="136" spans="1:8" ht="10.5" x14ac:dyDescent="0.25">
      <c r="A136" s="23" t="s">
        <v>144</v>
      </c>
      <c r="B136" s="23" t="s">
        <v>141</v>
      </c>
      <c r="C136" s="23" t="s">
        <v>142</v>
      </c>
      <c r="D136" s="23" t="s">
        <v>145</v>
      </c>
      <c r="E136" s="23" t="s">
        <v>205</v>
      </c>
      <c r="F136" s="23"/>
      <c r="G136" s="23"/>
      <c r="H136" s="23"/>
    </row>
    <row r="137" spans="1:8" x14ac:dyDescent="0.2">
      <c r="A137" s="22">
        <v>2159</v>
      </c>
      <c r="B137" s="20" t="s">
        <v>297</v>
      </c>
      <c r="C137" s="24">
        <v>0</v>
      </c>
    </row>
    <row r="138" spans="1:8" x14ac:dyDescent="0.2">
      <c r="A138" s="22">
        <v>2199</v>
      </c>
      <c r="B138" s="20" t="s">
        <v>298</v>
      </c>
      <c r="C138" s="24">
        <v>0</v>
      </c>
    </row>
    <row r="139" spans="1:8" x14ac:dyDescent="0.2">
      <c r="A139" s="22">
        <v>2240</v>
      </c>
      <c r="B139" s="20" t="s">
        <v>299</v>
      </c>
      <c r="C139" s="24">
        <f>SUM(C140:C142)</f>
        <v>0</v>
      </c>
    </row>
    <row r="140" spans="1:8" x14ac:dyDescent="0.2">
      <c r="A140" s="22">
        <v>2241</v>
      </c>
      <c r="B140" s="20" t="s">
        <v>300</v>
      </c>
      <c r="C140" s="24">
        <v>0</v>
      </c>
    </row>
    <row r="141" spans="1:8" x14ac:dyDescent="0.2">
      <c r="A141" s="22">
        <v>2242</v>
      </c>
      <c r="B141" s="20" t="s">
        <v>301</v>
      </c>
      <c r="C141" s="24">
        <v>0</v>
      </c>
    </row>
    <row r="142" spans="1:8" x14ac:dyDescent="0.2">
      <c r="A142" s="22">
        <v>2249</v>
      </c>
      <c r="B142" s="20" t="s">
        <v>302</v>
      </c>
      <c r="C142" s="24">
        <v>0</v>
      </c>
    </row>
    <row r="144" spans="1:8" x14ac:dyDescent="0.2">
      <c r="B144" s="20" t="s">
        <v>619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581</v>
      </c>
    </row>
    <row r="10" spans="1:2" ht="15" customHeight="1" x14ac:dyDescent="0.2">
      <c r="A10" s="103"/>
      <c r="B10" s="102" t="s">
        <v>582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5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8"/>
  <sheetViews>
    <sheetView zoomScaleNormal="100" workbookViewId="0">
      <selection activeCell="A219" sqref="A1:E219"/>
    </sheetView>
  </sheetViews>
  <sheetFormatPr baseColWidth="10" defaultColWidth="9.08984375" defaultRowHeight="10" x14ac:dyDescent="0.2"/>
  <cols>
    <col min="1" max="1" width="10" style="20" customWidth="1"/>
    <col min="2" max="2" width="75.36328125" style="20" customWidth="1"/>
    <col min="3" max="3" width="12.7265625" style="20" customWidth="1"/>
    <col min="4" max="4" width="12.81640625" style="20" customWidth="1"/>
    <col min="5" max="5" width="11.453125" style="20" customWidth="1"/>
    <col min="6" max="16384" width="9.08984375" style="20"/>
  </cols>
  <sheetData>
    <row r="1" spans="1:5" s="26" customFormat="1" ht="18.899999999999999" customHeight="1" x14ac:dyDescent="0.35">
      <c r="A1" s="167" t="s">
        <v>656</v>
      </c>
      <c r="B1" s="167"/>
      <c r="C1" s="167"/>
      <c r="D1" s="14" t="s">
        <v>599</v>
      </c>
      <c r="E1" s="25">
        <v>2023</v>
      </c>
    </row>
    <row r="2" spans="1:5" s="16" customFormat="1" ht="18.899999999999999" customHeight="1" x14ac:dyDescent="0.35">
      <c r="A2" s="167" t="s">
        <v>604</v>
      </c>
      <c r="B2" s="167"/>
      <c r="C2" s="167"/>
      <c r="D2" s="14" t="s">
        <v>600</v>
      </c>
      <c r="E2" s="25" t="s">
        <v>602</v>
      </c>
    </row>
    <row r="3" spans="1:5" s="16" customFormat="1" ht="18.899999999999999" customHeight="1" x14ac:dyDescent="0.35">
      <c r="A3" s="167" t="s">
        <v>657</v>
      </c>
      <c r="B3" s="167"/>
      <c r="C3" s="167"/>
      <c r="D3" s="14" t="s">
        <v>601</v>
      </c>
      <c r="E3" s="25">
        <v>3</v>
      </c>
    </row>
    <row r="4" spans="1:5" ht="10.5" x14ac:dyDescent="0.25">
      <c r="A4" s="18" t="s">
        <v>194</v>
      </c>
      <c r="B4" s="19"/>
      <c r="C4" s="19"/>
      <c r="D4" s="19"/>
      <c r="E4" s="19"/>
    </row>
    <row r="6" spans="1:5" ht="10.5" x14ac:dyDescent="0.25">
      <c r="A6" s="96" t="s">
        <v>567</v>
      </c>
      <c r="B6" s="47"/>
      <c r="C6" s="47"/>
      <c r="D6" s="47"/>
      <c r="E6" s="47"/>
    </row>
    <row r="7" spans="1:5" ht="10.5" x14ac:dyDescent="0.25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4302653.13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0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0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0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0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0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594</v>
      </c>
      <c r="C46" s="55">
        <f>SUM(C47:C54)</f>
        <v>4302653.13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0" x14ac:dyDescent="0.2">
      <c r="A49" s="50">
        <v>4173</v>
      </c>
      <c r="B49" s="52" t="s">
        <v>500</v>
      </c>
      <c r="C49" s="55">
        <v>4302653.13</v>
      </c>
      <c r="D49" s="92"/>
      <c r="E49" s="49"/>
    </row>
    <row r="50" spans="1:5" ht="20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0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0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0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ht="10.5" x14ac:dyDescent="0.25">
      <c r="A56" s="47" t="s">
        <v>566</v>
      </c>
      <c r="B56" s="47"/>
      <c r="C56" s="47"/>
      <c r="D56" s="47"/>
      <c r="E56" s="47"/>
    </row>
    <row r="57" spans="1:5" ht="10.5" x14ac:dyDescent="0.25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0" x14ac:dyDescent="0.2">
      <c r="A58" s="50">
        <v>4200</v>
      </c>
      <c r="B58" s="52" t="s">
        <v>506</v>
      </c>
      <c r="C58" s="55">
        <f>+C59+C65</f>
        <v>20407741.989999998</v>
      </c>
      <c r="D58" s="92"/>
      <c r="E58" s="49"/>
    </row>
    <row r="59" spans="1: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20407741.989999998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20407741.989999998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ht="10.5" x14ac:dyDescent="0.25">
      <c r="A71" s="96" t="s">
        <v>574</v>
      </c>
      <c r="B71" s="47"/>
      <c r="C71" s="47"/>
      <c r="D71" s="47"/>
      <c r="E71" s="47"/>
    </row>
    <row r="72" spans="1:5" ht="10.5" x14ac:dyDescent="0.25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334304.65999999997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334304.65999999997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334304.65999999997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ht="10.5" x14ac:dyDescent="0.25">
      <c r="A96" s="96" t="s">
        <v>568</v>
      </c>
      <c r="B96" s="47"/>
      <c r="C96" s="47"/>
      <c r="D96" s="47"/>
      <c r="E96" s="47"/>
    </row>
    <row r="97" spans="1:5" ht="10.5" x14ac:dyDescent="0.25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21772484.760000002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21686220.810000002</v>
      </c>
      <c r="D99" s="57">
        <f>C99/$C$98</f>
        <v>0.99603793728869749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17626353.940000001</v>
      </c>
      <c r="D100" s="57">
        <f t="shared" ref="D100:D163" si="0">C100/$C$98</f>
        <v>0.80957015858763193</v>
      </c>
      <c r="E100" s="56"/>
    </row>
    <row r="101" spans="1:5" x14ac:dyDescent="0.2">
      <c r="A101" s="54">
        <v>5111</v>
      </c>
      <c r="B101" s="51" t="s">
        <v>361</v>
      </c>
      <c r="C101" s="55">
        <v>4855035.53</v>
      </c>
      <c r="D101" s="57">
        <f t="shared" si="0"/>
        <v>0.22298950181926777</v>
      </c>
      <c r="E101" s="56"/>
    </row>
    <row r="102" spans="1:5" x14ac:dyDescent="0.2">
      <c r="A102" s="54">
        <v>5112</v>
      </c>
      <c r="B102" s="51" t="s">
        <v>362</v>
      </c>
      <c r="C102" s="55">
        <v>945161.17</v>
      </c>
      <c r="D102" s="57">
        <f t="shared" si="0"/>
        <v>4.3410808661418027E-2</v>
      </c>
      <c r="E102" s="56"/>
    </row>
    <row r="103" spans="1:5" x14ac:dyDescent="0.2">
      <c r="A103" s="54">
        <v>5113</v>
      </c>
      <c r="B103" s="51" t="s">
        <v>363</v>
      </c>
      <c r="C103" s="55">
        <v>3386751.08</v>
      </c>
      <c r="D103" s="57">
        <f t="shared" si="0"/>
        <v>0.15555188658219091</v>
      </c>
      <c r="E103" s="56"/>
    </row>
    <row r="104" spans="1:5" x14ac:dyDescent="0.2">
      <c r="A104" s="54">
        <v>5114</v>
      </c>
      <c r="B104" s="51" t="s">
        <v>364</v>
      </c>
      <c r="C104" s="55">
        <v>1730292.47</v>
      </c>
      <c r="D104" s="57">
        <f t="shared" si="0"/>
        <v>7.9471520548672542E-2</v>
      </c>
      <c r="E104" s="56"/>
    </row>
    <row r="105" spans="1:5" x14ac:dyDescent="0.2">
      <c r="A105" s="54">
        <v>5115</v>
      </c>
      <c r="B105" s="51" t="s">
        <v>365</v>
      </c>
      <c r="C105" s="55">
        <v>6378226.2400000002</v>
      </c>
      <c r="D105" s="57">
        <f t="shared" si="0"/>
        <v>0.29294893579248049</v>
      </c>
      <c r="E105" s="56"/>
    </row>
    <row r="106" spans="1:5" x14ac:dyDescent="0.2">
      <c r="A106" s="54">
        <v>5116</v>
      </c>
      <c r="B106" s="51" t="s">
        <v>366</v>
      </c>
      <c r="C106" s="55">
        <v>330887.45</v>
      </c>
      <c r="D106" s="57">
        <f t="shared" si="0"/>
        <v>1.5197505183602205E-2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251430.17</v>
      </c>
      <c r="D107" s="57">
        <f t="shared" si="0"/>
        <v>1.1548069628778556E-2</v>
      </c>
      <c r="E107" s="56"/>
    </row>
    <row r="108" spans="1:5" x14ac:dyDescent="0.2">
      <c r="A108" s="54">
        <v>5121</v>
      </c>
      <c r="B108" s="51" t="s">
        <v>368</v>
      </c>
      <c r="C108" s="55">
        <v>81273.460000000006</v>
      </c>
      <c r="D108" s="57">
        <f t="shared" si="0"/>
        <v>3.7328518492898005E-3</v>
      </c>
      <c r="E108" s="56"/>
    </row>
    <row r="109" spans="1:5" x14ac:dyDescent="0.2">
      <c r="A109" s="54">
        <v>5122</v>
      </c>
      <c r="B109" s="51" t="s">
        <v>369</v>
      </c>
      <c r="C109" s="55">
        <v>5263.96</v>
      </c>
      <c r="D109" s="57">
        <f t="shared" si="0"/>
        <v>2.4177121068289127E-4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11827.64</v>
      </c>
      <c r="D111" s="57">
        <f t="shared" si="0"/>
        <v>5.4323795057739654E-4</v>
      </c>
      <c r="E111" s="56"/>
    </row>
    <row r="112" spans="1:5" x14ac:dyDescent="0.2">
      <c r="A112" s="54">
        <v>5125</v>
      </c>
      <c r="B112" s="51" t="s">
        <v>372</v>
      </c>
      <c r="C112" s="55">
        <v>10541.42</v>
      </c>
      <c r="D112" s="57">
        <f t="shared" si="0"/>
        <v>4.8416247002576842E-4</v>
      </c>
      <c r="E112" s="56"/>
    </row>
    <row r="113" spans="1:5" x14ac:dyDescent="0.2">
      <c r="A113" s="54">
        <v>5126</v>
      </c>
      <c r="B113" s="51" t="s">
        <v>373</v>
      </c>
      <c r="C113" s="55">
        <v>102952.5</v>
      </c>
      <c r="D113" s="57">
        <f t="shared" si="0"/>
        <v>4.7285599753475261E-3</v>
      </c>
      <c r="E113" s="56"/>
    </row>
    <row r="114" spans="1:5" x14ac:dyDescent="0.2">
      <c r="A114" s="54">
        <v>5127</v>
      </c>
      <c r="B114" s="51" t="s">
        <v>374</v>
      </c>
      <c r="C114" s="55">
        <v>28475</v>
      </c>
      <c r="D114" s="57">
        <f t="shared" si="0"/>
        <v>1.307843377266417E-3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11096.19</v>
      </c>
      <c r="D116" s="57">
        <f t="shared" si="0"/>
        <v>5.096427955887567E-4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3808436.7</v>
      </c>
      <c r="D117" s="57">
        <f t="shared" si="0"/>
        <v>0.17491970907228688</v>
      </c>
      <c r="E117" s="56"/>
    </row>
    <row r="118" spans="1:5" x14ac:dyDescent="0.2">
      <c r="A118" s="54">
        <v>5131</v>
      </c>
      <c r="B118" s="51" t="s">
        <v>378</v>
      </c>
      <c r="C118" s="55">
        <v>402952.36</v>
      </c>
      <c r="D118" s="57">
        <f t="shared" si="0"/>
        <v>1.8507412656009591E-2</v>
      </c>
      <c r="E118" s="56"/>
    </row>
    <row r="119" spans="1:5" x14ac:dyDescent="0.2">
      <c r="A119" s="54">
        <v>5132</v>
      </c>
      <c r="B119" s="51" t="s">
        <v>379</v>
      </c>
      <c r="C119" s="55">
        <v>89200.05</v>
      </c>
      <c r="D119" s="57">
        <f t="shared" si="0"/>
        <v>4.0969164054199571E-3</v>
      </c>
      <c r="E119" s="56"/>
    </row>
    <row r="120" spans="1:5" x14ac:dyDescent="0.2">
      <c r="A120" s="54">
        <v>5133</v>
      </c>
      <c r="B120" s="51" t="s">
        <v>380</v>
      </c>
      <c r="C120" s="55">
        <v>553427.78</v>
      </c>
      <c r="D120" s="57">
        <f t="shared" si="0"/>
        <v>2.5418678028735934E-2</v>
      </c>
      <c r="E120" s="56"/>
    </row>
    <row r="121" spans="1:5" x14ac:dyDescent="0.2">
      <c r="A121" s="54">
        <v>5134</v>
      </c>
      <c r="B121" s="51" t="s">
        <v>381</v>
      </c>
      <c r="C121" s="55">
        <v>25666.34</v>
      </c>
      <c r="D121" s="57">
        <f t="shared" si="0"/>
        <v>1.1788429424993199E-3</v>
      </c>
      <c r="E121" s="56"/>
    </row>
    <row r="122" spans="1:5" x14ac:dyDescent="0.2">
      <c r="A122" s="54">
        <v>5135</v>
      </c>
      <c r="B122" s="51" t="s">
        <v>382</v>
      </c>
      <c r="C122" s="55">
        <v>1976332.28</v>
      </c>
      <c r="D122" s="57">
        <f t="shared" si="0"/>
        <v>9.0772013474129526E-2</v>
      </c>
      <c r="E122" s="56"/>
    </row>
    <row r="123" spans="1:5" x14ac:dyDescent="0.2">
      <c r="A123" s="54">
        <v>5136</v>
      </c>
      <c r="B123" s="51" t="s">
        <v>383</v>
      </c>
      <c r="C123" s="55">
        <v>99931</v>
      </c>
      <c r="D123" s="57">
        <f t="shared" si="0"/>
        <v>4.5897838993366226E-3</v>
      </c>
      <c r="E123" s="56"/>
    </row>
    <row r="124" spans="1:5" x14ac:dyDescent="0.2">
      <c r="A124" s="54">
        <v>5137</v>
      </c>
      <c r="B124" s="51" t="s">
        <v>384</v>
      </c>
      <c r="C124" s="55">
        <v>22572</v>
      </c>
      <c r="D124" s="57">
        <f t="shared" si="0"/>
        <v>1.0367213594963149E-3</v>
      </c>
      <c r="E124" s="56"/>
    </row>
    <row r="125" spans="1:5" x14ac:dyDescent="0.2">
      <c r="A125" s="54">
        <v>5138</v>
      </c>
      <c r="B125" s="51" t="s">
        <v>385</v>
      </c>
      <c r="C125" s="55">
        <v>177879.12</v>
      </c>
      <c r="D125" s="57">
        <f t="shared" si="0"/>
        <v>8.1699044441081049E-3</v>
      </c>
      <c r="E125" s="56"/>
    </row>
    <row r="126" spans="1:5" x14ac:dyDescent="0.2">
      <c r="A126" s="54">
        <v>5139</v>
      </c>
      <c r="B126" s="51" t="s">
        <v>386</v>
      </c>
      <c r="C126" s="55">
        <v>460475.77</v>
      </c>
      <c r="D126" s="57">
        <f t="shared" si="0"/>
        <v>2.11494358625515E-2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3868.09</v>
      </c>
      <c r="D127" s="57">
        <f t="shared" si="0"/>
        <v>1.7765955712626709E-4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3868.09</v>
      </c>
      <c r="D137" s="57">
        <f t="shared" si="0"/>
        <v>1.7765955712626709E-4</v>
      </c>
      <c r="E137" s="56"/>
    </row>
    <row r="138" spans="1:5" x14ac:dyDescent="0.2">
      <c r="A138" s="54">
        <v>5241</v>
      </c>
      <c r="B138" s="51" t="s">
        <v>396</v>
      </c>
      <c r="C138" s="55">
        <v>3868.09</v>
      </c>
      <c r="D138" s="57">
        <f t="shared" si="0"/>
        <v>1.7765955712626709E-4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82395.86</v>
      </c>
      <c r="D185" s="57">
        <f t="shared" si="1"/>
        <v>3.7844031541763262E-3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2563</v>
      </c>
      <c r="D186" s="57">
        <f t="shared" si="1"/>
        <v>1.1771738633656987E-4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2563</v>
      </c>
      <c r="D194" s="57">
        <f t="shared" si="1"/>
        <v>1.1771738633656987E-4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79832.86</v>
      </c>
      <c r="D204" s="57">
        <f t="shared" si="1"/>
        <v>3.6666857678397564E-3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79832</v>
      </c>
      <c r="D207" s="57">
        <f t="shared" si="1"/>
        <v>3.6666462684436388E-3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0.86</v>
      </c>
      <c r="D213" s="57">
        <f t="shared" si="1"/>
        <v>3.9499396117616112E-8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619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9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2.453125" style="3" customWidth="1"/>
    <col min="4" max="16384" width="12.453125" style="3" hidden="1"/>
  </cols>
  <sheetData>
    <row r="1" spans="1:2" ht="10.5" x14ac:dyDescent="0.25">
      <c r="B1" s="110"/>
    </row>
    <row r="2" spans="1:2" ht="15" customHeight="1" x14ac:dyDescent="0.2">
      <c r="A2" s="97" t="s">
        <v>188</v>
      </c>
      <c r="B2" s="98" t="s">
        <v>50</v>
      </c>
    </row>
    <row r="3" spans="1:2" ht="10.5" x14ac:dyDescent="0.2">
      <c r="A3" s="13"/>
      <c r="B3" s="111"/>
    </row>
    <row r="4" spans="1:2" ht="14.15" customHeight="1" x14ac:dyDescent="0.2">
      <c r="A4" s="112" t="s">
        <v>569</v>
      </c>
      <c r="B4" s="102" t="s">
        <v>78</v>
      </c>
    </row>
    <row r="5" spans="1:2" ht="14.15" customHeight="1" x14ac:dyDescent="0.2">
      <c r="A5" s="103"/>
      <c r="B5" s="102" t="s">
        <v>51</v>
      </c>
    </row>
    <row r="6" spans="1:2" ht="14.15" customHeight="1" x14ac:dyDescent="0.2">
      <c r="A6" s="103"/>
      <c r="B6" s="102" t="s">
        <v>146</v>
      </c>
    </row>
    <row r="7" spans="1:2" ht="14.15" customHeight="1" x14ac:dyDescent="0.2">
      <c r="A7" s="103"/>
      <c r="B7" s="102" t="s">
        <v>63</v>
      </c>
    </row>
    <row r="8" spans="1:2" x14ac:dyDescent="0.2">
      <c r="A8" s="103"/>
    </row>
    <row r="9" spans="1:2" ht="10.5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ht="10.5" x14ac:dyDescent="0.2">
      <c r="A12" s="112" t="s">
        <v>572</v>
      </c>
      <c r="B12" s="104" t="s">
        <v>148</v>
      </c>
    </row>
    <row r="13" spans="1:2" ht="20.5" x14ac:dyDescent="0.2">
      <c r="A13" s="103"/>
      <c r="B13" s="104" t="s">
        <v>70</v>
      </c>
    </row>
    <row r="14" spans="1:2" ht="10.5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6" workbookViewId="0">
      <selection sqref="A1:C1"/>
    </sheetView>
  </sheetViews>
  <sheetFormatPr baseColWidth="10" defaultColWidth="9.08984375" defaultRowHeight="10" x14ac:dyDescent="0.2"/>
  <cols>
    <col min="1" max="1" width="10" style="29" customWidth="1"/>
    <col min="2" max="2" width="48.08984375" style="29" customWidth="1"/>
    <col min="3" max="3" width="22.90625" style="29" customWidth="1"/>
    <col min="4" max="5" width="16.6328125" style="29" customWidth="1"/>
    <col min="6" max="16384" width="9.08984375" style="29"/>
  </cols>
  <sheetData>
    <row r="1" spans="1:5" ht="18.899999999999999" customHeight="1" x14ac:dyDescent="0.2">
      <c r="A1" s="171" t="s">
        <v>656</v>
      </c>
      <c r="B1" s="171"/>
      <c r="C1" s="171"/>
      <c r="D1" s="27" t="s">
        <v>599</v>
      </c>
      <c r="E1" s="28">
        <v>2023</v>
      </c>
    </row>
    <row r="2" spans="1:5" ht="18.899999999999999" customHeight="1" x14ac:dyDescent="0.2">
      <c r="A2" s="171" t="s">
        <v>605</v>
      </c>
      <c r="B2" s="171"/>
      <c r="C2" s="171"/>
      <c r="D2" s="27" t="s">
        <v>600</v>
      </c>
      <c r="E2" s="28" t="s">
        <v>602</v>
      </c>
    </row>
    <row r="3" spans="1:5" ht="18.899999999999999" customHeight="1" x14ac:dyDescent="0.2">
      <c r="A3" s="171" t="s">
        <v>657</v>
      </c>
      <c r="B3" s="171"/>
      <c r="C3" s="171"/>
      <c r="D3" s="27" t="s">
        <v>601</v>
      </c>
      <c r="E3" s="28">
        <v>3</v>
      </c>
    </row>
    <row r="4" spans="1:5" ht="10.5" x14ac:dyDescent="0.25">
      <c r="A4" s="30" t="s">
        <v>194</v>
      </c>
      <c r="B4" s="31"/>
      <c r="C4" s="31"/>
      <c r="D4" s="31"/>
      <c r="E4" s="31"/>
    </row>
    <row r="6" spans="1:5" ht="10.5" x14ac:dyDescent="0.25">
      <c r="A6" s="31" t="s">
        <v>172</v>
      </c>
      <c r="B6" s="31"/>
      <c r="C6" s="31"/>
      <c r="D6" s="31"/>
      <c r="E6" s="31"/>
    </row>
    <row r="7" spans="1:5" ht="10.5" x14ac:dyDescent="0.25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37683405.799999997</v>
      </c>
    </row>
    <row r="9" spans="1:5" x14ac:dyDescent="0.2">
      <c r="A9" s="33">
        <v>3120</v>
      </c>
      <c r="B9" s="29" t="s">
        <v>465</v>
      </c>
      <c r="C9" s="34">
        <v>34393.19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ht="10.5" x14ac:dyDescent="0.25">
      <c r="A12" s="31" t="s">
        <v>174</v>
      </c>
      <c r="B12" s="31"/>
      <c r="C12" s="31"/>
      <c r="D12" s="31"/>
      <c r="E12" s="31"/>
    </row>
    <row r="13" spans="1:5" ht="10.5" x14ac:dyDescent="0.25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3272215.02</v>
      </c>
    </row>
    <row r="15" spans="1:5" x14ac:dyDescent="0.2">
      <c r="A15" s="33">
        <v>3220</v>
      </c>
      <c r="B15" s="29" t="s">
        <v>469</v>
      </c>
      <c r="C15" s="34">
        <v>13625765.83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10461093.609999999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10461093.609999999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619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" x14ac:dyDescent="0.2"/>
  <cols>
    <col min="1" max="1" width="8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workbookViewId="0">
      <selection activeCell="A49" sqref="A49:XFD50"/>
    </sheetView>
  </sheetViews>
  <sheetFormatPr baseColWidth="10" defaultColWidth="9.08984375" defaultRowHeight="10" x14ac:dyDescent="0.2"/>
  <cols>
    <col min="1" max="1" width="10" style="29" customWidth="1"/>
    <col min="2" max="2" width="63.453125" style="29" bestFit="1" customWidth="1"/>
    <col min="3" max="3" width="15.36328125" style="29" bestFit="1" customWidth="1"/>
    <col min="4" max="4" width="16.453125" style="29" bestFit="1" customWidth="1"/>
    <col min="5" max="5" width="13.36328125" style="29" customWidth="1"/>
    <col min="6" max="16384" width="9.08984375" style="29"/>
  </cols>
  <sheetData>
    <row r="1" spans="1:5" s="35" customFormat="1" ht="18.899999999999999" customHeight="1" x14ac:dyDescent="0.35">
      <c r="A1" s="171" t="s">
        <v>656</v>
      </c>
      <c r="B1" s="171"/>
      <c r="C1" s="171"/>
      <c r="D1" s="27" t="s">
        <v>599</v>
      </c>
      <c r="E1" s="28">
        <v>2023</v>
      </c>
    </row>
    <row r="2" spans="1:5" s="35" customFormat="1" ht="18.899999999999999" customHeight="1" x14ac:dyDescent="0.35">
      <c r="A2" s="171" t="s">
        <v>606</v>
      </c>
      <c r="B2" s="171"/>
      <c r="C2" s="171"/>
      <c r="D2" s="27" t="s">
        <v>600</v>
      </c>
      <c r="E2" s="28" t="s">
        <v>602</v>
      </c>
    </row>
    <row r="3" spans="1:5" s="35" customFormat="1" ht="18.899999999999999" customHeight="1" x14ac:dyDescent="0.35">
      <c r="A3" s="171" t="s">
        <v>657</v>
      </c>
      <c r="B3" s="171"/>
      <c r="C3" s="171"/>
      <c r="D3" s="27" t="s">
        <v>601</v>
      </c>
      <c r="E3" s="28">
        <v>3</v>
      </c>
    </row>
    <row r="4" spans="1:5" ht="10.5" x14ac:dyDescent="0.25">
      <c r="A4" s="30" t="s">
        <v>194</v>
      </c>
      <c r="B4" s="31"/>
      <c r="C4" s="31"/>
      <c r="D4" s="31"/>
      <c r="E4" s="31"/>
    </row>
    <row r="6" spans="1:5" ht="10.5" x14ac:dyDescent="0.25">
      <c r="A6" s="31" t="s">
        <v>175</v>
      </c>
      <c r="B6" s="31"/>
      <c r="C6" s="31"/>
      <c r="D6" s="31"/>
      <c r="E6" s="31"/>
    </row>
    <row r="7" spans="1:5" ht="10.5" x14ac:dyDescent="0.25">
      <c r="A7" s="32" t="s">
        <v>144</v>
      </c>
      <c r="B7" s="32" t="s">
        <v>643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10000</v>
      </c>
      <c r="D8" s="34">
        <v>412</v>
      </c>
    </row>
    <row r="9" spans="1:5" x14ac:dyDescent="0.2">
      <c r="A9" s="33">
        <v>1112</v>
      </c>
      <c r="B9" s="29" t="s">
        <v>483</v>
      </c>
      <c r="C9" s="34">
        <v>14547670.25</v>
      </c>
      <c r="D9" s="34">
        <v>13561704.15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ht="10.5" x14ac:dyDescent="0.25">
      <c r="A15" s="133">
        <v>1110</v>
      </c>
      <c r="B15" s="134" t="s">
        <v>621</v>
      </c>
      <c r="C15" s="135">
        <f>SUM(C8:C14)</f>
        <v>14557670.25</v>
      </c>
      <c r="D15" s="135">
        <f>SUM(D8:D14)</f>
        <v>13562116.15</v>
      </c>
    </row>
    <row r="18" spans="1:5" ht="10.5" x14ac:dyDescent="0.25">
      <c r="A18" s="31" t="s">
        <v>176</v>
      </c>
      <c r="B18" s="31"/>
      <c r="C18" s="31"/>
      <c r="D18" s="31"/>
      <c r="E18" s="130"/>
    </row>
    <row r="19" spans="1:5" ht="10.5" x14ac:dyDescent="0.25">
      <c r="A19" s="32" t="s">
        <v>144</v>
      </c>
      <c r="B19" s="32" t="s">
        <v>643</v>
      </c>
      <c r="C19" s="144" t="s">
        <v>642</v>
      </c>
      <c r="D19" s="144" t="s">
        <v>179</v>
      </c>
      <c r="E19" s="130"/>
    </row>
    <row r="20" spans="1:5" ht="10.5" x14ac:dyDescent="0.25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ht="10.5" x14ac:dyDescent="0.25">
      <c r="A28" s="133">
        <v>1240</v>
      </c>
      <c r="B28" s="134" t="s">
        <v>236</v>
      </c>
      <c r="C28" s="135">
        <f>SUM(C29:C36)</f>
        <v>86551.08</v>
      </c>
      <c r="D28" s="135">
        <f>SUM(D29:D36)</f>
        <v>86551.08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86551.08</v>
      </c>
      <c r="D31" s="132">
        <v>86551.08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ht="10.5" x14ac:dyDescent="0.25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ht="10.5" x14ac:dyDescent="0.25">
      <c r="B43" s="136" t="s">
        <v>622</v>
      </c>
      <c r="C43" s="135">
        <f>C20+C28+C37</f>
        <v>86551.08</v>
      </c>
      <c r="D43" s="135">
        <f>D20+D28+D37</f>
        <v>86551.08</v>
      </c>
    </row>
    <row r="44" spans="1:5" s="130" customFormat="1" x14ac:dyDescent="0.2"/>
    <row r="45" spans="1:5" ht="10.5" x14ac:dyDescent="0.25">
      <c r="A45" s="31" t="s">
        <v>184</v>
      </c>
      <c r="B45" s="31"/>
      <c r="C45" s="31"/>
      <c r="D45" s="31"/>
      <c r="E45" s="31"/>
    </row>
    <row r="46" spans="1:5" ht="10.5" x14ac:dyDescent="0.25">
      <c r="A46" s="32" t="s">
        <v>144</v>
      </c>
      <c r="B46" s="32" t="s">
        <v>643</v>
      </c>
      <c r="C46" s="129">
        <v>2023</v>
      </c>
      <c r="D46" s="129">
        <v>2022</v>
      </c>
      <c r="E46" s="32"/>
    </row>
    <row r="47" spans="1:5" s="130" customFormat="1" ht="10.5" x14ac:dyDescent="0.25">
      <c r="A47" s="133">
        <v>3210</v>
      </c>
      <c r="B47" s="134" t="s">
        <v>623</v>
      </c>
      <c r="C47" s="135">
        <v>3272215.02</v>
      </c>
      <c r="D47" s="135">
        <v>1561660.19</v>
      </c>
    </row>
    <row r="48" spans="1:5" ht="10.5" x14ac:dyDescent="0.25">
      <c r="A48" s="131"/>
      <c r="B48" s="136" t="s">
        <v>611</v>
      </c>
      <c r="C48" s="135">
        <f>C51+C63+C91+C94+C49</f>
        <v>82395.86</v>
      </c>
      <c r="D48" s="135">
        <f>D51+D63+D91+D94+D49</f>
        <v>1705307.4</v>
      </c>
    </row>
    <row r="49" spans="1:4" s="130" customFormat="1" ht="10.5" x14ac:dyDescent="0.25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644</v>
      </c>
      <c r="C50" s="158">
        <v>0</v>
      </c>
      <c r="D50" s="158">
        <v>0</v>
      </c>
    </row>
    <row r="51" spans="1:4" ht="10.5" x14ac:dyDescent="0.25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612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613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614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615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615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616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ht="10.5" x14ac:dyDescent="0.25">
      <c r="A63" s="133">
        <v>5500</v>
      </c>
      <c r="B63" s="134" t="s">
        <v>438</v>
      </c>
      <c r="C63" s="135">
        <f>C64+C73+C76+C82</f>
        <v>82395.86</v>
      </c>
      <c r="D63" s="135">
        <f>D64+D73+D76+D82</f>
        <v>1379475.88</v>
      </c>
    </row>
    <row r="64" spans="1:4" x14ac:dyDescent="0.2">
      <c r="A64" s="33">
        <v>5510</v>
      </c>
      <c r="B64" s="29" t="s">
        <v>439</v>
      </c>
      <c r="C64" s="34">
        <f>SUM(C65:C72)</f>
        <v>2563</v>
      </c>
      <c r="D64" s="34">
        <f>SUM(D65:D72)</f>
        <v>515840.1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196209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298600.09999999998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2563</v>
      </c>
      <c r="D72" s="34">
        <v>21031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767881.7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767881.7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79832.86</v>
      </c>
      <c r="D82" s="34">
        <f>SUM(D83:D90)</f>
        <v>95754.08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79832</v>
      </c>
      <c r="D85" s="34">
        <v>95758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0.86</v>
      </c>
      <c r="D90" s="34">
        <v>-3.92</v>
      </c>
    </row>
    <row r="91" spans="1:4" ht="10.5" x14ac:dyDescent="0.25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ht="10.5" x14ac:dyDescent="0.25">
      <c r="A94" s="133">
        <v>2110</v>
      </c>
      <c r="B94" s="139" t="s">
        <v>624</v>
      </c>
      <c r="C94" s="135">
        <f>SUM(C95:C99)</f>
        <v>0</v>
      </c>
      <c r="D94" s="135">
        <f>SUM(D95:D99)</f>
        <v>325831.52</v>
      </c>
    </row>
    <row r="95" spans="1:4" x14ac:dyDescent="0.2">
      <c r="A95" s="131">
        <v>2111</v>
      </c>
      <c r="B95" s="130" t="s">
        <v>625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626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627</v>
      </c>
      <c r="C97" s="132">
        <v>0</v>
      </c>
      <c r="D97" s="132">
        <v>325831.52</v>
      </c>
    </row>
    <row r="98" spans="1:4" x14ac:dyDescent="0.2">
      <c r="A98" s="131">
        <v>2115</v>
      </c>
      <c r="B98" s="130" t="s">
        <v>628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629</v>
      </c>
      <c r="C99" s="132">
        <v>0</v>
      </c>
      <c r="D99" s="132">
        <v>0</v>
      </c>
    </row>
    <row r="100" spans="1:4" ht="10.5" x14ac:dyDescent="0.25">
      <c r="A100" s="131"/>
      <c r="B100" s="136" t="s">
        <v>630</v>
      </c>
      <c r="C100" s="135">
        <f>+C101</f>
        <v>0</v>
      </c>
      <c r="D100" s="135">
        <f>+D101</f>
        <v>154000</v>
      </c>
    </row>
    <row r="101" spans="1:4" s="130" customFormat="1" ht="10.5" x14ac:dyDescent="0.25">
      <c r="A101" s="153">
        <v>3100</v>
      </c>
      <c r="B101" s="159" t="s">
        <v>645</v>
      </c>
      <c r="C101" s="160">
        <f>SUM(C102:C105)</f>
        <v>0</v>
      </c>
      <c r="D101" s="160">
        <f>SUM(D102:D105)</f>
        <v>154000</v>
      </c>
    </row>
    <row r="102" spans="1:4" s="130" customFormat="1" x14ac:dyDescent="0.2">
      <c r="A102" s="156"/>
      <c r="B102" s="161" t="s">
        <v>646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647</v>
      </c>
      <c r="C103" s="162">
        <v>0</v>
      </c>
      <c r="D103" s="162">
        <v>154000</v>
      </c>
    </row>
    <row r="104" spans="1:4" s="130" customFormat="1" x14ac:dyDescent="0.2">
      <c r="A104" s="156"/>
      <c r="B104" s="161" t="s">
        <v>648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649</v>
      </c>
      <c r="C105" s="162">
        <v>0</v>
      </c>
      <c r="D105" s="162">
        <v>0</v>
      </c>
    </row>
    <row r="106" spans="1:4" s="130" customFormat="1" ht="10.5" x14ac:dyDescent="0.25">
      <c r="A106" s="156"/>
      <c r="B106" s="164" t="s">
        <v>650</v>
      </c>
      <c r="C106" s="155">
        <f>+C107</f>
        <v>0</v>
      </c>
      <c r="D106" s="155">
        <f>+D107</f>
        <v>0</v>
      </c>
    </row>
    <row r="107" spans="1:4" s="130" customFormat="1" ht="10.5" x14ac:dyDescent="0.25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651</v>
      </c>
      <c r="C108" s="162">
        <v>0</v>
      </c>
      <c r="D108" s="162">
        <v>0</v>
      </c>
    </row>
    <row r="109" spans="1:4" s="130" customFormat="1" ht="10.5" x14ac:dyDescent="0.25">
      <c r="A109" s="156"/>
      <c r="B109" s="164" t="s">
        <v>652</v>
      </c>
      <c r="C109" s="155">
        <f>+C110+C112</f>
        <v>337843.66</v>
      </c>
      <c r="D109" s="155">
        <f>+D110+D112</f>
        <v>95760.11</v>
      </c>
    </row>
    <row r="110" spans="1:4" s="130" customFormat="1" ht="10.5" x14ac:dyDescent="0.25">
      <c r="A110" s="153">
        <v>4300</v>
      </c>
      <c r="B110" s="159" t="s">
        <v>653</v>
      </c>
      <c r="C110" s="160">
        <f>+C111</f>
        <v>334304.65999999997</v>
      </c>
      <c r="D110" s="165">
        <f>+D111</f>
        <v>95760.11</v>
      </c>
    </row>
    <row r="111" spans="1:4" s="130" customFormat="1" x14ac:dyDescent="0.2">
      <c r="A111" s="156">
        <v>4399</v>
      </c>
      <c r="B111" s="161" t="s">
        <v>352</v>
      </c>
      <c r="C111" s="162">
        <v>334304.65999999997</v>
      </c>
      <c r="D111" s="162">
        <v>95760.11</v>
      </c>
    </row>
    <row r="112" spans="1:4" ht="10.5" x14ac:dyDescent="0.25">
      <c r="A112" s="133">
        <v>1120</v>
      </c>
      <c r="B112" s="140" t="s">
        <v>631</v>
      </c>
      <c r="C112" s="135">
        <f>SUM(C113:C121)</f>
        <v>3539</v>
      </c>
      <c r="D112" s="135">
        <f>SUM(D113:D121)</f>
        <v>0</v>
      </c>
    </row>
    <row r="113" spans="1:4" x14ac:dyDescent="0.2">
      <c r="A113" s="131">
        <v>1124</v>
      </c>
      <c r="B113" s="141" t="s">
        <v>632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633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634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635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636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637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638</v>
      </c>
      <c r="C119" s="132">
        <v>3539</v>
      </c>
      <c r="D119" s="132">
        <v>0</v>
      </c>
    </row>
    <row r="120" spans="1:4" x14ac:dyDescent="0.2">
      <c r="A120" s="131">
        <v>1122</v>
      </c>
      <c r="B120" s="141" t="s">
        <v>639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640</v>
      </c>
      <c r="C121" s="132">
        <v>0</v>
      </c>
      <c r="D121" s="132">
        <v>0</v>
      </c>
    </row>
    <row r="122" spans="1:4" ht="10.5" x14ac:dyDescent="0.25">
      <c r="A122" s="131"/>
      <c r="B122" s="143" t="s">
        <v>641</v>
      </c>
      <c r="C122" s="135">
        <f>C47+C48+C100-C106-C109</f>
        <v>3016767.2199999997</v>
      </c>
      <c r="D122" s="135">
        <f>D47+D48+D100-D106-D109</f>
        <v>3325207.48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" x14ac:dyDescent="0.2"/>
  <cols>
    <col min="1" max="1" width="11.453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5" x14ac:dyDescent="0.2">
      <c r="B3" s="111"/>
    </row>
    <row r="4" spans="1:2" ht="14.15" customHeight="1" x14ac:dyDescent="0.2">
      <c r="A4" s="112" t="s">
        <v>27</v>
      </c>
      <c r="B4" s="102" t="s">
        <v>78</v>
      </c>
    </row>
    <row r="5" spans="1:2" ht="14.15" customHeight="1" x14ac:dyDescent="0.2">
      <c r="B5" s="102" t="s">
        <v>51</v>
      </c>
    </row>
    <row r="6" spans="1:2" ht="14.15" customHeight="1" x14ac:dyDescent="0.2">
      <c r="B6" s="102" t="s">
        <v>149</v>
      </c>
    </row>
    <row r="7" spans="1:2" ht="14.15" customHeight="1" x14ac:dyDescent="0.2">
      <c r="B7" s="102" t="s">
        <v>150</v>
      </c>
    </row>
    <row r="8" spans="1:2" ht="14.15" customHeight="1" x14ac:dyDescent="0.2"/>
    <row r="9" spans="1:2" ht="10.5" x14ac:dyDescent="0.2">
      <c r="A9" s="112" t="s">
        <v>29</v>
      </c>
      <c r="B9" s="104" t="s">
        <v>583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ht="10.5" x14ac:dyDescent="0.2">
      <c r="A13" s="112" t="s">
        <v>76</v>
      </c>
      <c r="B13" s="102" t="s">
        <v>584</v>
      </c>
    </row>
    <row r="14" spans="1:2" ht="15" customHeight="1" x14ac:dyDescent="0.2">
      <c r="B14" s="102" t="s">
        <v>585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2023-10-26T16:37:24Z</cp:lastPrinted>
  <dcterms:created xsi:type="dcterms:W3CDTF">2012-12-11T20:36:24Z</dcterms:created>
  <dcterms:modified xsi:type="dcterms:W3CDTF">2023-10-26T16:37:27Z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