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esktop\ASEG 2025\ASEG 2do - copia\"/>
    </mc:Choice>
  </mc:AlternateContent>
  <xr:revisionPtr revIDLastSave="0" documentId="13_ncr:1_{8B0B30FF-A001-4B72-8E1F-A3F8347869EB}" xr6:coauthVersionLast="47" xr6:coauthVersionMax="47" xr10:uidLastSave="{00000000-0000-0000-0000-000000000000}"/>
  <bookViews>
    <workbookView xWindow="-120" yWindow="-120" windowWidth="20730" windowHeight="110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2">ESF!$A$1:$K$174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65" l="1"/>
  <c r="F9" i="61"/>
  <c r="F50" i="59"/>
  <c r="I20" i="59"/>
  <c r="I15" i="59" l="1"/>
  <c r="F9" i="59"/>
  <c r="F46" i="59" l="1"/>
  <c r="D26" i="61" l="1"/>
  <c r="E51" i="62" l="1"/>
  <c r="E50" i="62" s="1"/>
  <c r="D51" i="62"/>
  <c r="D50" i="62" s="1"/>
  <c r="E125" i="62"/>
  <c r="D125" i="62"/>
  <c r="E123" i="62"/>
  <c r="D123" i="62"/>
  <c r="E117" i="62"/>
  <c r="D117" i="62"/>
  <c r="E114" i="62"/>
  <c r="D114" i="62"/>
  <c r="C4" i="65" l="1"/>
  <c r="E38" i="62"/>
  <c r="D38" i="62"/>
  <c r="E127" i="62" l="1"/>
  <c r="E113" i="62" s="1"/>
  <c r="D127" i="62"/>
  <c r="D113" i="62" s="1"/>
  <c r="D167" i="59"/>
  <c r="F167" i="59" s="1"/>
  <c r="D159" i="59"/>
  <c r="D155" i="59"/>
  <c r="F155" i="59" l="1"/>
  <c r="E49" i="65"/>
  <c r="E40" i="65"/>
  <c r="E110" i="62" l="1"/>
  <c r="E109" i="62" s="1"/>
  <c r="D110" i="62"/>
  <c r="D109" i="62" s="1"/>
  <c r="E104" i="62"/>
  <c r="E103" i="62" s="1"/>
  <c r="D104" i="62"/>
  <c r="D103" i="62" s="1"/>
  <c r="E21" i="62" l="1"/>
  <c r="D21" i="62"/>
  <c r="E135" i="62" l="1"/>
  <c r="E112" i="62" s="1"/>
  <c r="D135" i="62"/>
  <c r="D112" i="62" s="1"/>
  <c r="E97" i="62"/>
  <c r="D97" i="62"/>
  <c r="E29" i="62"/>
  <c r="E44" i="62" s="1"/>
  <c r="E63" i="62" l="1"/>
  <c r="D63" i="62"/>
  <c r="E61" i="62"/>
  <c r="D61" i="62"/>
  <c r="E59" i="62"/>
  <c r="D59" i="62"/>
  <c r="E57" i="62"/>
  <c r="D57" i="62"/>
  <c r="E55" i="62"/>
  <c r="D55" i="62"/>
  <c r="D54" i="62" l="1"/>
  <c r="E54" i="62"/>
  <c r="E95" i="62"/>
  <c r="E94" i="62" s="1"/>
  <c r="H35" i="65" l="1"/>
  <c r="E123" i="59" l="1"/>
  <c r="E117" i="59"/>
  <c r="E114" i="59"/>
  <c r="E113" i="59"/>
  <c r="E112" i="59"/>
  <c r="D200" i="60" l="1"/>
  <c r="E16" i="62" l="1"/>
  <c r="D16" i="62"/>
  <c r="F9" i="62" s="1"/>
  <c r="D41" i="59"/>
  <c r="F41" i="59" s="1"/>
  <c r="D32" i="59"/>
  <c r="F32" i="59" s="1"/>
  <c r="D95" i="62" l="1"/>
  <c r="D94" i="62" s="1"/>
  <c r="D211" i="60"/>
  <c r="D210" i="60" s="1"/>
  <c r="D194" i="60"/>
  <c r="D191" i="60"/>
  <c r="D182" i="60"/>
  <c r="D178" i="60"/>
  <c r="D176" i="60"/>
  <c r="D173" i="60"/>
  <c r="D170" i="60"/>
  <c r="D167" i="60"/>
  <c r="D163" i="60"/>
  <c r="D160" i="60"/>
  <c r="D157" i="60"/>
  <c r="D153" i="60"/>
  <c r="D147" i="60"/>
  <c r="D145" i="60"/>
  <c r="D142" i="60"/>
  <c r="D138" i="60"/>
  <c r="D133" i="60"/>
  <c r="D130" i="60"/>
  <c r="D127" i="60"/>
  <c r="D124" i="60"/>
  <c r="D113" i="60"/>
  <c r="D103" i="60"/>
  <c r="D96" i="60"/>
  <c r="D181" i="60" l="1"/>
  <c r="D156" i="60"/>
  <c r="D166" i="60"/>
  <c r="D123" i="60"/>
  <c r="D95" i="60"/>
  <c r="H34" i="65"/>
  <c r="H33" i="65"/>
  <c r="H32" i="65"/>
  <c r="H31" i="65"/>
  <c r="H30" i="65"/>
  <c r="H29" i="65"/>
  <c r="H28" i="65"/>
  <c r="H27" i="65"/>
  <c r="H26" i="65"/>
  <c r="H25" i="65"/>
  <c r="H24" i="65"/>
  <c r="H23" i="65"/>
  <c r="H22" i="65"/>
  <c r="H21" i="65"/>
  <c r="H20" i="65"/>
  <c r="H19" i="65"/>
  <c r="H18" i="65"/>
  <c r="H17" i="65"/>
  <c r="H16" i="65"/>
  <c r="H15" i="65"/>
  <c r="H14" i="65"/>
  <c r="H13" i="65"/>
  <c r="H12" i="65"/>
  <c r="H11" i="65"/>
  <c r="H10" i="65"/>
  <c r="E85" i="62"/>
  <c r="D85" i="62"/>
  <c r="E79" i="62"/>
  <c r="D79" i="62"/>
  <c r="E76" i="62"/>
  <c r="D76" i="62"/>
  <c r="E67" i="62"/>
  <c r="D67" i="62"/>
  <c r="D29" i="62"/>
  <c r="D22" i="61"/>
  <c r="D17" i="61"/>
  <c r="D83" i="60"/>
  <c r="D81" i="60"/>
  <c r="D79" i="60"/>
  <c r="D73" i="60"/>
  <c r="D21" i="60"/>
  <c r="F15" i="61" l="1"/>
  <c r="D44" i="62"/>
  <c r="F21" i="62" s="1"/>
  <c r="D57" i="60"/>
  <c r="D66" i="62"/>
  <c r="D49" i="62" s="1"/>
  <c r="E66" i="62"/>
  <c r="E49" i="62" s="1"/>
  <c r="E145" i="62" s="1"/>
  <c r="D94" i="60"/>
  <c r="F94" i="60" s="1"/>
  <c r="D145" i="62" l="1"/>
  <c r="F48" i="62"/>
  <c r="D148" i="59"/>
  <c r="F144" i="59" s="1"/>
  <c r="D127" i="59"/>
  <c r="H120" i="59"/>
  <c r="G120" i="59"/>
  <c r="F120" i="59"/>
  <c r="H110" i="59"/>
  <c r="G110" i="59"/>
  <c r="F110" i="59"/>
  <c r="E110" i="59"/>
  <c r="D110" i="59"/>
  <c r="I110" i="59" s="1"/>
  <c r="D103" i="59"/>
  <c r="F98" i="59" s="1"/>
  <c r="F92" i="59"/>
  <c r="F76" i="59"/>
  <c r="E76" i="59"/>
  <c r="D76" i="59"/>
  <c r="F64" i="59"/>
  <c r="E64" i="59"/>
  <c r="D64" i="59"/>
  <c r="F56" i="59"/>
  <c r="E56" i="59"/>
  <c r="D56" i="59"/>
  <c r="G56" i="59" l="1"/>
  <c r="G76" i="59"/>
  <c r="F127" i="59"/>
  <c r="E31" i="64"/>
  <c r="E8" i="64"/>
  <c r="E16" i="63"/>
  <c r="E8" i="63"/>
  <c r="E21" i="63" s="1"/>
  <c r="E40" i="64" l="1"/>
  <c r="E207" i="60" l="1"/>
  <c r="E203" i="60"/>
  <c r="E199" i="60"/>
  <c r="E195" i="60"/>
  <c r="E187" i="60"/>
  <c r="E183" i="60"/>
  <c r="E179" i="60"/>
  <c r="E175" i="60"/>
  <c r="E171" i="60"/>
  <c r="E159" i="60"/>
  <c r="E155" i="60"/>
  <c r="E151" i="60"/>
  <c r="E143" i="60"/>
  <c r="E139" i="60"/>
  <c r="E135" i="60"/>
  <c r="E131" i="60"/>
  <c r="E119" i="60"/>
  <c r="E115" i="60"/>
  <c r="E111" i="60"/>
  <c r="E107" i="60"/>
  <c r="E99" i="60"/>
  <c r="E205" i="60"/>
  <c r="E189" i="60"/>
  <c r="E165" i="60"/>
  <c r="E137" i="60"/>
  <c r="E129" i="60"/>
  <c r="E121" i="60"/>
  <c r="E105" i="60"/>
  <c r="E97" i="60"/>
  <c r="E208" i="60"/>
  <c r="E192" i="60"/>
  <c r="E184" i="60"/>
  <c r="E172" i="60"/>
  <c r="E164" i="60"/>
  <c r="E148" i="60"/>
  <c r="E140" i="60"/>
  <c r="E132" i="60"/>
  <c r="E116" i="60"/>
  <c r="E112" i="60"/>
  <c r="E104" i="60"/>
  <c r="E206" i="60"/>
  <c r="E202" i="60"/>
  <c r="E198" i="60"/>
  <c r="E190" i="60"/>
  <c r="E186" i="60"/>
  <c r="E174" i="60"/>
  <c r="E162" i="60"/>
  <c r="E158" i="60"/>
  <c r="E154" i="60"/>
  <c r="E150" i="60"/>
  <c r="E146" i="60"/>
  <c r="E134" i="60"/>
  <c r="E126" i="60"/>
  <c r="E122" i="60"/>
  <c r="E118" i="60"/>
  <c r="E114" i="60"/>
  <c r="E110" i="60"/>
  <c r="E106" i="60"/>
  <c r="E102" i="60"/>
  <c r="E98" i="60"/>
  <c r="E209" i="60"/>
  <c r="E201" i="60"/>
  <c r="E197" i="60"/>
  <c r="E193" i="60"/>
  <c r="E185" i="60"/>
  <c r="E177" i="60"/>
  <c r="E169" i="60"/>
  <c r="E161" i="60"/>
  <c r="E149" i="60"/>
  <c r="E141" i="60"/>
  <c r="E125" i="60"/>
  <c r="E117" i="60"/>
  <c r="E109" i="60"/>
  <c r="E101" i="60"/>
  <c r="E212" i="60"/>
  <c r="E204" i="60"/>
  <c r="E196" i="60"/>
  <c r="E188" i="60"/>
  <c r="E180" i="60"/>
  <c r="E168" i="60"/>
  <c r="E152" i="60"/>
  <c r="E144" i="60"/>
  <c r="E136" i="60"/>
  <c r="E128" i="60"/>
  <c r="E120" i="60"/>
  <c r="E108" i="60"/>
  <c r="E100" i="60"/>
  <c r="E200" i="60"/>
  <c r="E145" i="60"/>
  <c r="E191" i="60"/>
  <c r="E163" i="60"/>
  <c r="E138" i="60"/>
  <c r="E157" i="60"/>
  <c r="E113" i="60"/>
  <c r="E176" i="60"/>
  <c r="E153" i="60"/>
  <c r="E96" i="60"/>
  <c r="E170" i="60"/>
  <c r="E103" i="60"/>
  <c r="E160" i="60"/>
  <c r="E133" i="60"/>
  <c r="E194" i="60"/>
  <c r="E167" i="60"/>
  <c r="E127" i="60"/>
  <c r="E182" i="60"/>
  <c r="E130" i="60"/>
  <c r="E173" i="60"/>
  <c r="E147" i="60"/>
  <c r="E124" i="60"/>
  <c r="E178" i="60"/>
  <c r="E142" i="60"/>
  <c r="E211" i="60"/>
  <c r="E181" i="60"/>
  <c r="E156" i="60"/>
  <c r="E123" i="60"/>
  <c r="E95" i="60"/>
  <c r="E166" i="60"/>
  <c r="E210" i="60"/>
  <c r="D9" i="60"/>
  <c r="F9" i="60" s="1"/>
</calcChain>
</file>

<file path=xl/sharedStrings.xml><?xml version="1.0" encoding="utf-8"?>
<sst xmlns="http://schemas.openxmlformats.org/spreadsheetml/2006/main" count="854" uniqueCount="604">
  <si>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</si>
  <si>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</si>
  <si>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</si>
  <si>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</si>
  <si>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</si>
  <si>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</si>
  <si>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</si>
  <si>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</si>
  <si>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</si>
  <si>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</si>
  <si>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</si>
  <si>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</si>
  <si>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</si>
  <si>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</si>
  <si>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</si>
  <si>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</si>
  <si>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</si>
  <si>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</si>
  <si>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</si>
  <si>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</si>
  <si>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</si>
  <si>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</si>
  <si>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</si>
  <si>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</si>
  <si>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</si>
  <si>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</si>
  <si>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</si>
  <si>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</si>
  <si>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</si>
  <si>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</si>
  <si>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</si>
  <si>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</si>
  <si>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</si>
  <si>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</si>
  <si>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</si>
  <si>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</si>
  <si>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</si>
  <si>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</si>
  <si>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</si>
  <si>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</si>
  <si>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</si>
  <si>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</si>
  <si>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</si>
  <si>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</si>
  <si>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</si>
  <si>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</si>
  <si>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</si>
  <si>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</si>
  <si>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</si>
  <si>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</si>
  <si>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</si>
  <si>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</si>
  <si>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</si>
  <si>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</si>
  <si>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</si>
  <si>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</si>
  <si>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</si>
  <si>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</si>
  <si>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</si>
  <si>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</si>
  <si>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</si>
  <si>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</si>
  <si>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</si>
  <si>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</si>
  <si>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</si>
  <si>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</si>
  <si>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</si>
  <si>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</si>
  <si>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</si>
  <si>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</si>
  <si>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</si>
  <si>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</si>
  <si>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</si>
  <si>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</si>
  <si>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</si>
  <si>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</si>
  <si>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</si>
  <si>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</si>
  <si>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</si>
  <si>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</si>
  <si>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</si>
  <si>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</si>
  <si>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</si>
  <si>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</si>
  <si>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</si>
  <si>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</si>
  <si>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</si>
  <si>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</si>
  <si>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</si>
  <si>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</si>
  <si>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</si>
  <si>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</si>
  <si>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</si>
  <si>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</si>
  <si>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</si>
  <si>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</si>
  <si>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</si>
  <si>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</si>
  <si>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</si>
  <si>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</si>
  <si>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</si>
  <si>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</si>
  <si>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</si>
  <si>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</si>
  <si>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</si>
  <si>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</si>
  <si>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</si>
  <si>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</si>
  <si>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</si>
  <si>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</si>
  <si>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</si>
  <si>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</si>
  <si>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</si>
  <si>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</si>
  <si>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</si>
  <si>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</si>
  <si>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</si>
  <si>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</si>
  <si>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</si>
  <si>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</si>
  <si>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</si>
  <si>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</si>
  <si>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</si>
  <si>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</si>
  <si>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</si>
  <si>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</si>
  <si>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</si>
  <si>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</si>
  <si>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</si>
  <si>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</si>
  <si>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</si>
  <si>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</si>
  <si>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</si>
  <si>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</si>
  <si>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</si>
  <si>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</si>
  <si>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</si>
  <si>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</si>
  <si>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</si>
  <si>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</si>
  <si>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</si>
  <si>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</si>
  <si>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</si>
  <si>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</si>
  <si>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</si>
  <si>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</si>
  <si>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</si>
  <si>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</si>
  <si>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</si>
  <si>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</si>
  <si>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</si>
  <si>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</si>
  <si>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</si>
  <si>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</si>
  <si>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</si>
  <si>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</si>
  <si>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</si>
  <si>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</si>
  <si>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</si>
  <si>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</si>
  <si>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</si>
  <si>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</si>
  <si>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</si>
  <si>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</si>
  <si>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</si>
  <si>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</si>
  <si>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</si>
  <si>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</si>
  <si>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</si>
  <si>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</si>
  <si>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</si>
  <si>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</si>
  <si>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</si>
  <si>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</si>
  <si>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</si>
  <si>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</si>
  <si>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</si>
  <si>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</si>
  <si>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</si>
  <si>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</si>
  <si>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</si>
  <si>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</si>
  <si>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</si>
  <si>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</si>
  <si>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</si>
  <si>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</si>
  <si>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</si>
  <si>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</si>
  <si>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</si>
  <si>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</si>
  <si>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</si>
  <si>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</si>
  <si>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</si>
  <si>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</si>
  <si>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</si>
  <si>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</si>
  <si>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</si>
  <si>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</si>
  <si>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</si>
  <si>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</si>
  <si>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</si>
  <si>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</si>
  <si>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</si>
  <si>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</si>
  <si>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</si>
  <si>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</si>
  <si>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</si>
  <si>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</si>
  <si>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</si>
  <si>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</si>
  <si>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</si>
  <si>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</si>
  <si>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</si>
  <si>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</si>
  <si>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</si>
  <si>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</si>
  <si>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</si>
  <si>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</si>
  <si>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</si>
  <si>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</si>
  <si>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</si>
  <si>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</si>
  <si>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</si>
  <si>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</si>
  <si>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</si>
  <si>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</si>
  <si>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</si>
  <si>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</si>
  <si>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</si>
  <si>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</si>
  <si>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</si>
  <si>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</si>
  <si>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</si>
  <si>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</si>
  <si>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</si>
  <si>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</si>
  <si>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</si>
  <si>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</si>
  <si>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</si>
  <si>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</si>
  <si>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</si>
  <si>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</si>
  <si>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</si>
  <si>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</si>
  <si>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</si>
  <si>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</si>
  <si>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</si>
  <si>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</si>
  <si>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</si>
  <si>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</si>
  <si>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</si>
  <si>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</si>
  <si>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</si>
  <si>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</si>
  <si>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</si>
  <si>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</si>
  <si>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</si>
  <si>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</si>
  <si>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</si>
  <si>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</si>
  <si>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</si>
  <si>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</si>
  <si>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</si>
  <si>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</si>
  <si>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</si>
  <si>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</si>
  <si>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</si>
  <si>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</si>
  <si>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</si>
  <si>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</si>
  <si>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</si>
  <si>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</si>
  <si>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</si>
  <si>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</si>
  <si>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</si>
  <si>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</si>
  <si>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</si>
  <si>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</si>
  <si>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</si>
  <si>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</si>
  <si>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</si>
  <si>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</si>
  <si>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</si>
  <si>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</si>
  <si>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</si>
  <si>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</si>
  <si>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</si>
  <si>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</si>
  <si>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</si>
  <si>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</si>
  <si>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</si>
  <si>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</si>
  <si>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</si>
  <si>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</si>
  <si>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</si>
  <si>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</si>
  <si>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</si>
  <si>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</si>
  <si>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</si>
  <si>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</si>
  <si>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</si>
  <si>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</si>
  <si>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</si>
  <si>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</si>
  <si>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</si>
  <si>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</si>
  <si>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</si>
  <si>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</si>
  <si>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</si>
  <si>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</si>
  <si>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</si>
  <si>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</si>
  <si>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</si>
  <si>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</si>
  <si>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</si>
  <si>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</si>
  <si>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</si>
  <si>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</si>
  <si>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</si>
  <si>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</si>
  <si>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</si>
  <si>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</si>
  <si>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</si>
  <si>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</si>
  <si>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</si>
  <si>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</si>
  <si>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</si>
  <si>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</si>
  <si>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</si>
  <si>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</si>
  <si>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</si>
  <si>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</si>
  <si>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</si>
  <si>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</si>
  <si>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</si>
  <si>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</si>
  <si>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</si>
  <si>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</si>
  <si>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</si>
  <si>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</si>
  <si>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</si>
  <si>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</si>
  <si>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</si>
  <si>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</si>
  <si>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</si>
  <si>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</si>
  <si>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</si>
  <si>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</si>
  <si>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</si>
  <si>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</si>
  <si>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</si>
  <si>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</si>
  <si>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</si>
  <si>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</si>
  <si>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</si>
  <si>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</si>
  <si>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</si>
  <si>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</si>
  <si>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</si>
  <si>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</si>
  <si>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</si>
  <si>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</si>
  <si>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</si>
  <si>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</si>
  <si>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</si>
  <si>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</si>
  <si>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</si>
  <si>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</si>
  <si>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</si>
  <si>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</si>
  <si>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</si>
  <si>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</si>
  <si>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</si>
  <si>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</si>
  <si>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</si>
  <si>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</si>
  <si>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</si>
  <si>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</si>
  <si>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</si>
  <si>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</si>
  <si>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</si>
  <si>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</si>
  <si>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</si>
  <si>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</si>
  <si>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</si>
  <si>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</si>
  <si>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</si>
  <si>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</si>
  <si>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</si>
  <si>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</si>
  <si>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</si>
  <si>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</si>
  <si>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</si>
  <si>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</si>
  <si>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</si>
  <si>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</si>
  <si>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</si>
  <si>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</si>
  <si>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</si>
  <si>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</si>
  <si>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</si>
  <si>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</si>
  <si>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</si>
  <si>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</si>
  <si>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</si>
  <si>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</si>
  <si>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</si>
  <si>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</si>
  <si>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</si>
  <si>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</si>
  <si>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</si>
  <si>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</si>
  <si>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</si>
  <si>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</si>
  <si>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</si>
  <si>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</si>
  <si>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</si>
  <si>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</si>
  <si>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</si>
  <si>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</si>
  <si>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</si>
  <si>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</si>
  <si>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</si>
  <si>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</si>
  <si>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</si>
  <si>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</si>
  <si>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</si>
  <si>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</si>
  <si>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</si>
  <si>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</si>
  <si>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</si>
  <si>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</si>
  <si>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</si>
  <si>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</si>
  <si>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</si>
  <si>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</si>
  <si>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</si>
  <si>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</si>
  <si>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</si>
  <si>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</si>
  <si>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</si>
  <si>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</si>
  <si>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</si>
  <si>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</si>
  <si>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</si>
  <si>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</si>
  <si>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</si>
  <si>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</si>
  <si>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</si>
  <si>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</si>
  <si>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</si>
  <si>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</si>
  <si>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</si>
  <si>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</si>
  <si>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</si>
  <si>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</si>
  <si>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</si>
  <si>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</si>
  <si>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</si>
  <si>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</si>
  <si>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</si>
  <si>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</si>
  <si>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</si>
  <si>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</si>
  <si>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</si>
  <si>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</si>
  <si>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</si>
  <si>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</si>
  <si>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</si>
  <si>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</si>
  <si>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</si>
  <si>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</si>
  <si>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</si>
  <si>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</si>
  <si>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</si>
  <si>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</si>
  <si>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</si>
  <si>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</si>
  <si>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</si>
  <si>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</si>
  <si>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</si>
  <si>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</si>
  <si>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</si>
  <si>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</si>
  <si>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</si>
  <si>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</si>
  <si>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</si>
  <si>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</si>
  <si>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</si>
  <si>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</si>
  <si>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</si>
  <si>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</si>
  <si>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</si>
  <si>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</si>
  <si>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</si>
  <si>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</si>
  <si>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</si>
  <si>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</si>
  <si>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</si>
  <si>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</si>
  <si>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</si>
  <si>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</si>
  <si>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</si>
  <si>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</si>
  <si>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20XN</t>
  </si>
  <si>
    <t>20XN-1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</si>
  <si>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</si>
  <si>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</si>
  <si>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</si>
  <si>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</si>
  <si>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</si>
  <si>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</si>
  <si>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</si>
  <si>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</si>
  <si>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</si>
  <si>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</si>
  <si>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</si>
  <si>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</si>
  <si>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</si>
  <si>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</si>
  <si>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</si>
  <si>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</si>
  <si>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</si>
  <si>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</si>
  <si>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</si>
  <si>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</si>
  <si>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</si>
  <si>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</si>
  <si>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</si>
  <si>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</si>
  <si>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</si>
  <si>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</si>
  <si>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</si>
  <si>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</si>
  <si>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</si>
  <si>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</si>
  <si>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</si>
  <si>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</si>
  <si>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</si>
  <si>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</si>
  <si>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</si>
  <si>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</si>
  <si>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</si>
  <si>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</si>
  <si>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</si>
  <si>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</si>
  <si>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</si>
  <si>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</si>
  <si>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</si>
  <si>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</si>
  <si>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</si>
  <si>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</si>
  <si>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</si>
  <si>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</si>
  <si>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</si>
  <si>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</si>
  <si>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</si>
  <si>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</si>
  <si>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</si>
  <si>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</si>
  <si>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</si>
  <si>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</si>
  <si>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</si>
  <si>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</si>
  <si>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</si>
  <si>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</si>
  <si>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</si>
  <si>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</si>
  <si>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</si>
  <si>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</si>
  <si>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</si>
  <si>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</si>
  <si>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</si>
  <si>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</si>
  <si>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</si>
  <si>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</si>
  <si>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</si>
  <si>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</si>
  <si>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</si>
  <si>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</si>
  <si>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</si>
  <si>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</si>
  <si>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</si>
  <si>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</si>
  <si>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</si>
  <si>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</si>
  <si>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</si>
  <si>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</si>
  <si>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</si>
  <si>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</si>
  <si>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</si>
  <si>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</si>
  <si>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</si>
  <si>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</si>
  <si>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</si>
  <si>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</si>
  <si>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</si>
  <si>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</si>
  <si>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</si>
  <si>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</si>
  <si>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</si>
  <si>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</si>
  <si>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ESCUELA PREPARATORIA  REGIONAL DEL RINCON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</si>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</sst>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2B956F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1" xfId="13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0" fontId="17" fillId="0" borderId="0" xfId="8" applyFont="1" applyAlignment="1">
      <alignment vertical="center"/>
    </xf>
    <xf numFmtId="0" fontId="17" fillId="0" borderId="0" xfId="8" applyFont="1"/>
    <xf numFmtId="0" fontId="18" fillId="0" borderId="0" xfId="8" applyFont="1" applyAlignment="1">
      <alignment vertical="center"/>
    </xf>
    <xf numFmtId="0" fontId="20" fillId="3" borderId="0" xfId="8" applyFont="1" applyFill="1" applyAlignment="1">
      <alignment horizontal="right" vertical="center"/>
    </xf>
    <xf numFmtId="0" fontId="19" fillId="3" borderId="0" xfId="8" applyFont="1" applyFill="1" applyAlignment="1">
      <alignment horizontal="left" vertical="center"/>
    </xf>
    <xf numFmtId="0" fontId="18" fillId="0" borderId="0" xfId="8" applyFont="1"/>
    <xf numFmtId="0" fontId="21" fillId="4" borderId="0" xfId="8" applyFont="1" applyFill="1" applyAlignment="1">
      <alignment horizontal="center" vertical="center"/>
    </xf>
    <xf numFmtId="0" fontId="21" fillId="4" borderId="0" xfId="8" applyFont="1" applyFill="1"/>
    <xf numFmtId="0" fontId="22" fillId="5" borderId="0" xfId="8" applyFont="1" applyFill="1"/>
    <xf numFmtId="0" fontId="18" fillId="0" borderId="0" xfId="8" applyFont="1" applyAlignment="1">
      <alignment horizontal="center"/>
    </xf>
    <xf numFmtId="3" fontId="18" fillId="0" borderId="0" xfId="8" applyNumberFormat="1" applyFont="1"/>
    <xf numFmtId="3" fontId="18" fillId="2" borderId="0" xfId="8" applyNumberFormat="1" applyFont="1" applyFill="1"/>
    <xf numFmtId="0" fontId="22" fillId="6" borderId="0" xfId="8" applyFont="1" applyFill="1"/>
    <xf numFmtId="0" fontId="21" fillId="8" borderId="0" xfId="0" applyFont="1" applyFill="1"/>
    <xf numFmtId="0" fontId="22" fillId="9" borderId="0" xfId="0" applyFont="1" applyFill="1"/>
    <xf numFmtId="0" fontId="22" fillId="10" borderId="0" xfId="0" applyFont="1" applyFill="1"/>
    <xf numFmtId="0" fontId="18" fillId="0" borderId="0" xfId="0" applyFont="1" applyAlignment="1">
      <alignment horizontal="center"/>
    </xf>
    <xf numFmtId="0" fontId="18" fillId="0" borderId="0" xfId="0" applyFont="1"/>
    <xf numFmtId="3" fontId="18" fillId="0" borderId="0" xfId="0" applyNumberFormat="1" applyFont="1"/>
    <xf numFmtId="0" fontId="18" fillId="0" borderId="0" xfId="9" applyFont="1"/>
    <xf numFmtId="0" fontId="20" fillId="3" borderId="0" xfId="9" applyFont="1" applyFill="1" applyAlignment="1">
      <alignment horizontal="right" vertical="center"/>
    </xf>
    <xf numFmtId="0" fontId="19" fillId="3" borderId="0" xfId="9" applyFont="1" applyFill="1" applyAlignment="1">
      <alignment horizontal="left" vertical="center"/>
    </xf>
    <xf numFmtId="0" fontId="21" fillId="3" borderId="0" xfId="9" applyFont="1" applyFill="1"/>
    <xf numFmtId="0" fontId="21" fillId="4" borderId="0" xfId="9" applyFont="1" applyFill="1" applyAlignment="1">
      <alignment horizontal="center" vertical="center"/>
    </xf>
    <xf numFmtId="0" fontId="21" fillId="4" borderId="0" xfId="9" applyFont="1" applyFill="1"/>
    <xf numFmtId="0" fontId="20" fillId="0" borderId="0" xfId="9" applyFont="1"/>
    <xf numFmtId="0" fontId="20" fillId="0" borderId="0" xfId="9" applyFont="1" applyAlignment="1">
      <alignment horizontal="center"/>
    </xf>
    <xf numFmtId="3" fontId="18" fillId="0" borderId="0" xfId="9" applyNumberFormat="1" applyFont="1"/>
    <xf numFmtId="4" fontId="18" fillId="0" borderId="0" xfId="9" applyNumberFormat="1" applyFont="1"/>
    <xf numFmtId="0" fontId="20" fillId="7" borderId="2" xfId="13" applyFont="1" applyFill="1" applyBorder="1" applyAlignment="1">
      <alignment horizontal="center" vertical="center"/>
    </xf>
    <xf numFmtId="0" fontId="19" fillId="7" borderId="1" xfId="9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3" fontId="18" fillId="0" borderId="1" xfId="13" applyNumberFormat="1" applyFont="1" applyBorder="1" applyAlignment="1">
      <alignment horizontal="right" vertical="center" wrapText="1" indent="1"/>
    </xf>
    <xf numFmtId="0" fontId="3" fillId="0" borderId="11" xfId="13" applyFont="1" applyBorder="1" applyAlignment="1">
      <alignment horizontal="left" vertical="center" indent="1"/>
    </xf>
    <xf numFmtId="4" fontId="18" fillId="0" borderId="11" xfId="13" applyNumberFormat="1" applyFont="1" applyBorder="1" applyAlignment="1">
      <alignment horizontal="right" vertical="center" wrapText="1" indent="1"/>
    </xf>
    <xf numFmtId="0" fontId="18" fillId="0" borderId="0" xfId="13" applyFont="1" applyAlignment="1">
      <alignment horizontal="left" vertical="center"/>
    </xf>
    <xf numFmtId="4" fontId="18" fillId="0" borderId="0" xfId="13" applyNumberFormat="1" applyFont="1" applyAlignment="1">
      <alignment horizontal="right" vertical="center" indent="1"/>
    </xf>
    <xf numFmtId="0" fontId="20" fillId="7" borderId="14" xfId="13" applyFont="1" applyFill="1" applyBorder="1" applyAlignment="1">
      <alignment horizontal="center" vertical="center"/>
    </xf>
    <xf numFmtId="3" fontId="18" fillId="0" borderId="12" xfId="13" applyNumberFormat="1" applyFont="1" applyBorder="1" applyAlignment="1">
      <alignment horizontal="right" vertical="center" wrapText="1" indent="1"/>
    </xf>
    <xf numFmtId="0" fontId="22" fillId="5" borderId="0" xfId="9" applyFont="1" applyFill="1" applyAlignment="1">
      <alignment horizontal="center" vertical="center" wrapText="1"/>
    </xf>
    <xf numFmtId="0" fontId="22" fillId="5" borderId="0" xfId="9" applyFont="1" applyFill="1" applyAlignment="1">
      <alignment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9" fillId="3" borderId="0" xfId="8" applyFont="1" applyFill="1" applyAlignment="1">
      <alignment horizontal="center" vertical="center"/>
    </xf>
    <xf numFmtId="0" fontId="19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23" fillId="7" borderId="1" xfId="13" applyFont="1" applyFill="1" applyBorder="1" applyAlignment="1">
      <alignment horizontal="center" vertical="center"/>
    </xf>
    <xf numFmtId="0" fontId="20" fillId="3" borderId="0" xfId="9" applyFont="1" applyFill="1" applyAlignment="1">
      <alignment horizontal="center" vertical="center"/>
    </xf>
    <xf numFmtId="0" fontId="20" fillId="3" borderId="0" xfId="9" applyFont="1" applyFill="1" applyAlignment="1">
      <alignment vertical="center"/>
    </xf>
    <xf numFmtId="0" fontId="20" fillId="3" borderId="0" xfId="9" applyFont="1" applyFill="1" applyAlignment="1">
      <alignment horizontal="center"/>
    </xf>
    <xf numFmtId="0" fontId="20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B1:F170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C28" sqref="C28"/>
    </sheetView>
  </sheetViews>
  <sheetFormatPr baseColWidth="10" defaultColWidth="12.85546875" defaultRowHeight="11.25" x14ac:dyDescent="0.2"/>
  <cols>
    <col min="1" max="1" width="12.85546875" style="1"/>
    <col min="2" max="2" width="14.5703125" style="1" customWidth="1"/>
    <col min="3" max="3" width="73.85546875" style="1" bestFit="1" customWidth="1"/>
    <col min="4" max="4" width="8" style="1" customWidth="1"/>
    <col min="5" max="16384" width="12.85546875" style="1"/>
  </cols>
  <sheetData>
    <row r="1" spans="2:5" ht="16.350000000000001" customHeight="1" x14ac:dyDescent="0.2">
      <c r="B1" s="184" t="s">
        <v>602</v>
      </c>
      <c r="C1" s="185"/>
      <c r="D1" s="99" t="s">
        <v>493</v>
      </c>
      <c r="E1" s="100">
        <v>2025</v>
      </c>
    </row>
    <row r="2" spans="2:5" ht="16.350000000000001" customHeight="1" x14ac:dyDescent="0.2">
      <c r="B2" s="186" t="s">
        <v>492</v>
      </c>
      <c r="C2" s="187"/>
      <c r="D2" s="10" t="s">
        <v>494</v>
      </c>
      <c r="E2" s="101" t="s">
        <v>499</v>
      </c>
    </row>
    <row r="3" spans="2:5" ht="16.350000000000001" customHeight="1" x14ac:dyDescent="0.2">
      <c r="B3" s="188" t="s">
        <v>603</v>
      </c>
      <c r="C3" s="189"/>
      <c r="D3" s="10" t="s">
        <v>495</v>
      </c>
      <c r="E3" s="102">
        <v>2</v>
      </c>
    </row>
    <row r="4" spans="2:5" ht="16.350000000000001" customHeight="1" x14ac:dyDescent="0.2">
      <c r="B4" s="190" t="s">
        <v>516</v>
      </c>
      <c r="C4" s="191"/>
      <c r="D4" s="191"/>
      <c r="E4" s="192"/>
    </row>
    <row r="5" spans="2:5" ht="15" customHeight="1" x14ac:dyDescent="0.2">
      <c r="B5" s="80" t="s">
        <v>29</v>
      </c>
      <c r="C5" s="79" t="s">
        <v>30</v>
      </c>
    </row>
    <row r="6" spans="2:5" x14ac:dyDescent="0.2">
      <c r="B6" s="2"/>
      <c r="C6" s="3"/>
    </row>
    <row r="7" spans="2:5" x14ac:dyDescent="0.2">
      <c r="B7" s="4"/>
      <c r="C7" s="5" t="s">
        <v>33</v>
      </c>
    </row>
    <row r="8" spans="2:5" x14ac:dyDescent="0.2">
      <c r="B8" s="4"/>
      <c r="C8" s="5"/>
    </row>
    <row r="9" spans="2:5" x14ac:dyDescent="0.2">
      <c r="B9" s="4"/>
      <c r="C9" s="6" t="s">
        <v>0</v>
      </c>
    </row>
    <row r="10" spans="2:5" x14ac:dyDescent="0.2">
      <c r="B10" s="31" t="s">
        <v>478</v>
      </c>
      <c r="C10" s="32" t="s">
        <v>557</v>
      </c>
    </row>
    <row r="11" spans="2:5" x14ac:dyDescent="0.2">
      <c r="B11" s="31" t="s">
        <v>479</v>
      </c>
      <c r="C11" s="32" t="s">
        <v>275</v>
      </c>
    </row>
    <row r="12" spans="2:5" x14ac:dyDescent="0.2">
      <c r="B12" s="31" t="s">
        <v>1</v>
      </c>
      <c r="C12" s="32" t="s">
        <v>2</v>
      </c>
    </row>
    <row r="13" spans="2:5" x14ac:dyDescent="0.2">
      <c r="B13" s="31" t="s">
        <v>3</v>
      </c>
      <c r="C13" s="32" t="s">
        <v>4</v>
      </c>
    </row>
    <row r="14" spans="2:5" x14ac:dyDescent="0.2">
      <c r="B14" s="31" t="s">
        <v>5</v>
      </c>
      <c r="C14" s="32" t="s">
        <v>6</v>
      </c>
    </row>
    <row r="15" spans="2:5" x14ac:dyDescent="0.2">
      <c r="B15" s="31" t="s">
        <v>82</v>
      </c>
      <c r="C15" s="32" t="s">
        <v>487</v>
      </c>
    </row>
    <row r="16" spans="2:5" x14ac:dyDescent="0.2">
      <c r="B16" s="31" t="s">
        <v>7</v>
      </c>
      <c r="C16" s="32" t="s">
        <v>488</v>
      </c>
    </row>
    <row r="17" spans="2:3" x14ac:dyDescent="0.2">
      <c r="B17" s="31" t="s">
        <v>8</v>
      </c>
      <c r="C17" s="32" t="s">
        <v>81</v>
      </c>
    </row>
    <row r="18" spans="2:3" x14ac:dyDescent="0.2">
      <c r="B18" s="31" t="s">
        <v>9</v>
      </c>
      <c r="C18" s="32" t="s">
        <v>10</v>
      </c>
    </row>
    <row r="19" spans="2:3" x14ac:dyDescent="0.2">
      <c r="B19" s="31" t="s">
        <v>11</v>
      </c>
      <c r="C19" s="32" t="s">
        <v>12</v>
      </c>
    </row>
    <row r="20" spans="2:3" x14ac:dyDescent="0.2">
      <c r="B20" s="31" t="s">
        <v>13</v>
      </c>
      <c r="C20" s="32" t="s">
        <v>14</v>
      </c>
    </row>
    <row r="21" spans="2:3" x14ac:dyDescent="0.2">
      <c r="B21" s="31" t="s">
        <v>15</v>
      </c>
      <c r="C21" s="32" t="s">
        <v>16</v>
      </c>
    </row>
    <row r="22" spans="2:3" x14ac:dyDescent="0.2">
      <c r="B22" s="31" t="s">
        <v>17</v>
      </c>
      <c r="C22" s="32" t="s">
        <v>489</v>
      </c>
    </row>
    <row r="23" spans="2:3" x14ac:dyDescent="0.2">
      <c r="B23" s="31" t="s">
        <v>18</v>
      </c>
      <c r="C23" s="32" t="s">
        <v>19</v>
      </c>
    </row>
    <row r="24" spans="2:3" x14ac:dyDescent="0.2">
      <c r="B24" s="31" t="s">
        <v>20</v>
      </c>
      <c r="C24" s="32" t="s">
        <v>113</v>
      </c>
    </row>
    <row r="25" spans="2:3" x14ac:dyDescent="0.2">
      <c r="B25" s="31" t="s">
        <v>21</v>
      </c>
      <c r="C25" s="32" t="s">
        <v>585</v>
      </c>
    </row>
    <row r="26" spans="2:3" x14ac:dyDescent="0.2">
      <c r="B26" s="31" t="s">
        <v>587</v>
      </c>
      <c r="C26" s="32" t="s">
        <v>588</v>
      </c>
    </row>
    <row r="27" spans="2:3" x14ac:dyDescent="0.2">
      <c r="B27" s="31" t="s">
        <v>586</v>
      </c>
      <c r="C27" s="32" t="s">
        <v>589</v>
      </c>
    </row>
    <row r="28" spans="2:3" x14ac:dyDescent="0.2">
      <c r="B28" s="31" t="s">
        <v>22</v>
      </c>
      <c r="C28" s="32" t="s">
        <v>23</v>
      </c>
    </row>
    <row r="29" spans="2:3" x14ac:dyDescent="0.2">
      <c r="B29" s="31" t="s">
        <v>24</v>
      </c>
      <c r="C29" s="32" t="s">
        <v>25</v>
      </c>
    </row>
    <row r="30" spans="2:3" x14ac:dyDescent="0.2">
      <c r="B30" s="31" t="s">
        <v>26</v>
      </c>
      <c r="C30" s="32" t="s">
        <v>593</v>
      </c>
    </row>
    <row r="31" spans="2:3" x14ac:dyDescent="0.2">
      <c r="B31" s="31" t="s">
        <v>27</v>
      </c>
      <c r="C31" s="32" t="s">
        <v>594</v>
      </c>
    </row>
    <row r="32" spans="2:3" x14ac:dyDescent="0.2">
      <c r="B32" s="31" t="s">
        <v>38</v>
      </c>
      <c r="C32" s="32" t="s">
        <v>595</v>
      </c>
    </row>
    <row r="33" spans="2:3" x14ac:dyDescent="0.2">
      <c r="B33" s="4"/>
      <c r="C33" s="7"/>
    </row>
    <row r="34" spans="2:3" x14ac:dyDescent="0.2">
      <c r="B34" s="4"/>
      <c r="C34" s="6"/>
    </row>
    <row r="35" spans="2:3" x14ac:dyDescent="0.2">
      <c r="B35" s="31" t="s">
        <v>36</v>
      </c>
      <c r="C35" s="32" t="s">
        <v>31</v>
      </c>
    </row>
    <row r="36" spans="2:3" x14ac:dyDescent="0.2">
      <c r="B36" s="31" t="s">
        <v>37</v>
      </c>
      <c r="C36" s="32" t="s">
        <v>32</v>
      </c>
    </row>
    <row r="37" spans="2:3" x14ac:dyDescent="0.2">
      <c r="B37" s="4"/>
      <c r="C37" s="7"/>
    </row>
    <row r="38" spans="2:3" x14ac:dyDescent="0.2">
      <c r="B38" s="4"/>
      <c r="C38" s="5" t="s">
        <v>34</v>
      </c>
    </row>
    <row r="39" spans="2:3" x14ac:dyDescent="0.2">
      <c r="B39" s="4" t="s">
        <v>35</v>
      </c>
      <c r="C39" s="32" t="s">
        <v>28</v>
      </c>
    </row>
    <row r="40" spans="2:3" x14ac:dyDescent="0.2">
      <c r="B40" s="4"/>
      <c r="C40" s="32" t="s">
        <v>517</v>
      </c>
    </row>
    <row r="41" spans="2:3" x14ac:dyDescent="0.2">
      <c r="B41" s="4"/>
      <c r="C41" s="32" t="s">
        <v>555</v>
      </c>
    </row>
    <row r="42" spans="2:3" x14ac:dyDescent="0.2">
      <c r="B42" s="4"/>
      <c r="C42" s="32" t="s">
        <v>556</v>
      </c>
    </row>
    <row r="43" spans="2:3" ht="12" thickBot="1" x14ac:dyDescent="0.25">
      <c r="B43" s="8"/>
      <c r="C43" s="9"/>
    </row>
    <row r="45" spans="2:3" x14ac:dyDescent="0.2">
      <c r="B45" s="1" t="s">
        <v>518</v>
      </c>
    </row>
    <row r="63" spans="6:6" x14ac:dyDescent="0.2">
      <c r="F63" s="1">
        <v>0</v>
      </c>
    </row>
    <row r="65" spans="4:6" x14ac:dyDescent="0.2">
      <c r="D65" s="1">
        <v>6127989.2999999998</v>
      </c>
      <c r="E65" s="1">
        <v>0</v>
      </c>
      <c r="F65" s="1">
        <v>5730474.9299999997</v>
      </c>
    </row>
    <row r="66" spans="4:6" x14ac:dyDescent="0.2">
      <c r="D66" s="1">
        <v>1866758.66</v>
      </c>
      <c r="E66" s="1">
        <v>0</v>
      </c>
      <c r="F66" s="1">
        <v>974856.38</v>
      </c>
    </row>
    <row r="67" spans="4:6" x14ac:dyDescent="0.2">
      <c r="D67" s="1">
        <v>3267456.36</v>
      </c>
      <c r="E67" s="1">
        <v>0</v>
      </c>
      <c r="F67" s="1">
        <v>2870729.61</v>
      </c>
    </row>
    <row r="68" spans="4:6" x14ac:dyDescent="0.2">
      <c r="D68" s="1">
        <v>1792199.64</v>
      </c>
      <c r="E68" s="1">
        <v>0</v>
      </c>
      <c r="F68" s="1">
        <v>1136627.1499999999</v>
      </c>
    </row>
    <row r="69" spans="4:6" x14ac:dyDescent="0.2">
      <c r="D69" s="1">
        <v>0</v>
      </c>
      <c r="E69" s="1">
        <v>0</v>
      </c>
      <c r="F69" s="1">
        <v>0</v>
      </c>
    </row>
    <row r="70" spans="4:6" x14ac:dyDescent="0.2">
      <c r="D70" s="1">
        <v>1468671.95</v>
      </c>
      <c r="E70" s="1">
        <v>0</v>
      </c>
      <c r="F70" s="1">
        <v>1066877.69</v>
      </c>
    </row>
    <row r="71" spans="4:6" x14ac:dyDescent="0.2">
      <c r="D71" s="1">
        <v>41547.99</v>
      </c>
      <c r="E71" s="1">
        <v>0</v>
      </c>
      <c r="F71" s="1">
        <v>0</v>
      </c>
    </row>
    <row r="72" spans="4:6" x14ac:dyDescent="0.2">
      <c r="D72" s="1">
        <v>0</v>
      </c>
      <c r="E72" s="1">
        <v>0</v>
      </c>
      <c r="F72" s="1">
        <v>0</v>
      </c>
    </row>
    <row r="77" spans="4:6" x14ac:dyDescent="0.2">
      <c r="D77" s="1">
        <v>0</v>
      </c>
      <c r="E77" s="1">
        <v>0</v>
      </c>
      <c r="F77" s="1">
        <v>0</v>
      </c>
    </row>
    <row r="78" spans="4:6" x14ac:dyDescent="0.2">
      <c r="D78" s="1">
        <v>5343.72</v>
      </c>
      <c r="E78" s="1">
        <v>0</v>
      </c>
      <c r="F78" s="1">
        <v>5343.72</v>
      </c>
    </row>
    <row r="79" spans="4:6" x14ac:dyDescent="0.2">
      <c r="D79" s="1">
        <v>0</v>
      </c>
      <c r="E79" s="1">
        <v>0</v>
      </c>
      <c r="F79" s="1">
        <v>0</v>
      </c>
    </row>
    <row r="80" spans="4:6" x14ac:dyDescent="0.2">
      <c r="D80" s="1">
        <v>0</v>
      </c>
      <c r="E80" s="1">
        <v>0</v>
      </c>
      <c r="F80" s="1">
        <v>0</v>
      </c>
    </row>
    <row r="81" spans="4:6" x14ac:dyDescent="0.2">
      <c r="D81" s="1">
        <v>0</v>
      </c>
      <c r="E81" s="1">
        <v>0</v>
      </c>
      <c r="F81" s="1">
        <v>0</v>
      </c>
    </row>
    <row r="83" spans="4:6" x14ac:dyDescent="0.2">
      <c r="D83" s="1">
        <v>0</v>
      </c>
    </row>
    <row r="84" spans="4:6" x14ac:dyDescent="0.2">
      <c r="D84" s="1">
        <v>0</v>
      </c>
    </row>
    <row r="85" spans="4:6" x14ac:dyDescent="0.2">
      <c r="D85" s="1">
        <v>0</v>
      </c>
    </row>
    <row r="86" spans="4:6" x14ac:dyDescent="0.2">
      <c r="D86" s="1">
        <v>0</v>
      </c>
    </row>
    <row r="87" spans="4:6" x14ac:dyDescent="0.2">
      <c r="D87" s="1">
        <v>0</v>
      </c>
    </row>
    <row r="88" spans="4:6" x14ac:dyDescent="0.2">
      <c r="D88" s="1">
        <v>0</v>
      </c>
    </row>
    <row r="93" spans="4:6" x14ac:dyDescent="0.2">
      <c r="D93" s="1">
        <v>0</v>
      </c>
    </row>
    <row r="94" spans="4:6" x14ac:dyDescent="0.2">
      <c r="D94" s="1">
        <v>0</v>
      </c>
    </row>
    <row r="99" spans="4:4" x14ac:dyDescent="0.2">
      <c r="D99" s="1">
        <v>0</v>
      </c>
    </row>
    <row r="100" spans="4:4" x14ac:dyDescent="0.2">
      <c r="D100" s="1">
        <v>0</v>
      </c>
    </row>
    <row r="101" spans="4:4" x14ac:dyDescent="0.2">
      <c r="D101" s="1">
        <v>0</v>
      </c>
    </row>
    <row r="102" spans="4:4" x14ac:dyDescent="0.2">
      <c r="D102" s="1">
        <v>0</v>
      </c>
    </row>
    <row r="104" spans="4:4" x14ac:dyDescent="0.2">
      <c r="D104" s="1">
        <v>0</v>
      </c>
    </row>
    <row r="105" spans="4:4" x14ac:dyDescent="0.2">
      <c r="D105" s="1">
        <v>0</v>
      </c>
    </row>
    <row r="106" spans="4:4" x14ac:dyDescent="0.2">
      <c r="D106" s="1">
        <v>0</v>
      </c>
    </row>
    <row r="111" spans="4:4" x14ac:dyDescent="0.2">
      <c r="D111" s="1">
        <v>0</v>
      </c>
    </row>
    <row r="112" spans="4:4" x14ac:dyDescent="0.2">
      <c r="D112" s="1">
        <v>0</v>
      </c>
    </row>
    <row r="113" spans="4:4" x14ac:dyDescent="0.2">
      <c r="D113" s="1">
        <v>0</v>
      </c>
    </row>
    <row r="114" spans="4:4" x14ac:dyDescent="0.2">
      <c r="D114" s="1">
        <v>0</v>
      </c>
    </row>
    <row r="115" spans="4:4" x14ac:dyDescent="0.2">
      <c r="D115" s="1">
        <v>0</v>
      </c>
    </row>
    <row r="116" spans="4:4" x14ac:dyDescent="0.2">
      <c r="D116" s="1">
        <v>0</v>
      </c>
    </row>
    <row r="117" spans="4:4" x14ac:dyDescent="0.2">
      <c r="D117" s="1">
        <v>1132185.76</v>
      </c>
    </row>
    <row r="118" spans="4:4" x14ac:dyDescent="0.2">
      <c r="D118" s="1">
        <v>0</v>
      </c>
    </row>
    <row r="119" spans="4:4" x14ac:dyDescent="0.2">
      <c r="D119" s="1">
        <v>0</v>
      </c>
    </row>
    <row r="121" spans="4:4" x14ac:dyDescent="0.2">
      <c r="D121" s="1">
        <v>0</v>
      </c>
    </row>
    <row r="122" spans="4:4" x14ac:dyDescent="0.2">
      <c r="D122" s="1">
        <v>0</v>
      </c>
    </row>
    <row r="123" spans="4:4" x14ac:dyDescent="0.2">
      <c r="D123" s="1">
        <v>0</v>
      </c>
    </row>
    <row r="128" spans="4:4" x14ac:dyDescent="0.2">
      <c r="D128" s="1">
        <v>48000</v>
      </c>
    </row>
    <row r="129" spans="4:4" x14ac:dyDescent="0.2">
      <c r="D129" s="1">
        <v>0</v>
      </c>
    </row>
    <row r="130" spans="4:4" x14ac:dyDescent="0.2">
      <c r="D130" s="1">
        <v>0</v>
      </c>
    </row>
    <row r="131" spans="4:4" x14ac:dyDescent="0.2">
      <c r="D131" s="1">
        <v>0</v>
      </c>
    </row>
    <row r="132" spans="4:4" x14ac:dyDescent="0.2">
      <c r="D132" s="1">
        <v>0</v>
      </c>
    </row>
    <row r="133" spans="4:4" x14ac:dyDescent="0.2">
      <c r="D133" s="1">
        <v>0</v>
      </c>
    </row>
    <row r="135" spans="4:4" x14ac:dyDescent="0.2">
      <c r="D135" s="1">
        <v>0</v>
      </c>
    </row>
    <row r="136" spans="4:4" x14ac:dyDescent="0.2">
      <c r="D136" s="1">
        <v>0</v>
      </c>
    </row>
    <row r="137" spans="4:4" x14ac:dyDescent="0.2">
      <c r="D137" s="1">
        <v>0</v>
      </c>
    </row>
    <row r="138" spans="4:4" x14ac:dyDescent="0.2">
      <c r="D138" s="1">
        <v>0</v>
      </c>
    </row>
    <row r="139" spans="4:4" x14ac:dyDescent="0.2">
      <c r="D139" s="1">
        <v>0</v>
      </c>
    </row>
    <row r="140" spans="4:4" x14ac:dyDescent="0.2">
      <c r="D140" s="1">
        <v>0</v>
      </c>
    </row>
    <row r="145" spans="4:4" x14ac:dyDescent="0.2">
      <c r="D145" s="1">
        <v>0</v>
      </c>
    </row>
    <row r="146" spans="4:4" x14ac:dyDescent="0.2">
      <c r="D146" s="1">
        <v>0</v>
      </c>
    </row>
    <row r="147" spans="4:4" x14ac:dyDescent="0.2">
      <c r="D147" s="1">
        <v>0</v>
      </c>
    </row>
    <row r="149" spans="4:4" x14ac:dyDescent="0.2">
      <c r="D149" s="1">
        <v>0</v>
      </c>
    </row>
    <row r="150" spans="4:4" x14ac:dyDescent="0.2">
      <c r="D150" s="1">
        <v>0</v>
      </c>
    </row>
    <row r="151" spans="4:4" x14ac:dyDescent="0.2">
      <c r="D151" s="1">
        <v>0</v>
      </c>
    </row>
    <row r="156" spans="4:4" x14ac:dyDescent="0.2">
      <c r="D156" s="1">
        <v>0</v>
      </c>
    </row>
    <row r="157" spans="4:4" x14ac:dyDescent="0.2">
      <c r="D157" s="1">
        <v>0</v>
      </c>
    </row>
    <row r="158" spans="4:4" x14ac:dyDescent="0.2">
      <c r="D158" s="1">
        <v>0</v>
      </c>
    </row>
    <row r="160" spans="4:4" x14ac:dyDescent="0.2">
      <c r="D160" s="1">
        <v>0</v>
      </c>
    </row>
    <row r="161" spans="4:4" x14ac:dyDescent="0.2">
      <c r="D161" s="1">
        <v>0</v>
      </c>
    </row>
    <row r="162" spans="4:4" x14ac:dyDescent="0.2">
      <c r="D162" s="1">
        <v>0</v>
      </c>
    </row>
    <row r="163" spans="4:4" x14ac:dyDescent="0.2">
      <c r="D163" s="1">
        <v>0</v>
      </c>
    </row>
    <row r="168" spans="4:4" x14ac:dyDescent="0.2">
      <c r="D168" s="1">
        <v>0</v>
      </c>
    </row>
    <row r="169" spans="4:4" x14ac:dyDescent="0.2">
      <c r="D169" s="1">
        <v>0</v>
      </c>
    </row>
    <row r="170" spans="4:4" x14ac:dyDescent="0.2">
      <c r="D170" s="1">
        <v>0</v>
      </c>
    </row>
  </sheetData>
  <sheetProtection formatCells="0" formatColumns="0" formatRows="0" autoFilter="0" pivotTables="0"/>
  <mergeCells count="4">
    <mergeCell ref="B1:C1"/>
    <mergeCell ref="B2:C2"/>
    <mergeCell ref="B3:C3"/>
    <mergeCell ref="B4:E4"/>
  </mergeCells>
  <dataValidations disablePrompts="1" count="1">
    <dataValidation type="list" allowBlank="1" showInputMessage="1" showErrorMessage="1" sqref="E3" xr:uid="{00000000-0002-0000-0000-000000000000}">
      <formula1>"1, 2, 3, 4"</formula1>
    </dataValidation>
  </dataValidations>
  <hyperlinks>
    <hyperlink ref="B28:C28" location="VHP!A6" display="VHP-01" xr:uid="{00000000-0004-0000-0000-000000000000}"/>
    <hyperlink ref="B29:C29" location="VHP!A12" display="VHP-02" xr:uid="{00000000-0004-0000-0000-000001000000}"/>
    <hyperlink ref="B30:C30" location="EFE!A6" display="EFE-01" xr:uid="{00000000-0004-0000-0000-000002000000}"/>
    <hyperlink ref="B31:C31" location="EFE!A18" display="EFE-02" xr:uid="{00000000-0004-0000-0000-000003000000}"/>
    <hyperlink ref="B32:C32" location="EFE!A44" display="EFE-03" xr:uid="{00000000-0004-0000-0000-000004000000}"/>
    <hyperlink ref="B35:C35" location="Conciliacion_Ig!B6" display="Conciliacion_Ig" xr:uid="{00000000-0004-0000-0000-000005000000}"/>
    <hyperlink ref="B36:C36" location="Conciliacion_Eg!B5" display="Conciliacion_Eg" xr:uid="{00000000-0004-0000-0000-000006000000}"/>
    <hyperlink ref="C39" location="Memoria!A8" display="CONTABLES" xr:uid="{00000000-0004-0000-0000-000007000000}"/>
    <hyperlink ref="C40" location="Memoria!A37" display="PRESUPUESTARIAS" xr:uid="{00000000-0004-0000-0000-000008000000}"/>
    <hyperlink ref="B10" location="ACT!A7" display="ACT-01" xr:uid="{00000000-0004-0000-0000-000009000000}"/>
    <hyperlink ref="B11" location="ACT!A92" display="ACT-02" xr:uid="{00000000-0004-0000-0000-00000A000000}"/>
    <hyperlink ref="B12" location="ESF!A7" display="ESF-01" xr:uid="{00000000-0004-0000-0000-00000B000000}"/>
    <hyperlink ref="B13" location="ESF!A13" display="ESF-02" xr:uid="{00000000-0004-0000-0000-00000C000000}"/>
    <hyperlink ref="B14" location="ESF!A18" display="ESF-03" xr:uid="{00000000-0004-0000-0000-00000D000000}"/>
    <hyperlink ref="B15" location="ESF!A30" display="ESF-04" xr:uid="{00000000-0004-0000-0000-00000E000000}"/>
    <hyperlink ref="B16" location="ESF!A39" display="ESF-05" xr:uid="{00000000-0004-0000-0000-00000F000000}"/>
    <hyperlink ref="B17" location="ESF!A44" display="ESF-06" xr:uid="{00000000-0004-0000-0000-000010000000}"/>
    <hyperlink ref="B18" location="ESF!A48" display="ESF-07" xr:uid="{00000000-0004-0000-0000-000011000000}"/>
    <hyperlink ref="B19" location="ESF!A54" display="ESF-08" xr:uid="{00000000-0004-0000-0000-000012000000}"/>
    <hyperlink ref="B20" location="ESF!A74" display="ESF-09" xr:uid="{00000000-0004-0000-0000-000013000000}"/>
    <hyperlink ref="B21" location="ESF!A90" display="ESF-10" xr:uid="{00000000-0004-0000-0000-000014000000}"/>
    <hyperlink ref="B22" location="ESF!A96" display="ESF-11" xr:uid="{00000000-0004-0000-0000-000015000000}"/>
    <hyperlink ref="B23" location="ESF!A108" display="ESF-12" xr:uid="{00000000-0004-0000-0000-000016000000}"/>
    <hyperlink ref="B24" location="ESF!A125" display="ESF-13" xr:uid="{00000000-0004-0000-0000-000017000000}"/>
    <hyperlink ref="B25" location="ESF!A142" display="ESF-14" xr:uid="{00000000-0004-0000-0000-000018000000}"/>
    <hyperlink ref="C10" location="ACT!A7" display="INGRESOS DE GESTION" xr:uid="{00000000-0004-0000-0000-000019000000}"/>
    <hyperlink ref="C11" location="ACT!A92" display="GASTOS Y OTRAS PERDIDAS" xr:uid="{00000000-0004-0000-0000-00001A000000}"/>
    <hyperlink ref="C12" location="ESF!A7" display="FONDOS CON AFECTACIÓN ESPECÍFICA E INVERSIONES FINANCIERAS" xr:uid="{00000000-0004-0000-0000-00001B000000}"/>
    <hyperlink ref="C13" location="ESF!A13" display="CONTRIBUCIONES POR RECUPERAR" xr:uid="{00000000-0004-0000-0000-00001C000000}"/>
    <hyperlink ref="C14" location="ESF!A18" display="CONTRIBUCIONES POR RECUPERAR CORTO PLAZO" xr:uid="{00000000-0004-0000-0000-00001D000000}"/>
    <hyperlink ref="C15" location="ESF!A30" display="BIENES DISPONIBLES PARA SU TRANSFORMACIÓN ESTIMACIONES Y DETERIOROS (INVENTARIOS)" xr:uid="{00000000-0004-0000-0000-00001E000000}"/>
    <hyperlink ref="C16" location="ESF!A39" display="ALMACENES" xr:uid="{00000000-0004-0000-0000-00001F000000}"/>
    <hyperlink ref="C17" location="ESF!A44" display="FIDEICOMISOS, MANDATOS Y CONTRATOS ANÁLOGOS" xr:uid="{00000000-0004-0000-0000-000020000000}"/>
    <hyperlink ref="C18" location="ESF!A48" display="PARTICIPACIONES Y APORTACIONES DE CAPITAL" xr:uid="{00000000-0004-0000-0000-000021000000}"/>
    <hyperlink ref="C19" location="ESF!A54" display="BIENES MUEBLES E INMUEBLES" xr:uid="{00000000-0004-0000-0000-000022000000}"/>
    <hyperlink ref="C20" location="ESF!A74" display="INTANGIBLES Y DIFERIDOS" xr:uid="{00000000-0004-0000-0000-000023000000}"/>
    <hyperlink ref="C21" location="ESF!A90" display="ESTIMACIONES Y DETERIOROS" xr:uid="{00000000-0004-0000-0000-000024000000}"/>
    <hyperlink ref="C22" location="ESF!A96" display="OTROS ACTIVOS" xr:uid="{00000000-0004-0000-0000-000025000000}"/>
    <hyperlink ref="C23" location="ESF!A108" display="CUENTAS Y DOCUMENTOS POR PAGAR" xr:uid="{00000000-0004-0000-0000-000026000000}"/>
    <hyperlink ref="C24" location="ESF!A125" display="FONDOS Y BIENES DE TERCEROS" xr:uid="{00000000-0004-0000-0000-000027000000}"/>
    <hyperlink ref="C25" location="ESF!A142" display="OTROS PASIVOS CIRCULANTES" xr:uid="{00000000-0004-0000-0000-000028000000}"/>
    <hyperlink ref="C41" location="Memoria!B39" display="INGRESOS" xr:uid="{00000000-0004-0000-0000-000029000000}"/>
    <hyperlink ref="C42" location="Memoria!B48" display="EGRESOS" xr:uid="{00000000-0004-0000-0000-00002A000000}"/>
    <hyperlink ref="C28" location="VHP!A7" display="PATRIMONIO CONTRIBUIDO" xr:uid="{00000000-0004-0000-0000-00002B000000}"/>
    <hyperlink ref="B28" location="VHP!A7" display="VHP-01" xr:uid="{00000000-0004-0000-0000-00002C000000}"/>
    <hyperlink ref="C29" location="VHP!A13" display="PATRIMONIO GENERADO" xr:uid="{00000000-0004-0000-0000-00002D000000}"/>
    <hyperlink ref="B29" location="VHP!A13" display="VHP-02" xr:uid="{00000000-0004-0000-0000-00002E000000}"/>
    <hyperlink ref="C30" location="EFE!A7" display="FLUJO DE EFECTIVO" xr:uid="{00000000-0004-0000-0000-00002F000000}"/>
    <hyperlink ref="B30" location="EFE!A7" display="EFE-01" xr:uid="{00000000-0004-0000-0000-000030000000}"/>
    <hyperlink ref="C31" location="EFE!A19" display="ADQ. BIENES MUEBLES E INMUEBLES" xr:uid="{00000000-0004-0000-0000-000031000000}"/>
    <hyperlink ref="B31" location="EFE!A19" display="EFE-02" xr:uid="{00000000-0004-0000-0000-000032000000}"/>
    <hyperlink ref="C32" location="EFE!A46" display="CONCILIACIÓN DEL FLUJO DE EFECTIVO" xr:uid="{00000000-0004-0000-0000-000033000000}"/>
    <hyperlink ref="B32" location="EFE!A46" display="EFE-03" xr:uid="{00000000-0004-0000-0000-000034000000}"/>
    <hyperlink ref="B26" location="ESF!A153" display="ESF-15" xr:uid="{00000000-0004-0000-0000-000035000000}"/>
    <hyperlink ref="C26" location="ESF!A153" display="PROVISIONES" xr:uid="{00000000-0004-0000-0000-000036000000}"/>
    <hyperlink ref="B27" location="ESF!A165" display="ESF-16" xr:uid="{00000000-0004-0000-0000-000037000000}"/>
    <hyperlink ref="C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27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214"/>
  <sheetViews>
    <sheetView topLeftCell="A205" zoomScale="115" zoomScaleNormal="115" workbookViewId="0">
      <selection sqref="A1:F214"/>
    </sheetView>
  </sheetViews>
  <sheetFormatPr baseColWidth="10" defaultColWidth="9.140625" defaultRowHeight="11.25" x14ac:dyDescent="0.2"/>
  <cols>
    <col min="1" max="1" width="9.140625" style="14"/>
    <col min="2" max="2" width="10" style="14" customWidth="1"/>
    <col min="3" max="3" width="83" style="14" customWidth="1"/>
    <col min="4" max="5" width="15.5703125" style="14" customWidth="1"/>
    <col min="6" max="6" width="24.140625" style="14" bestFit="1" customWidth="1"/>
    <col min="7" max="16384" width="9.140625" style="14"/>
  </cols>
  <sheetData>
    <row r="1" spans="2:6" s="16" customFormat="1" ht="18.95" customHeight="1" x14ac:dyDescent="0.25">
      <c r="B1" s="187" t="s">
        <v>602</v>
      </c>
      <c r="C1" s="187"/>
      <c r="D1" s="187"/>
      <c r="E1" s="10" t="s">
        <v>496</v>
      </c>
      <c r="F1" s="15">
        <v>2025</v>
      </c>
    </row>
    <row r="2" spans="2:6" s="11" customFormat="1" ht="18.95" customHeight="1" x14ac:dyDescent="0.25">
      <c r="B2" s="187" t="s">
        <v>501</v>
      </c>
      <c r="C2" s="187"/>
      <c r="D2" s="187"/>
      <c r="E2" s="10" t="s">
        <v>497</v>
      </c>
      <c r="F2" s="15" t="s">
        <v>499</v>
      </c>
    </row>
    <row r="3" spans="2:6" s="11" customFormat="1" ht="18.95" customHeight="1" x14ac:dyDescent="0.25">
      <c r="B3" s="187" t="s">
        <v>603</v>
      </c>
      <c r="C3" s="187"/>
      <c r="D3" s="187"/>
      <c r="E3" s="10" t="s">
        <v>498</v>
      </c>
      <c r="F3" s="15">
        <v>2</v>
      </c>
    </row>
    <row r="4" spans="2:6" s="11" customFormat="1" ht="18.95" customHeight="1" x14ac:dyDescent="0.25">
      <c r="B4" s="187" t="s">
        <v>516</v>
      </c>
      <c r="C4" s="187"/>
      <c r="D4" s="187"/>
      <c r="E4" s="10"/>
      <c r="F4" s="15"/>
    </row>
    <row r="5" spans="2:6" x14ac:dyDescent="0.2">
      <c r="B5" s="12" t="s">
        <v>115</v>
      </c>
      <c r="C5" s="13"/>
      <c r="D5" s="13"/>
      <c r="E5" s="13"/>
      <c r="F5" s="13"/>
    </row>
    <row r="7" spans="2:6" x14ac:dyDescent="0.2">
      <c r="B7" s="33" t="s">
        <v>559</v>
      </c>
      <c r="C7" s="33"/>
      <c r="D7" s="33"/>
      <c r="E7" s="33"/>
      <c r="F7" s="33"/>
    </row>
    <row r="8" spans="2:6" x14ac:dyDescent="0.2">
      <c r="B8" s="34" t="s">
        <v>86</v>
      </c>
      <c r="C8" s="34" t="s">
        <v>83</v>
      </c>
      <c r="D8" s="34" t="s">
        <v>84</v>
      </c>
      <c r="E8" s="122" t="s">
        <v>274</v>
      </c>
      <c r="F8" s="123" t="s">
        <v>597</v>
      </c>
    </row>
    <row r="9" spans="2:6" x14ac:dyDescent="0.2">
      <c r="B9" s="104">
        <v>4000</v>
      </c>
      <c r="C9" s="103" t="s">
        <v>557</v>
      </c>
      <c r="D9" s="124">
        <f>SUM(D10+D57+D69)</f>
        <v>15039736.689999999</v>
      </c>
      <c r="E9" s="74">
        <v>0</v>
      </c>
      <c r="F9" s="35" t="str">
        <f>IF(OR(D9&lt;&gt;0,D10&lt;&gt;0,D11&lt;&gt;0,D12&lt;&gt;0,D13&lt;&gt;0,D14&lt;&gt;0,D15&lt;&gt;0,D16&lt;&gt;0,D17&lt;&gt;0,D18&lt;&gt;0,D19&lt;&gt;0,D20&lt;&gt;0,D21&lt;&gt;0,D22&lt;&gt;0,D23&lt;&gt;0,D24&lt;&gt;0,D25&lt;&gt;0,D26&lt;&gt;0,D27&lt;&gt;0,D28&lt;&gt;0,D29&lt;&gt;0,D30&lt;&gt;0,D31&lt;&gt;0,D32&lt;&gt;0,D33&lt;&gt;0,D34&lt;&gt;0,D35&lt;&gt;0,D36&lt;&gt;0,D37&lt;&gt;0,D38&lt;&gt;0,D39&lt;&gt;0,D40&lt;&gt;0,D41&lt;&gt;0,D42&lt;&gt;0,D43&lt;&gt;0,D44&lt;&gt;0,D45&lt;&gt;0,D46&lt;&gt;0,D47&lt;&gt;0,D48&lt;&gt;0,D49&lt;&gt;0,D50&lt;&gt;0,D51&lt;&gt;0,D52&lt;&gt;0,D53&lt;&gt;0,D54&lt;&gt;0,D55&lt;&gt;0,D56&lt;&gt;0,D57&lt;&gt;0,D58&lt;&gt;0,D59&lt;&gt;0,D60&lt;&gt;0,D61&lt;&gt;0,D62&lt;&gt;0,D63&lt;&gt;0,D64&lt;&gt;0,D65&lt;&gt;0,D66&lt;&gt;0,D67&lt;&gt;0,D68&lt;&gt;0,D69&lt;&gt;0,D70&lt;&gt;0,D71&lt;&gt;0,D72&lt;&gt;0,D73&lt;&gt;0,D74&lt;&gt;0,D75&lt;&gt;0,D76&lt;&gt;0,D77&lt;&gt;0,D78&lt;&gt;0,D79&lt;&gt;0,D80&lt;&gt;0,D81&lt;&gt;0,D82&lt;&gt;0,D83&lt;&gt;0,D84&lt;&gt;0,D85&lt;&gt;0,D86&lt;&gt;0,D87&lt;&gt;0,D88&lt;&gt;0,D89&lt;&gt;0,D90&lt;&gt;0),"","SIN INFORMACIÓN QUE REVELAR")</f>
        <v/>
      </c>
    </row>
    <row r="10" spans="2:6" x14ac:dyDescent="0.2">
      <c r="B10" s="104">
        <v>4100</v>
      </c>
      <c r="C10" s="103" t="s">
        <v>221</v>
      </c>
      <c r="D10" s="124">
        <v>15039736.689999999</v>
      </c>
      <c r="E10" s="74">
        <v>13623141.67</v>
      </c>
      <c r="F10" s="35"/>
    </row>
    <row r="11" spans="2:6" x14ac:dyDescent="0.2">
      <c r="B11" s="104">
        <v>4110</v>
      </c>
      <c r="C11" s="103" t="s">
        <v>222</v>
      </c>
      <c r="D11" s="124">
        <v>0</v>
      </c>
      <c r="E11" s="74">
        <v>0</v>
      </c>
      <c r="F11" s="35"/>
    </row>
    <row r="12" spans="2:6" x14ac:dyDescent="0.2">
      <c r="B12" s="36">
        <v>4111</v>
      </c>
      <c r="C12" s="37" t="s">
        <v>223</v>
      </c>
      <c r="D12" s="125">
        <v>0</v>
      </c>
      <c r="E12" s="74">
        <v>0</v>
      </c>
      <c r="F12" s="35"/>
    </row>
    <row r="13" spans="2:6" x14ac:dyDescent="0.2">
      <c r="B13" s="36">
        <v>4112</v>
      </c>
      <c r="C13" s="37" t="s">
        <v>224</v>
      </c>
      <c r="D13" s="125">
        <v>0</v>
      </c>
      <c r="E13" s="74">
        <v>0</v>
      </c>
      <c r="F13" s="35"/>
    </row>
    <row r="14" spans="2:6" x14ac:dyDescent="0.2">
      <c r="B14" s="36">
        <v>4113</v>
      </c>
      <c r="C14" s="37" t="s">
        <v>225</v>
      </c>
      <c r="D14" s="125">
        <v>0</v>
      </c>
      <c r="E14" s="74">
        <v>0</v>
      </c>
      <c r="F14" s="35"/>
    </row>
    <row r="15" spans="2:6" x14ac:dyDescent="0.2">
      <c r="B15" s="36">
        <v>4114</v>
      </c>
      <c r="C15" s="37" t="s">
        <v>226</v>
      </c>
      <c r="D15" s="125">
        <v>0</v>
      </c>
      <c r="E15" s="74">
        <v>0</v>
      </c>
      <c r="F15" s="35"/>
    </row>
    <row r="16" spans="2:6" x14ac:dyDescent="0.2">
      <c r="B16" s="36">
        <v>4115</v>
      </c>
      <c r="C16" s="37" t="s">
        <v>227</v>
      </c>
      <c r="D16" s="125">
        <v>0</v>
      </c>
      <c r="E16" s="74"/>
      <c r="F16" s="35"/>
    </row>
    <row r="17" spans="2:6" x14ac:dyDescent="0.2">
      <c r="B17" s="36">
        <v>4116</v>
      </c>
      <c r="C17" s="37" t="s">
        <v>228</v>
      </c>
      <c r="D17" s="125">
        <v>0</v>
      </c>
      <c r="E17" s="74"/>
      <c r="F17" s="35"/>
    </row>
    <row r="18" spans="2:6" x14ac:dyDescent="0.2">
      <c r="B18" s="36">
        <v>4117</v>
      </c>
      <c r="C18" s="37" t="s">
        <v>229</v>
      </c>
      <c r="D18" s="125">
        <v>0</v>
      </c>
      <c r="E18" s="74"/>
      <c r="F18" s="35"/>
    </row>
    <row r="19" spans="2:6" ht="22.5" x14ac:dyDescent="0.2">
      <c r="B19" s="36">
        <v>4118</v>
      </c>
      <c r="C19" s="38" t="s">
        <v>407</v>
      </c>
      <c r="D19" s="125">
        <v>0</v>
      </c>
      <c r="E19" s="74"/>
      <c r="F19" s="35"/>
    </row>
    <row r="20" spans="2:6" x14ac:dyDescent="0.2">
      <c r="B20" s="36">
        <v>4119</v>
      </c>
      <c r="C20" s="37" t="s">
        <v>230</v>
      </c>
      <c r="D20" s="125">
        <v>0</v>
      </c>
      <c r="E20" s="74"/>
      <c r="F20" s="35"/>
    </row>
    <row r="21" spans="2:6" x14ac:dyDescent="0.2">
      <c r="B21" s="104">
        <v>4120</v>
      </c>
      <c r="C21" s="103" t="s">
        <v>231</v>
      </c>
      <c r="D21" s="124">
        <f>SUM(D22:D26)</f>
        <v>0</v>
      </c>
      <c r="E21" s="74"/>
      <c r="F21" s="35"/>
    </row>
    <row r="22" spans="2:6" x14ac:dyDescent="0.2">
      <c r="B22" s="36">
        <v>4121</v>
      </c>
      <c r="C22" s="37" t="s">
        <v>232</v>
      </c>
      <c r="D22" s="125">
        <v>0</v>
      </c>
      <c r="E22" s="74">
        <v>0</v>
      </c>
      <c r="F22" s="35"/>
    </row>
    <row r="23" spans="2:6" x14ac:dyDescent="0.2">
      <c r="B23" s="36">
        <v>4122</v>
      </c>
      <c r="C23" s="37" t="s">
        <v>408</v>
      </c>
      <c r="D23" s="125">
        <v>0</v>
      </c>
      <c r="E23" s="74">
        <v>0</v>
      </c>
      <c r="F23" s="35"/>
    </row>
    <row r="24" spans="2:6" x14ac:dyDescent="0.2">
      <c r="B24" s="36">
        <v>4123</v>
      </c>
      <c r="C24" s="37" t="s">
        <v>233</v>
      </c>
      <c r="D24" s="125">
        <v>0</v>
      </c>
      <c r="E24" s="74">
        <v>0</v>
      </c>
      <c r="F24" s="35"/>
    </row>
    <row r="25" spans="2:6" x14ac:dyDescent="0.2">
      <c r="B25" s="36">
        <v>4124</v>
      </c>
      <c r="C25" s="37" t="s">
        <v>234</v>
      </c>
      <c r="D25" s="125">
        <v>0</v>
      </c>
      <c r="E25" s="74"/>
      <c r="F25" s="35"/>
    </row>
    <row r="26" spans="2:6" x14ac:dyDescent="0.2">
      <c r="B26" s="36">
        <v>4129</v>
      </c>
      <c r="C26" s="37" t="s">
        <v>235</v>
      </c>
      <c r="D26" s="125">
        <v>0</v>
      </c>
      <c r="E26" s="74">
        <v>0</v>
      </c>
      <c r="F26" s="35"/>
    </row>
    <row r="27" spans="2:6" x14ac:dyDescent="0.2">
      <c r="B27" s="104">
        <v>4130</v>
      </c>
      <c r="C27" s="103" t="s">
        <v>236</v>
      </c>
      <c r="D27" s="124">
        <v>750191.42</v>
      </c>
      <c r="E27" s="74">
        <v>81893.679999999993</v>
      </c>
      <c r="F27" s="35"/>
    </row>
    <row r="28" spans="2:6" x14ac:dyDescent="0.2">
      <c r="B28" s="36">
        <v>4131</v>
      </c>
      <c r="C28" s="37" t="s">
        <v>237</v>
      </c>
      <c r="D28" s="125">
        <v>0</v>
      </c>
      <c r="E28" s="74">
        <v>0</v>
      </c>
      <c r="F28" s="35"/>
    </row>
    <row r="29" spans="2:6" ht="22.5" x14ac:dyDescent="0.2">
      <c r="B29" s="36">
        <v>4132</v>
      </c>
      <c r="C29" s="38" t="s">
        <v>409</v>
      </c>
      <c r="D29" s="125">
        <v>0</v>
      </c>
      <c r="E29" s="74"/>
      <c r="F29" s="35"/>
    </row>
    <row r="30" spans="2:6" x14ac:dyDescent="0.2">
      <c r="B30" s="104">
        <v>4140</v>
      </c>
      <c r="C30" s="103" t="s">
        <v>238</v>
      </c>
      <c r="D30" s="124">
        <v>0</v>
      </c>
      <c r="E30" s="74">
        <v>0</v>
      </c>
      <c r="F30" s="35"/>
    </row>
    <row r="31" spans="2:6" x14ac:dyDescent="0.2">
      <c r="B31" s="36">
        <v>4141</v>
      </c>
      <c r="C31" s="37" t="s">
        <v>239</v>
      </c>
      <c r="D31" s="125">
        <v>0</v>
      </c>
      <c r="E31" s="74">
        <v>587859.93000000005</v>
      </c>
      <c r="F31" s="35"/>
    </row>
    <row r="32" spans="2:6" x14ac:dyDescent="0.2">
      <c r="B32" s="36">
        <v>4143</v>
      </c>
      <c r="C32" s="37" t="s">
        <v>240</v>
      </c>
      <c r="D32" s="125">
        <v>0</v>
      </c>
      <c r="E32" s="74">
        <v>158826.45000000001</v>
      </c>
      <c r="F32" s="35"/>
    </row>
    <row r="33" spans="2:6" x14ac:dyDescent="0.2">
      <c r="B33" s="36">
        <v>4144</v>
      </c>
      <c r="C33" s="37" t="s">
        <v>241</v>
      </c>
      <c r="D33" s="125">
        <v>0</v>
      </c>
      <c r="E33" s="74">
        <v>767500</v>
      </c>
      <c r="F33" s="35"/>
    </row>
    <row r="34" spans="2:6" ht="22.5" x14ac:dyDescent="0.2">
      <c r="B34" s="36">
        <v>4145</v>
      </c>
      <c r="C34" s="38" t="s">
        <v>410</v>
      </c>
      <c r="D34" s="125">
        <v>0</v>
      </c>
      <c r="E34" s="74">
        <v>0</v>
      </c>
      <c r="F34" s="35"/>
    </row>
    <row r="35" spans="2:6" x14ac:dyDescent="0.2">
      <c r="B35" s="36">
        <v>4149</v>
      </c>
      <c r="C35" s="37" t="s">
        <v>242</v>
      </c>
      <c r="D35" s="125">
        <v>0</v>
      </c>
      <c r="E35" s="74">
        <v>0</v>
      </c>
      <c r="F35" s="35"/>
    </row>
    <row r="36" spans="2:6" x14ac:dyDescent="0.2">
      <c r="B36" s="104">
        <v>4150</v>
      </c>
      <c r="C36" s="103" t="s">
        <v>411</v>
      </c>
      <c r="D36" s="124">
        <v>0</v>
      </c>
      <c r="E36" s="74">
        <v>0</v>
      </c>
      <c r="F36" s="35"/>
    </row>
    <row r="37" spans="2:6" x14ac:dyDescent="0.2">
      <c r="B37" s="36">
        <v>4151</v>
      </c>
      <c r="C37" s="37" t="s">
        <v>411</v>
      </c>
      <c r="D37" s="125">
        <v>0</v>
      </c>
      <c r="E37" s="74">
        <v>0</v>
      </c>
      <c r="F37" s="35"/>
    </row>
    <row r="38" spans="2:6" ht="22.5" x14ac:dyDescent="0.2">
      <c r="B38" s="36">
        <v>4154</v>
      </c>
      <c r="C38" s="38" t="s">
        <v>412</v>
      </c>
      <c r="D38" s="125">
        <v>0</v>
      </c>
      <c r="E38" s="74"/>
      <c r="F38" s="35"/>
    </row>
    <row r="39" spans="2:6" x14ac:dyDescent="0.2">
      <c r="B39" s="104">
        <v>4160</v>
      </c>
      <c r="C39" s="103" t="s">
        <v>413</v>
      </c>
      <c r="D39" s="124">
        <v>0</v>
      </c>
      <c r="E39" s="74">
        <v>0</v>
      </c>
      <c r="F39" s="35"/>
    </row>
    <row r="40" spans="2:6" x14ac:dyDescent="0.2">
      <c r="B40" s="36">
        <v>4161</v>
      </c>
      <c r="C40" s="37" t="s">
        <v>243</v>
      </c>
      <c r="D40" s="125">
        <v>0</v>
      </c>
      <c r="E40" s="74">
        <v>0</v>
      </c>
      <c r="F40" s="35"/>
    </row>
    <row r="41" spans="2:6" x14ac:dyDescent="0.2">
      <c r="B41" s="36">
        <v>4162</v>
      </c>
      <c r="C41" s="37" t="s">
        <v>244</v>
      </c>
      <c r="D41" s="125">
        <v>0</v>
      </c>
      <c r="E41" s="74">
        <v>0</v>
      </c>
      <c r="F41" s="35"/>
    </row>
    <row r="42" spans="2:6" x14ac:dyDescent="0.2">
      <c r="B42" s="36">
        <v>4163</v>
      </c>
      <c r="C42" s="37" t="s">
        <v>245</v>
      </c>
      <c r="D42" s="125">
        <v>0</v>
      </c>
      <c r="E42" s="74">
        <v>0</v>
      </c>
      <c r="F42" s="35"/>
    </row>
    <row r="43" spans="2:6" x14ac:dyDescent="0.2">
      <c r="B43" s="36">
        <v>4164</v>
      </c>
      <c r="C43" s="37" t="s">
        <v>246</v>
      </c>
      <c r="D43" s="125">
        <v>0</v>
      </c>
      <c r="E43" s="74">
        <v>0</v>
      </c>
      <c r="F43" s="35"/>
    </row>
    <row r="44" spans="2:6" x14ac:dyDescent="0.2">
      <c r="B44" s="36">
        <v>4165</v>
      </c>
      <c r="C44" s="37" t="s">
        <v>247</v>
      </c>
      <c r="D44" s="125">
        <v>0</v>
      </c>
      <c r="E44" s="74"/>
      <c r="F44" s="35"/>
    </row>
    <row r="45" spans="2:6" ht="22.5" x14ac:dyDescent="0.2">
      <c r="B45" s="36">
        <v>4166</v>
      </c>
      <c r="C45" s="38" t="s">
        <v>414</v>
      </c>
      <c r="D45" s="125">
        <v>0</v>
      </c>
      <c r="E45" s="74"/>
      <c r="F45" s="35"/>
    </row>
    <row r="46" spans="2:6" x14ac:dyDescent="0.2">
      <c r="B46" s="36">
        <v>4168</v>
      </c>
      <c r="C46" s="37" t="s">
        <v>248</v>
      </c>
      <c r="D46" s="125">
        <v>0</v>
      </c>
      <c r="E46" s="74"/>
      <c r="F46" s="35"/>
    </row>
    <row r="47" spans="2:6" x14ac:dyDescent="0.2">
      <c r="B47" s="36">
        <v>4169</v>
      </c>
      <c r="C47" s="37" t="s">
        <v>249</v>
      </c>
      <c r="D47" s="125">
        <v>2025</v>
      </c>
      <c r="E47" s="74">
        <v>2024</v>
      </c>
      <c r="F47" s="35"/>
    </row>
    <row r="48" spans="2:6" x14ac:dyDescent="0.2">
      <c r="B48" s="104">
        <v>4170</v>
      </c>
      <c r="C48" s="103" t="s">
        <v>491</v>
      </c>
      <c r="D48" s="124">
        <v>3469237.57</v>
      </c>
      <c r="E48" s="74">
        <v>806244.81</v>
      </c>
      <c r="F48" s="35"/>
    </row>
    <row r="49" spans="2:6" x14ac:dyDescent="0.2">
      <c r="B49" s="36">
        <v>4171</v>
      </c>
      <c r="C49" s="37" t="s">
        <v>415</v>
      </c>
      <c r="D49" s="125">
        <v>0</v>
      </c>
      <c r="E49" s="74"/>
      <c r="F49" s="35"/>
    </row>
    <row r="50" spans="2:6" x14ac:dyDescent="0.2">
      <c r="B50" s="36">
        <v>4172</v>
      </c>
      <c r="C50" s="37" t="s">
        <v>416</v>
      </c>
      <c r="D50" s="125">
        <v>0</v>
      </c>
      <c r="E50" s="74"/>
      <c r="F50" s="35"/>
    </row>
    <row r="51" spans="2:6" ht="22.5" x14ac:dyDescent="0.2">
      <c r="B51" s="36">
        <v>4173</v>
      </c>
      <c r="C51" s="38" t="s">
        <v>417</v>
      </c>
      <c r="D51" s="125">
        <v>2936233.08</v>
      </c>
      <c r="E51" s="74"/>
      <c r="F51" s="35"/>
    </row>
    <row r="52" spans="2:6" ht="22.5" x14ac:dyDescent="0.2">
      <c r="B52" s="36">
        <v>4174</v>
      </c>
      <c r="C52" s="38" t="s">
        <v>418</v>
      </c>
      <c r="D52" s="125">
        <v>0</v>
      </c>
      <c r="E52" s="74"/>
      <c r="F52" s="35"/>
    </row>
    <row r="53" spans="2:6" ht="22.5" x14ac:dyDescent="0.2">
      <c r="B53" s="36">
        <v>4175</v>
      </c>
      <c r="C53" s="38" t="s">
        <v>419</v>
      </c>
      <c r="D53" s="125">
        <v>0</v>
      </c>
      <c r="E53" s="74">
        <v>0</v>
      </c>
      <c r="F53" s="35"/>
    </row>
    <row r="54" spans="2:6" ht="22.5" x14ac:dyDescent="0.2">
      <c r="B54" s="36">
        <v>4176</v>
      </c>
      <c r="C54" s="38" t="s">
        <v>420</v>
      </c>
      <c r="D54" s="125">
        <v>0</v>
      </c>
      <c r="E54" s="74"/>
      <c r="F54" s="35"/>
    </row>
    <row r="55" spans="2:6" ht="22.5" x14ac:dyDescent="0.2">
      <c r="B55" s="36">
        <v>4177</v>
      </c>
      <c r="C55" s="38" t="s">
        <v>421</v>
      </c>
      <c r="D55" s="125">
        <v>0</v>
      </c>
      <c r="E55" s="74"/>
      <c r="F55" s="35"/>
    </row>
    <row r="56" spans="2:6" ht="22.5" x14ac:dyDescent="0.2">
      <c r="B56" s="36">
        <v>4178</v>
      </c>
      <c r="C56" s="38" t="s">
        <v>422</v>
      </c>
      <c r="D56" s="125">
        <v>0</v>
      </c>
      <c r="E56" s="74">
        <v>0</v>
      </c>
      <c r="F56" s="35"/>
    </row>
    <row r="57" spans="2:6" ht="33.75" x14ac:dyDescent="0.2">
      <c r="B57" s="104">
        <v>4200</v>
      </c>
      <c r="C57" s="105" t="s">
        <v>423</v>
      </c>
      <c r="D57" s="124">
        <f>+D58+D64</f>
        <v>0</v>
      </c>
      <c r="E57" s="74"/>
      <c r="F57" s="35"/>
    </row>
    <row r="58" spans="2:6" ht="22.5" x14ac:dyDescent="0.2">
      <c r="B58" s="104">
        <v>4210</v>
      </c>
      <c r="C58" s="105" t="s">
        <v>424</v>
      </c>
      <c r="D58" s="124">
        <v>0</v>
      </c>
      <c r="E58" s="74">
        <v>0</v>
      </c>
      <c r="F58" s="35"/>
    </row>
    <row r="59" spans="2:6" x14ac:dyDescent="0.2">
      <c r="B59" s="36">
        <v>4211</v>
      </c>
      <c r="C59" s="37" t="s">
        <v>250</v>
      </c>
      <c r="D59" s="125">
        <v>0</v>
      </c>
      <c r="E59" s="74"/>
      <c r="F59" s="35"/>
    </row>
    <row r="60" spans="2:6" x14ac:dyDescent="0.2">
      <c r="B60" s="36">
        <v>4212</v>
      </c>
      <c r="C60" s="37" t="s">
        <v>251</v>
      </c>
      <c r="D60" s="125">
        <v>0</v>
      </c>
      <c r="E60" s="74">
        <v>0</v>
      </c>
      <c r="F60" s="35"/>
    </row>
    <row r="61" spans="2:6" x14ac:dyDescent="0.2">
      <c r="B61" s="36">
        <v>4213</v>
      </c>
      <c r="C61" s="37" t="s">
        <v>252</v>
      </c>
      <c r="D61" s="125">
        <v>0</v>
      </c>
      <c r="E61" s="74"/>
      <c r="F61" s="35"/>
    </row>
    <row r="62" spans="2:6" x14ac:dyDescent="0.2">
      <c r="B62" s="36">
        <v>4214</v>
      </c>
      <c r="C62" s="37" t="s">
        <v>425</v>
      </c>
      <c r="D62" s="125">
        <v>0</v>
      </c>
      <c r="E62" s="74">
        <v>0</v>
      </c>
      <c r="F62" s="35"/>
    </row>
    <row r="63" spans="2:6" x14ac:dyDescent="0.2">
      <c r="B63" s="36">
        <v>4215</v>
      </c>
      <c r="C63" s="37" t="s">
        <v>426</v>
      </c>
      <c r="D63" s="125">
        <v>0</v>
      </c>
      <c r="E63" s="74"/>
      <c r="F63" s="35"/>
    </row>
    <row r="64" spans="2:6" x14ac:dyDescent="0.2">
      <c r="B64" s="104">
        <v>4220</v>
      </c>
      <c r="C64" s="103" t="s">
        <v>253</v>
      </c>
      <c r="D64" s="124">
        <v>0</v>
      </c>
      <c r="E64" s="74">
        <v>0</v>
      </c>
      <c r="F64" s="35"/>
    </row>
    <row r="65" spans="2:6" x14ac:dyDescent="0.2">
      <c r="B65" s="36">
        <v>4221</v>
      </c>
      <c r="C65" s="37" t="s">
        <v>254</v>
      </c>
      <c r="D65" s="125">
        <v>0</v>
      </c>
      <c r="E65" s="74">
        <v>0</v>
      </c>
      <c r="F65" s="35"/>
    </row>
    <row r="66" spans="2:6" x14ac:dyDescent="0.2">
      <c r="B66" s="36">
        <v>4223</v>
      </c>
      <c r="C66" s="37" t="s">
        <v>255</v>
      </c>
      <c r="D66" s="125">
        <v>0</v>
      </c>
      <c r="E66" s="74"/>
      <c r="F66" s="35"/>
    </row>
    <row r="67" spans="2:6" x14ac:dyDescent="0.2">
      <c r="B67" s="36">
        <v>4225</v>
      </c>
      <c r="C67" s="37" t="s">
        <v>257</v>
      </c>
      <c r="D67" s="125">
        <v>0</v>
      </c>
      <c r="E67" s="74"/>
      <c r="F67" s="35"/>
    </row>
    <row r="68" spans="2:6" x14ac:dyDescent="0.2">
      <c r="B68" s="36">
        <v>4227</v>
      </c>
      <c r="C68" s="37" t="s">
        <v>427</v>
      </c>
      <c r="D68" s="125">
        <v>0</v>
      </c>
      <c r="E68" s="74">
        <v>0</v>
      </c>
      <c r="F68" s="35"/>
    </row>
    <row r="69" spans="2:6" x14ac:dyDescent="0.2">
      <c r="B69" s="106">
        <v>4300</v>
      </c>
      <c r="C69" s="103" t="s">
        <v>258</v>
      </c>
      <c r="D69" s="124">
        <v>0</v>
      </c>
      <c r="E69" s="37">
        <v>0</v>
      </c>
      <c r="F69" s="37"/>
    </row>
    <row r="70" spans="2:6" x14ac:dyDescent="0.2">
      <c r="B70" s="106">
        <v>4310</v>
      </c>
      <c r="C70" s="103" t="s">
        <v>259</v>
      </c>
      <c r="D70" s="124">
        <v>0</v>
      </c>
      <c r="E70" s="37">
        <v>196208</v>
      </c>
      <c r="F70" s="37"/>
    </row>
    <row r="71" spans="2:6" x14ac:dyDescent="0.2">
      <c r="B71" s="39">
        <v>4311</v>
      </c>
      <c r="C71" s="37" t="s">
        <v>428</v>
      </c>
      <c r="D71" s="125">
        <v>0</v>
      </c>
      <c r="E71" s="37">
        <v>0</v>
      </c>
      <c r="F71" s="37"/>
    </row>
    <row r="72" spans="2:6" x14ac:dyDescent="0.2">
      <c r="B72" s="39">
        <v>4319</v>
      </c>
      <c r="C72" s="37" t="s">
        <v>260</v>
      </c>
      <c r="D72" s="125">
        <v>0</v>
      </c>
      <c r="E72" s="37">
        <v>464201.8</v>
      </c>
      <c r="F72" s="37"/>
    </row>
    <row r="73" spans="2:6" x14ac:dyDescent="0.2">
      <c r="B73" s="106">
        <v>4320</v>
      </c>
      <c r="C73" s="103" t="s">
        <v>261</v>
      </c>
      <c r="D73" s="124">
        <f>SUM(D74:D78)</f>
        <v>0</v>
      </c>
      <c r="E73" s="37"/>
      <c r="F73" s="37"/>
    </row>
    <row r="74" spans="2:6" x14ac:dyDescent="0.2">
      <c r="B74" s="39">
        <v>4321</v>
      </c>
      <c r="C74" s="37" t="s">
        <v>262</v>
      </c>
      <c r="D74" s="125">
        <v>0</v>
      </c>
      <c r="E74" s="37"/>
      <c r="F74" s="37"/>
    </row>
    <row r="75" spans="2:6" x14ac:dyDescent="0.2">
      <c r="B75" s="39">
        <v>4322</v>
      </c>
      <c r="C75" s="37" t="s">
        <v>263</v>
      </c>
      <c r="D75" s="125">
        <v>0</v>
      </c>
      <c r="E75" s="37"/>
      <c r="F75" s="37"/>
    </row>
    <row r="76" spans="2:6" x14ac:dyDescent="0.2">
      <c r="B76" s="39">
        <v>4323</v>
      </c>
      <c r="C76" s="37" t="s">
        <v>264</v>
      </c>
      <c r="D76" s="125">
        <v>0</v>
      </c>
      <c r="E76" s="37"/>
      <c r="F76" s="37"/>
    </row>
    <row r="77" spans="2:6" x14ac:dyDescent="0.2">
      <c r="B77" s="39">
        <v>4324</v>
      </c>
      <c r="C77" s="37" t="s">
        <v>265</v>
      </c>
      <c r="D77" s="125">
        <v>0</v>
      </c>
      <c r="E77" s="37"/>
      <c r="F77" s="37"/>
    </row>
    <row r="78" spans="2:6" x14ac:dyDescent="0.2">
      <c r="B78" s="39">
        <v>4325</v>
      </c>
      <c r="C78" s="37" t="s">
        <v>266</v>
      </c>
      <c r="D78" s="125">
        <v>0</v>
      </c>
      <c r="E78" s="37"/>
      <c r="F78" s="37"/>
    </row>
    <row r="79" spans="2:6" x14ac:dyDescent="0.2">
      <c r="B79" s="106">
        <v>4330</v>
      </c>
      <c r="C79" s="103" t="s">
        <v>267</v>
      </c>
      <c r="D79" s="124">
        <f>SUM(D80)</f>
        <v>0</v>
      </c>
      <c r="E79" s="37"/>
      <c r="F79" s="37"/>
    </row>
    <row r="80" spans="2:6" x14ac:dyDescent="0.2">
      <c r="B80" s="39">
        <v>4331</v>
      </c>
      <c r="C80" s="37" t="s">
        <v>267</v>
      </c>
      <c r="D80" s="125">
        <v>0</v>
      </c>
      <c r="E80" s="37"/>
      <c r="F80" s="37"/>
    </row>
    <row r="81" spans="2:6" x14ac:dyDescent="0.2">
      <c r="B81" s="106">
        <v>4340</v>
      </c>
      <c r="C81" s="103" t="s">
        <v>268</v>
      </c>
      <c r="D81" s="124">
        <f>SUM(D82)</f>
        <v>0</v>
      </c>
      <c r="E81" s="37"/>
      <c r="F81" s="37"/>
    </row>
    <row r="82" spans="2:6" x14ac:dyDescent="0.2">
      <c r="B82" s="39">
        <v>4341</v>
      </c>
      <c r="C82" s="37" t="s">
        <v>268</v>
      </c>
      <c r="D82" s="125">
        <v>0</v>
      </c>
      <c r="E82" s="37"/>
      <c r="F82" s="37"/>
    </row>
    <row r="83" spans="2:6" x14ac:dyDescent="0.2">
      <c r="B83" s="106">
        <v>4390</v>
      </c>
      <c r="C83" s="103" t="s">
        <v>269</v>
      </c>
      <c r="D83" s="124">
        <f>SUM(D84:D90)</f>
        <v>209876.22</v>
      </c>
      <c r="E83" s="37"/>
      <c r="F83" s="37"/>
    </row>
    <row r="84" spans="2:6" x14ac:dyDescent="0.2">
      <c r="B84" s="39">
        <v>4392</v>
      </c>
      <c r="C84" s="37" t="s">
        <v>270</v>
      </c>
      <c r="D84" s="125">
        <v>0</v>
      </c>
      <c r="E84" s="37"/>
      <c r="F84" s="37"/>
    </row>
    <row r="85" spans="2:6" x14ac:dyDescent="0.2">
      <c r="B85" s="39">
        <v>4393</v>
      </c>
      <c r="C85" s="37" t="s">
        <v>429</v>
      </c>
      <c r="D85" s="125">
        <v>0</v>
      </c>
      <c r="E85" s="37"/>
      <c r="F85" s="37"/>
    </row>
    <row r="86" spans="2:6" x14ac:dyDescent="0.2">
      <c r="B86" s="39">
        <v>4394</v>
      </c>
      <c r="C86" s="37" t="s">
        <v>271</v>
      </c>
      <c r="D86" s="125">
        <v>0</v>
      </c>
      <c r="E86" s="37"/>
      <c r="F86" s="37"/>
    </row>
    <row r="87" spans="2:6" x14ac:dyDescent="0.2">
      <c r="B87" s="39">
        <v>4395</v>
      </c>
      <c r="C87" s="37" t="s">
        <v>272</v>
      </c>
      <c r="D87" s="125">
        <v>0</v>
      </c>
      <c r="E87" s="37"/>
      <c r="F87" s="37"/>
    </row>
    <row r="88" spans="2:6" x14ac:dyDescent="0.2">
      <c r="B88" s="39">
        <v>4396</v>
      </c>
      <c r="C88" s="37" t="s">
        <v>273</v>
      </c>
      <c r="D88" s="125">
        <v>0</v>
      </c>
      <c r="E88" s="37"/>
      <c r="F88" s="37"/>
    </row>
    <row r="89" spans="2:6" x14ac:dyDescent="0.2">
      <c r="B89" s="39">
        <v>4397</v>
      </c>
      <c r="C89" s="37" t="s">
        <v>430</v>
      </c>
      <c r="D89" s="125">
        <v>0</v>
      </c>
      <c r="E89" s="37"/>
      <c r="F89" s="37"/>
    </row>
    <row r="90" spans="2:6" x14ac:dyDescent="0.2">
      <c r="B90" s="39">
        <v>4399</v>
      </c>
      <c r="C90" s="37" t="s">
        <v>269</v>
      </c>
      <c r="D90" s="125">
        <v>209876.22</v>
      </c>
      <c r="E90" s="37"/>
      <c r="F90" s="37"/>
    </row>
    <row r="91" spans="2:6" x14ac:dyDescent="0.2">
      <c r="B91" s="35"/>
      <c r="C91" s="35"/>
      <c r="D91" s="126"/>
      <c r="E91" s="35"/>
      <c r="F91" s="35"/>
    </row>
    <row r="92" spans="2:6" x14ac:dyDescent="0.2">
      <c r="B92" s="33" t="s">
        <v>558</v>
      </c>
      <c r="C92" s="33"/>
      <c r="D92" s="33"/>
      <c r="E92" s="33"/>
      <c r="F92" s="33"/>
    </row>
    <row r="93" spans="2:6" x14ac:dyDescent="0.2">
      <c r="B93" s="34" t="s">
        <v>86</v>
      </c>
      <c r="C93" s="34" t="s">
        <v>83</v>
      </c>
      <c r="D93" s="34" t="s">
        <v>84</v>
      </c>
      <c r="E93" s="34" t="s">
        <v>274</v>
      </c>
      <c r="F93" s="34" t="s">
        <v>597</v>
      </c>
    </row>
    <row r="94" spans="2:6" x14ac:dyDescent="0.2">
      <c r="B94" s="106">
        <v>5000</v>
      </c>
      <c r="C94" s="103" t="s">
        <v>275</v>
      </c>
      <c r="D94" s="124">
        <f>D95+D123+D156+D166+D181+D210</f>
        <v>16494575.120000005</v>
      </c>
      <c r="E94" s="107">
        <v>1</v>
      </c>
      <c r="F94" s="37" t="str">
        <f>IF(OR(D94&lt;&gt;0,D95&lt;&gt;0,D96&lt;&gt;0,D97&lt;&gt;0,D98&lt;&gt;0,D99&lt;&gt;0,D100&lt;&gt;0,D101&lt;&gt;0,D102&lt;&gt;0,D103&lt;&gt;0,D104&lt;&gt;0,D105&lt;&gt;0,D106&lt;&gt;0,D107&lt;&gt;0,D108&lt;&gt;0,D109&lt;&gt;0,D110&lt;&gt;0,D111&lt;&gt;0,D112&lt;&gt;0,D113&lt;&gt;0,D114&lt;&gt;0,D115&lt;&gt;0,D116&lt;&gt;0,D117&lt;&gt;0,D118&lt;&gt;0,D119&lt;&gt;0,D120&lt;&gt;0,D121&lt;&gt;0,D122&lt;&gt;0,D123&lt;&gt;0,D124&lt;&gt;0,D125&lt;&gt;0,D126&lt;&gt;0,D127&lt;&gt;0,D128&lt;&gt;0,D129&lt;&gt;0,D130&lt;&gt;0,D131&lt;&gt;0,D132&lt;&gt;0,D133&lt;&gt;0,D134&lt;&gt;0,D135&lt;&gt;0,D136&lt;&gt;0,D137&lt;&gt;0,D138&lt;&gt;0,D139&lt;&gt;0,D140&lt;&gt;0,D141&lt;&gt;0,D142&lt;&gt;0,D143&lt;&gt;0,D144&lt;&gt;0,D145&lt;&gt;0,D146&lt;&gt;0,D147&lt;&gt;0,D148&lt;&gt;0,D149&lt;&gt;0,D150&lt;&gt;0,D151&lt;&gt;0,D152&lt;&gt;0,D153&lt;&gt;0,D154&lt;&gt;0,D155&lt;&gt;0,D156&lt;&gt;0,D157&lt;&gt;0,D158&lt;&gt;0,D159&lt;&gt;0,D160&lt;&gt;0,D161&lt;&gt;0,D162&lt;&gt;0,D163&lt;&gt;0,D164&lt;&gt;0,D165&lt;&gt;0,D166&lt;&gt;0,D167&lt;&gt;0,D168&lt;&gt;0,D169&lt;&gt;0,D170&lt;&gt;0,D171&lt;&gt;0,D172&lt;&gt;0,D173&lt;&gt;0,D174&lt;&gt;0,D175&lt;&gt;0,D176&lt;&gt;0,D177&lt;&gt;0,D178&lt;&gt;0,D179&lt;&gt;0,D180&lt;&gt;0,D181&lt;&gt;0,D182&lt;&gt;0,D183&lt;&gt;0,D184&lt;&gt;0,D185&lt;&gt;0,D186&lt;&gt;0,D187&lt;&gt;0,D188&lt;&gt;0,D189&lt;&gt;0,D190&lt;&gt;0,D191&lt;&gt;0,D192&lt;&gt;0,D193&lt;&gt;0,D194&lt;&gt;0,D195&lt;&gt;0,D196&lt;&gt;0,D197&lt;&gt;0,D198&lt;&gt;0,D199&lt;&gt;0,D200&lt;&gt;0,D201&lt;&gt;0,D202&lt;&gt;0,D203&lt;&gt;0,D204&lt;&gt;0,D205&lt;&gt;0,D206&lt;&gt;0,D207&lt;&gt;0,D208&lt;&gt;0,D209&lt;&gt;0,D210&lt;&gt;0,D211&lt;&gt;0,D212&lt;&gt;0),"","SIN INFORMACIÓN QUE REVELAR")</f>
        <v/>
      </c>
    </row>
    <row r="95" spans="2:6" x14ac:dyDescent="0.2">
      <c r="B95" s="106">
        <v>5100</v>
      </c>
      <c r="C95" s="103" t="s">
        <v>276</v>
      </c>
      <c r="D95" s="124">
        <f>D96+D103+D113</f>
        <v>15818973.850000003</v>
      </c>
      <c r="E95" s="107">
        <f>D95/$D$94</f>
        <v>0.95904100196064945</v>
      </c>
      <c r="F95" s="37"/>
    </row>
    <row r="96" spans="2:6" x14ac:dyDescent="0.2">
      <c r="B96" s="106">
        <v>5110</v>
      </c>
      <c r="C96" s="103" t="s">
        <v>277</v>
      </c>
      <c r="D96" s="124">
        <f>SUM(D97:D102)</f>
        <v>12867852.170000002</v>
      </c>
      <c r="E96" s="107">
        <f t="shared" ref="E96:E159" si="0">D96/$D$94</f>
        <v>0.78012631888877648</v>
      </c>
      <c r="F96" s="37"/>
    </row>
    <row r="97" spans="2:6" x14ac:dyDescent="0.2">
      <c r="B97" s="39">
        <v>5111</v>
      </c>
      <c r="C97" s="37" t="s">
        <v>278</v>
      </c>
      <c r="D97" s="125">
        <v>3820083.66</v>
      </c>
      <c r="E97" s="40">
        <f t="shared" si="0"/>
        <v>0.23159636621182633</v>
      </c>
      <c r="F97" s="37"/>
    </row>
    <row r="98" spans="2:6" x14ac:dyDescent="0.2">
      <c r="B98" s="39">
        <v>5112</v>
      </c>
      <c r="C98" s="37" t="s">
        <v>279</v>
      </c>
      <c r="D98" s="125">
        <v>896912.54</v>
      </c>
      <c r="E98" s="40">
        <f t="shared" si="0"/>
        <v>5.4376213602039106E-2</v>
      </c>
      <c r="F98" s="37"/>
    </row>
    <row r="99" spans="2:6" x14ac:dyDescent="0.2">
      <c r="B99" s="39">
        <v>5113</v>
      </c>
      <c r="C99" s="37" t="s">
        <v>280</v>
      </c>
      <c r="D99" s="125">
        <v>2242179.21</v>
      </c>
      <c r="E99" s="40">
        <f t="shared" si="0"/>
        <v>0.13593434166614649</v>
      </c>
      <c r="F99" s="37"/>
    </row>
    <row r="100" spans="2:6" x14ac:dyDescent="0.2">
      <c r="B100" s="39">
        <v>5114</v>
      </c>
      <c r="C100" s="37" t="s">
        <v>281</v>
      </c>
      <c r="D100" s="125">
        <v>1355215.24</v>
      </c>
      <c r="E100" s="40">
        <f t="shared" si="0"/>
        <v>8.2161270001842854E-2</v>
      </c>
      <c r="F100" s="37"/>
    </row>
    <row r="101" spans="2:6" x14ac:dyDescent="0.2">
      <c r="B101" s="39">
        <v>5115</v>
      </c>
      <c r="C101" s="37" t="s">
        <v>282</v>
      </c>
      <c r="D101" s="125">
        <v>4441883.54</v>
      </c>
      <c r="E101" s="40">
        <f t="shared" si="0"/>
        <v>0.26929360154382675</v>
      </c>
      <c r="F101" s="37"/>
    </row>
    <row r="102" spans="2:6" x14ac:dyDescent="0.2">
      <c r="B102" s="39">
        <v>5116</v>
      </c>
      <c r="C102" s="37" t="s">
        <v>283</v>
      </c>
      <c r="D102" s="125">
        <v>111577.98</v>
      </c>
      <c r="E102" s="40">
        <f t="shared" si="0"/>
        <v>6.7645258630947966E-3</v>
      </c>
      <c r="F102" s="37"/>
    </row>
    <row r="103" spans="2:6" x14ac:dyDescent="0.2">
      <c r="B103" s="106">
        <v>5120</v>
      </c>
      <c r="C103" s="103" t="s">
        <v>284</v>
      </c>
      <c r="D103" s="124">
        <f>SUM(D104:D112)</f>
        <v>336176.05000000005</v>
      </c>
      <c r="E103" s="107">
        <f t="shared" si="0"/>
        <v>2.0381006940420054E-2</v>
      </c>
      <c r="F103" s="37"/>
    </row>
    <row r="104" spans="2:6" x14ac:dyDescent="0.2">
      <c r="B104" s="39">
        <v>5121</v>
      </c>
      <c r="C104" s="37" t="s">
        <v>285</v>
      </c>
      <c r="D104" s="125">
        <v>150328.46</v>
      </c>
      <c r="E104" s="40">
        <f t="shared" si="0"/>
        <v>9.1138122022751417E-3</v>
      </c>
      <c r="F104" s="37"/>
    </row>
    <row r="105" spans="2:6" x14ac:dyDescent="0.2">
      <c r="B105" s="39">
        <v>5122</v>
      </c>
      <c r="C105" s="37" t="s">
        <v>286</v>
      </c>
      <c r="D105" s="125">
        <v>11606.44</v>
      </c>
      <c r="E105" s="40">
        <f t="shared" si="0"/>
        <v>7.0365195317622687E-4</v>
      </c>
      <c r="F105" s="37"/>
    </row>
    <row r="106" spans="2:6" x14ac:dyDescent="0.2">
      <c r="B106" s="39">
        <v>5123</v>
      </c>
      <c r="C106" s="37" t="s">
        <v>287</v>
      </c>
      <c r="D106" s="125">
        <v>0</v>
      </c>
      <c r="E106" s="40">
        <f t="shared" si="0"/>
        <v>0</v>
      </c>
      <c r="F106" s="37"/>
    </row>
    <row r="107" spans="2:6" x14ac:dyDescent="0.2">
      <c r="B107" s="39">
        <v>5124</v>
      </c>
      <c r="C107" s="37" t="s">
        <v>288</v>
      </c>
      <c r="D107" s="125">
        <v>23238.7</v>
      </c>
      <c r="E107" s="40">
        <f t="shared" si="0"/>
        <v>1.408869269498346E-3</v>
      </c>
      <c r="F107" s="37"/>
    </row>
    <row r="108" spans="2:6" x14ac:dyDescent="0.2">
      <c r="B108" s="39">
        <v>5125</v>
      </c>
      <c r="C108" s="37" t="s">
        <v>289</v>
      </c>
      <c r="D108" s="125">
        <v>8226.51</v>
      </c>
      <c r="E108" s="40">
        <f t="shared" si="0"/>
        <v>4.9874033978754577E-4</v>
      </c>
      <c r="F108" s="37"/>
    </row>
    <row r="109" spans="2:6" x14ac:dyDescent="0.2">
      <c r="B109" s="39">
        <v>5126</v>
      </c>
      <c r="C109" s="37" t="s">
        <v>290</v>
      </c>
      <c r="D109" s="125">
        <v>61859.26</v>
      </c>
      <c r="E109" s="40">
        <f t="shared" si="0"/>
        <v>3.7502790796347584E-3</v>
      </c>
      <c r="F109" s="37"/>
    </row>
    <row r="110" spans="2:6" x14ac:dyDescent="0.2">
      <c r="B110" s="39">
        <v>5127</v>
      </c>
      <c r="C110" s="37" t="s">
        <v>291</v>
      </c>
      <c r="D110" s="125">
        <v>0</v>
      </c>
      <c r="E110" s="40">
        <f t="shared" si="0"/>
        <v>0</v>
      </c>
      <c r="F110" s="37"/>
    </row>
    <row r="111" spans="2:6" x14ac:dyDescent="0.2">
      <c r="B111" s="39">
        <v>5128</v>
      </c>
      <c r="C111" s="37" t="s">
        <v>292</v>
      </c>
      <c r="D111" s="125">
        <v>0</v>
      </c>
      <c r="E111" s="40">
        <f t="shared" si="0"/>
        <v>0</v>
      </c>
      <c r="F111" s="37"/>
    </row>
    <row r="112" spans="2:6" x14ac:dyDescent="0.2">
      <c r="B112" s="39">
        <v>5129</v>
      </c>
      <c r="C112" s="37" t="s">
        <v>293</v>
      </c>
      <c r="D112" s="125">
        <v>80916.679999999993</v>
      </c>
      <c r="E112" s="40">
        <f t="shared" si="0"/>
        <v>4.905654096048033E-3</v>
      </c>
      <c r="F112" s="37"/>
    </row>
    <row r="113" spans="2:6" x14ac:dyDescent="0.2">
      <c r="B113" s="106">
        <v>5130</v>
      </c>
      <c r="C113" s="103" t="s">
        <v>294</v>
      </c>
      <c r="D113" s="124">
        <f>SUM(D114:D122)</f>
        <v>2614945.6300000004</v>
      </c>
      <c r="E113" s="107">
        <f t="shared" si="0"/>
        <v>0.15853367613145283</v>
      </c>
      <c r="F113" s="37"/>
    </row>
    <row r="114" spans="2:6" x14ac:dyDescent="0.2">
      <c r="B114" s="39">
        <v>5131</v>
      </c>
      <c r="C114" s="37" t="s">
        <v>295</v>
      </c>
      <c r="D114" s="125">
        <v>283678.94</v>
      </c>
      <c r="E114" s="40">
        <f t="shared" si="0"/>
        <v>1.7198317503555067E-2</v>
      </c>
      <c r="F114" s="37"/>
    </row>
    <row r="115" spans="2:6" x14ac:dyDescent="0.2">
      <c r="B115" s="39">
        <v>5132</v>
      </c>
      <c r="C115" s="37" t="s">
        <v>296</v>
      </c>
      <c r="D115" s="125">
        <v>191379.38</v>
      </c>
      <c r="E115" s="40">
        <f t="shared" si="0"/>
        <v>1.1602565001383312E-2</v>
      </c>
      <c r="F115" s="37"/>
    </row>
    <row r="116" spans="2:6" x14ac:dyDescent="0.2">
      <c r="B116" s="39">
        <v>5133</v>
      </c>
      <c r="C116" s="37" t="s">
        <v>297</v>
      </c>
      <c r="D116" s="125">
        <v>292662.78000000003</v>
      </c>
      <c r="E116" s="40">
        <f t="shared" si="0"/>
        <v>1.7742971726815836E-2</v>
      </c>
      <c r="F116" s="37"/>
    </row>
    <row r="117" spans="2:6" x14ac:dyDescent="0.2">
      <c r="B117" s="39">
        <v>5134</v>
      </c>
      <c r="C117" s="37" t="s">
        <v>298</v>
      </c>
      <c r="D117" s="125">
        <v>16166.31</v>
      </c>
      <c r="E117" s="40">
        <f t="shared" si="0"/>
        <v>9.8009860104841524E-4</v>
      </c>
      <c r="F117" s="37"/>
    </row>
    <row r="118" spans="2:6" x14ac:dyDescent="0.2">
      <c r="B118" s="39">
        <v>5135</v>
      </c>
      <c r="C118" s="37" t="s">
        <v>299</v>
      </c>
      <c r="D118" s="125">
        <v>1332469.52</v>
      </c>
      <c r="E118" s="40">
        <f t="shared" si="0"/>
        <v>8.078228813450028E-2</v>
      </c>
      <c r="F118" s="37"/>
    </row>
    <row r="119" spans="2:6" x14ac:dyDescent="0.2">
      <c r="B119" s="39">
        <v>5136</v>
      </c>
      <c r="C119" s="37" t="s">
        <v>300</v>
      </c>
      <c r="D119" s="125">
        <v>35000</v>
      </c>
      <c r="E119" s="40">
        <f t="shared" si="0"/>
        <v>2.1219097639903314E-3</v>
      </c>
      <c r="F119" s="37"/>
    </row>
    <row r="120" spans="2:6" x14ac:dyDescent="0.2">
      <c r="B120" s="39">
        <v>5137</v>
      </c>
      <c r="C120" s="37" t="s">
        <v>301</v>
      </c>
      <c r="D120" s="125">
        <v>22109.62</v>
      </c>
      <c r="E120" s="40">
        <f t="shared" si="0"/>
        <v>1.340417673031883E-3</v>
      </c>
      <c r="F120" s="37"/>
    </row>
    <row r="121" spans="2:6" x14ac:dyDescent="0.2">
      <c r="B121" s="39">
        <v>5138</v>
      </c>
      <c r="C121" s="37" t="s">
        <v>302</v>
      </c>
      <c r="D121" s="125">
        <v>72437.399999999994</v>
      </c>
      <c r="E121" s="40">
        <f t="shared" si="0"/>
        <v>4.3915893239449486E-3</v>
      </c>
      <c r="F121" s="37"/>
    </row>
    <row r="122" spans="2:6" x14ac:dyDescent="0.2">
      <c r="B122" s="39">
        <v>5139</v>
      </c>
      <c r="C122" s="37" t="s">
        <v>303</v>
      </c>
      <c r="D122" s="125">
        <v>369041.68</v>
      </c>
      <c r="E122" s="40">
        <f t="shared" si="0"/>
        <v>2.2373518403182725E-2</v>
      </c>
      <c r="F122" s="37"/>
    </row>
    <row r="123" spans="2:6" x14ac:dyDescent="0.2">
      <c r="B123" s="106">
        <v>5200</v>
      </c>
      <c r="C123" s="103" t="s">
        <v>304</v>
      </c>
      <c r="D123" s="124">
        <f>D124+D127+D130+D133+D138+D142+D145+D147+D153</f>
        <v>638326.05000000005</v>
      </c>
      <c r="E123" s="107">
        <f t="shared" si="0"/>
        <v>3.86991508029823E-2</v>
      </c>
      <c r="F123" s="37"/>
    </row>
    <row r="124" spans="2:6" x14ac:dyDescent="0.2">
      <c r="B124" s="106">
        <v>5210</v>
      </c>
      <c r="C124" s="103" t="s">
        <v>305</v>
      </c>
      <c r="D124" s="124">
        <f>SUM(D125:D126)</f>
        <v>0</v>
      </c>
      <c r="E124" s="107">
        <f t="shared" si="0"/>
        <v>0</v>
      </c>
      <c r="F124" s="37"/>
    </row>
    <row r="125" spans="2:6" x14ac:dyDescent="0.2">
      <c r="B125" s="39">
        <v>5211</v>
      </c>
      <c r="C125" s="37" t="s">
        <v>306</v>
      </c>
      <c r="D125" s="125">
        <v>0</v>
      </c>
      <c r="E125" s="40">
        <f t="shared" si="0"/>
        <v>0</v>
      </c>
      <c r="F125" s="37"/>
    </row>
    <row r="126" spans="2:6" x14ac:dyDescent="0.2">
      <c r="B126" s="39">
        <v>5212</v>
      </c>
      <c r="C126" s="37" t="s">
        <v>307</v>
      </c>
      <c r="D126" s="125">
        <v>0</v>
      </c>
      <c r="E126" s="40">
        <f t="shared" si="0"/>
        <v>0</v>
      </c>
      <c r="F126" s="37"/>
    </row>
    <row r="127" spans="2:6" x14ac:dyDescent="0.2">
      <c r="B127" s="106">
        <v>5220</v>
      </c>
      <c r="C127" s="103" t="s">
        <v>308</v>
      </c>
      <c r="D127" s="124">
        <f>SUM(D128:D129)</f>
        <v>0</v>
      </c>
      <c r="E127" s="107">
        <f t="shared" si="0"/>
        <v>0</v>
      </c>
      <c r="F127" s="37"/>
    </row>
    <row r="128" spans="2:6" x14ac:dyDescent="0.2">
      <c r="B128" s="39">
        <v>5221</v>
      </c>
      <c r="C128" s="37" t="s">
        <v>309</v>
      </c>
      <c r="D128" s="125">
        <v>0</v>
      </c>
      <c r="E128" s="40">
        <f t="shared" si="0"/>
        <v>0</v>
      </c>
      <c r="F128" s="37"/>
    </row>
    <row r="129" spans="2:6" x14ac:dyDescent="0.2">
      <c r="B129" s="39">
        <v>5222</v>
      </c>
      <c r="C129" s="37" t="s">
        <v>310</v>
      </c>
      <c r="D129" s="125">
        <v>0</v>
      </c>
      <c r="E129" s="40">
        <f t="shared" si="0"/>
        <v>0</v>
      </c>
      <c r="F129" s="37"/>
    </row>
    <row r="130" spans="2:6" x14ac:dyDescent="0.2">
      <c r="B130" s="106">
        <v>5230</v>
      </c>
      <c r="C130" s="103" t="s">
        <v>255</v>
      </c>
      <c r="D130" s="124">
        <f>SUM(D131:D132)</f>
        <v>0</v>
      </c>
      <c r="E130" s="107">
        <f t="shared" si="0"/>
        <v>0</v>
      </c>
      <c r="F130" s="37"/>
    </row>
    <row r="131" spans="2:6" x14ac:dyDescent="0.2">
      <c r="B131" s="39">
        <v>5231</v>
      </c>
      <c r="C131" s="37" t="s">
        <v>311</v>
      </c>
      <c r="D131" s="125">
        <v>0</v>
      </c>
      <c r="E131" s="40">
        <f t="shared" si="0"/>
        <v>0</v>
      </c>
      <c r="F131" s="37"/>
    </row>
    <row r="132" spans="2:6" x14ac:dyDescent="0.2">
      <c r="B132" s="39">
        <v>5232</v>
      </c>
      <c r="C132" s="37" t="s">
        <v>312</v>
      </c>
      <c r="D132" s="125">
        <v>0</v>
      </c>
      <c r="E132" s="40">
        <f t="shared" si="0"/>
        <v>0</v>
      </c>
      <c r="F132" s="37"/>
    </row>
    <row r="133" spans="2:6" x14ac:dyDescent="0.2">
      <c r="B133" s="106">
        <v>5240</v>
      </c>
      <c r="C133" s="103" t="s">
        <v>256</v>
      </c>
      <c r="D133" s="124">
        <f>SUM(D134:D137)</f>
        <v>638326.05000000005</v>
      </c>
      <c r="E133" s="107">
        <f t="shared" si="0"/>
        <v>3.86991508029823E-2</v>
      </c>
      <c r="F133" s="37"/>
    </row>
    <row r="134" spans="2:6" x14ac:dyDescent="0.2">
      <c r="B134" s="39">
        <v>5241</v>
      </c>
      <c r="C134" s="37" t="s">
        <v>313</v>
      </c>
      <c r="D134" s="125">
        <v>0</v>
      </c>
      <c r="E134" s="40">
        <f t="shared" si="0"/>
        <v>0</v>
      </c>
      <c r="F134" s="37"/>
    </row>
    <row r="135" spans="2:6" x14ac:dyDescent="0.2">
      <c r="B135" s="39">
        <v>5242</v>
      </c>
      <c r="C135" s="37" t="s">
        <v>314</v>
      </c>
      <c r="D135" s="125">
        <v>0</v>
      </c>
      <c r="E135" s="40">
        <f t="shared" si="0"/>
        <v>0</v>
      </c>
      <c r="F135" s="37"/>
    </row>
    <row r="136" spans="2:6" x14ac:dyDescent="0.2">
      <c r="B136" s="39">
        <v>5243</v>
      </c>
      <c r="C136" s="37" t="s">
        <v>315</v>
      </c>
      <c r="D136" s="125">
        <v>638326.05000000005</v>
      </c>
      <c r="E136" s="40">
        <f t="shared" si="0"/>
        <v>3.86991508029823E-2</v>
      </c>
      <c r="F136" s="37"/>
    </row>
    <row r="137" spans="2:6" x14ac:dyDescent="0.2">
      <c r="B137" s="39">
        <v>5244</v>
      </c>
      <c r="C137" s="37" t="s">
        <v>316</v>
      </c>
      <c r="D137" s="125">
        <v>0</v>
      </c>
      <c r="E137" s="40">
        <f t="shared" si="0"/>
        <v>0</v>
      </c>
      <c r="F137" s="37"/>
    </row>
    <row r="138" spans="2:6" x14ac:dyDescent="0.2">
      <c r="B138" s="106">
        <v>5250</v>
      </c>
      <c r="C138" s="103" t="s">
        <v>257</v>
      </c>
      <c r="D138" s="124">
        <f>SUM(D139:D141)</f>
        <v>0</v>
      </c>
      <c r="E138" s="107">
        <f t="shared" si="0"/>
        <v>0</v>
      </c>
      <c r="F138" s="37"/>
    </row>
    <row r="139" spans="2:6" x14ac:dyDescent="0.2">
      <c r="B139" s="39">
        <v>5251</v>
      </c>
      <c r="C139" s="37" t="s">
        <v>317</v>
      </c>
      <c r="D139" s="125">
        <v>0</v>
      </c>
      <c r="E139" s="40">
        <f t="shared" si="0"/>
        <v>0</v>
      </c>
      <c r="F139" s="37"/>
    </row>
    <row r="140" spans="2:6" x14ac:dyDescent="0.2">
      <c r="B140" s="39">
        <v>5252</v>
      </c>
      <c r="C140" s="37" t="s">
        <v>318</v>
      </c>
      <c r="D140" s="125">
        <v>0</v>
      </c>
      <c r="E140" s="40">
        <f t="shared" si="0"/>
        <v>0</v>
      </c>
      <c r="F140" s="37"/>
    </row>
    <row r="141" spans="2:6" x14ac:dyDescent="0.2">
      <c r="B141" s="39">
        <v>5259</v>
      </c>
      <c r="C141" s="37" t="s">
        <v>319</v>
      </c>
      <c r="D141" s="125">
        <v>0</v>
      </c>
      <c r="E141" s="40">
        <f t="shared" si="0"/>
        <v>0</v>
      </c>
      <c r="F141" s="37"/>
    </row>
    <row r="142" spans="2:6" x14ac:dyDescent="0.2">
      <c r="B142" s="106">
        <v>5260</v>
      </c>
      <c r="C142" s="103" t="s">
        <v>320</v>
      </c>
      <c r="D142" s="124">
        <f>SUM(D143:D144)</f>
        <v>0</v>
      </c>
      <c r="E142" s="107">
        <f t="shared" si="0"/>
        <v>0</v>
      </c>
      <c r="F142" s="37"/>
    </row>
    <row r="143" spans="2:6" x14ac:dyDescent="0.2">
      <c r="B143" s="39">
        <v>5261</v>
      </c>
      <c r="C143" s="37" t="s">
        <v>321</v>
      </c>
      <c r="D143" s="125">
        <v>0</v>
      </c>
      <c r="E143" s="40">
        <f t="shared" si="0"/>
        <v>0</v>
      </c>
      <c r="F143" s="37"/>
    </row>
    <row r="144" spans="2:6" x14ac:dyDescent="0.2">
      <c r="B144" s="39">
        <v>5262</v>
      </c>
      <c r="C144" s="37" t="s">
        <v>322</v>
      </c>
      <c r="D144" s="125">
        <v>0</v>
      </c>
      <c r="E144" s="40">
        <f t="shared" si="0"/>
        <v>0</v>
      </c>
      <c r="F144" s="37"/>
    </row>
    <row r="145" spans="2:6" x14ac:dyDescent="0.2">
      <c r="B145" s="106">
        <v>5270</v>
      </c>
      <c r="C145" s="103" t="s">
        <v>323</v>
      </c>
      <c r="D145" s="124">
        <f>SUM(D146)</f>
        <v>0</v>
      </c>
      <c r="E145" s="107">
        <f t="shared" si="0"/>
        <v>0</v>
      </c>
      <c r="F145" s="37"/>
    </row>
    <row r="146" spans="2:6" x14ac:dyDescent="0.2">
      <c r="B146" s="39">
        <v>5271</v>
      </c>
      <c r="C146" s="37" t="s">
        <v>324</v>
      </c>
      <c r="D146" s="125">
        <v>0</v>
      </c>
      <c r="E146" s="40">
        <f t="shared" si="0"/>
        <v>0</v>
      </c>
      <c r="F146" s="37"/>
    </row>
    <row r="147" spans="2:6" x14ac:dyDescent="0.2">
      <c r="B147" s="106">
        <v>5280</v>
      </c>
      <c r="C147" s="103" t="s">
        <v>325</v>
      </c>
      <c r="D147" s="124">
        <f>SUM(D148:D152)</f>
        <v>0</v>
      </c>
      <c r="E147" s="107">
        <f t="shared" si="0"/>
        <v>0</v>
      </c>
      <c r="F147" s="37"/>
    </row>
    <row r="148" spans="2:6" x14ac:dyDescent="0.2">
      <c r="B148" s="39">
        <v>5281</v>
      </c>
      <c r="C148" s="37" t="s">
        <v>326</v>
      </c>
      <c r="D148" s="125">
        <v>0</v>
      </c>
      <c r="E148" s="40">
        <f t="shared" si="0"/>
        <v>0</v>
      </c>
      <c r="F148" s="37"/>
    </row>
    <row r="149" spans="2:6" x14ac:dyDescent="0.2">
      <c r="B149" s="39">
        <v>5282</v>
      </c>
      <c r="C149" s="37" t="s">
        <v>327</v>
      </c>
      <c r="D149" s="125">
        <v>0</v>
      </c>
      <c r="E149" s="40">
        <f t="shared" si="0"/>
        <v>0</v>
      </c>
      <c r="F149" s="37"/>
    </row>
    <row r="150" spans="2:6" x14ac:dyDescent="0.2">
      <c r="B150" s="39">
        <v>5283</v>
      </c>
      <c r="C150" s="37" t="s">
        <v>328</v>
      </c>
      <c r="D150" s="125">
        <v>0</v>
      </c>
      <c r="E150" s="40">
        <f t="shared" si="0"/>
        <v>0</v>
      </c>
      <c r="F150" s="37"/>
    </row>
    <row r="151" spans="2:6" x14ac:dyDescent="0.2">
      <c r="B151" s="39">
        <v>5284</v>
      </c>
      <c r="C151" s="37" t="s">
        <v>329</v>
      </c>
      <c r="D151" s="125">
        <v>0</v>
      </c>
      <c r="E151" s="40">
        <f t="shared" si="0"/>
        <v>0</v>
      </c>
      <c r="F151" s="37"/>
    </row>
    <row r="152" spans="2:6" x14ac:dyDescent="0.2">
      <c r="B152" s="39">
        <v>5285</v>
      </c>
      <c r="C152" s="37" t="s">
        <v>330</v>
      </c>
      <c r="D152" s="125">
        <v>0</v>
      </c>
      <c r="E152" s="40">
        <f t="shared" si="0"/>
        <v>0</v>
      </c>
      <c r="F152" s="37"/>
    </row>
    <row r="153" spans="2:6" x14ac:dyDescent="0.2">
      <c r="B153" s="106">
        <v>5290</v>
      </c>
      <c r="C153" s="103" t="s">
        <v>331</v>
      </c>
      <c r="D153" s="124">
        <f>SUM(D154:D155)</f>
        <v>0</v>
      </c>
      <c r="E153" s="107">
        <f t="shared" si="0"/>
        <v>0</v>
      </c>
      <c r="F153" s="37"/>
    </row>
    <row r="154" spans="2:6" x14ac:dyDescent="0.2">
      <c r="B154" s="39">
        <v>5291</v>
      </c>
      <c r="C154" s="37" t="s">
        <v>332</v>
      </c>
      <c r="D154" s="125">
        <v>0</v>
      </c>
      <c r="E154" s="40">
        <f t="shared" si="0"/>
        <v>0</v>
      </c>
      <c r="F154" s="37"/>
    </row>
    <row r="155" spans="2:6" x14ac:dyDescent="0.2">
      <c r="B155" s="39">
        <v>5292</v>
      </c>
      <c r="C155" s="37" t="s">
        <v>333</v>
      </c>
      <c r="D155" s="125">
        <v>0</v>
      </c>
      <c r="E155" s="40">
        <f t="shared" si="0"/>
        <v>0</v>
      </c>
      <c r="F155" s="37"/>
    </row>
    <row r="156" spans="2:6" x14ac:dyDescent="0.2">
      <c r="B156" s="106">
        <v>5300</v>
      </c>
      <c r="C156" s="103" t="s">
        <v>334</v>
      </c>
      <c r="D156" s="124">
        <f>D157+D160+D163</f>
        <v>0</v>
      </c>
      <c r="E156" s="107">
        <f t="shared" si="0"/>
        <v>0</v>
      </c>
      <c r="F156" s="37"/>
    </row>
    <row r="157" spans="2:6" x14ac:dyDescent="0.2">
      <c r="B157" s="106">
        <v>5310</v>
      </c>
      <c r="C157" s="103" t="s">
        <v>250</v>
      </c>
      <c r="D157" s="124">
        <f>D158+D159</f>
        <v>0</v>
      </c>
      <c r="E157" s="107">
        <f t="shared" si="0"/>
        <v>0</v>
      </c>
      <c r="F157" s="37"/>
    </row>
    <row r="158" spans="2:6" x14ac:dyDescent="0.2">
      <c r="B158" s="39">
        <v>5311</v>
      </c>
      <c r="C158" s="37" t="s">
        <v>335</v>
      </c>
      <c r="D158" s="125">
        <v>0</v>
      </c>
      <c r="E158" s="40">
        <f t="shared" si="0"/>
        <v>0</v>
      </c>
      <c r="F158" s="37"/>
    </row>
    <row r="159" spans="2:6" x14ac:dyDescent="0.2">
      <c r="B159" s="39">
        <v>5312</v>
      </c>
      <c r="C159" s="37" t="s">
        <v>336</v>
      </c>
      <c r="D159" s="125">
        <v>0</v>
      </c>
      <c r="E159" s="40">
        <f t="shared" si="0"/>
        <v>0</v>
      </c>
      <c r="F159" s="37"/>
    </row>
    <row r="160" spans="2:6" x14ac:dyDescent="0.2">
      <c r="B160" s="106">
        <v>5320</v>
      </c>
      <c r="C160" s="103" t="s">
        <v>251</v>
      </c>
      <c r="D160" s="124">
        <f>SUM(D161:D162)</f>
        <v>0</v>
      </c>
      <c r="E160" s="107">
        <f t="shared" ref="E160:E212" si="1">D160/$D$94</f>
        <v>0</v>
      </c>
      <c r="F160" s="37"/>
    </row>
    <row r="161" spans="2:6" x14ac:dyDescent="0.2">
      <c r="B161" s="39">
        <v>5321</v>
      </c>
      <c r="C161" s="37" t="s">
        <v>337</v>
      </c>
      <c r="D161" s="125">
        <v>0</v>
      </c>
      <c r="E161" s="40">
        <f t="shared" si="1"/>
        <v>0</v>
      </c>
      <c r="F161" s="37"/>
    </row>
    <row r="162" spans="2:6" x14ac:dyDescent="0.2">
      <c r="B162" s="39">
        <v>5322</v>
      </c>
      <c r="C162" s="37" t="s">
        <v>338</v>
      </c>
      <c r="D162" s="125">
        <v>0</v>
      </c>
      <c r="E162" s="40">
        <f t="shared" si="1"/>
        <v>0</v>
      </c>
      <c r="F162" s="37"/>
    </row>
    <row r="163" spans="2:6" x14ac:dyDescent="0.2">
      <c r="B163" s="106">
        <v>5330</v>
      </c>
      <c r="C163" s="103" t="s">
        <v>252</v>
      </c>
      <c r="D163" s="124">
        <f>SUM(D164:D165)</f>
        <v>0</v>
      </c>
      <c r="E163" s="107">
        <f t="shared" si="1"/>
        <v>0</v>
      </c>
      <c r="F163" s="37"/>
    </row>
    <row r="164" spans="2:6" x14ac:dyDescent="0.2">
      <c r="B164" s="39">
        <v>5331</v>
      </c>
      <c r="C164" s="37" t="s">
        <v>339</v>
      </c>
      <c r="D164" s="125">
        <v>0</v>
      </c>
      <c r="E164" s="40">
        <f t="shared" si="1"/>
        <v>0</v>
      </c>
      <c r="F164" s="37"/>
    </row>
    <row r="165" spans="2:6" x14ac:dyDescent="0.2">
      <c r="B165" s="39">
        <v>5332</v>
      </c>
      <c r="C165" s="37" t="s">
        <v>340</v>
      </c>
      <c r="D165" s="125">
        <v>0</v>
      </c>
      <c r="E165" s="40">
        <f t="shared" si="1"/>
        <v>0</v>
      </c>
      <c r="F165" s="37"/>
    </row>
    <row r="166" spans="2:6" x14ac:dyDescent="0.2">
      <c r="B166" s="106">
        <v>5400</v>
      </c>
      <c r="C166" s="103" t="s">
        <v>341</v>
      </c>
      <c r="D166" s="124">
        <f>D167+D170+D173+D176+D178</f>
        <v>0</v>
      </c>
      <c r="E166" s="107">
        <f t="shared" si="1"/>
        <v>0</v>
      </c>
      <c r="F166" s="37"/>
    </row>
    <row r="167" spans="2:6" x14ac:dyDescent="0.2">
      <c r="B167" s="106">
        <v>5410</v>
      </c>
      <c r="C167" s="103" t="s">
        <v>342</v>
      </c>
      <c r="D167" s="124">
        <f>SUM(D168:D169)</f>
        <v>0</v>
      </c>
      <c r="E167" s="107">
        <f t="shared" si="1"/>
        <v>0</v>
      </c>
      <c r="F167" s="37"/>
    </row>
    <row r="168" spans="2:6" x14ac:dyDescent="0.2">
      <c r="B168" s="39">
        <v>5411</v>
      </c>
      <c r="C168" s="37" t="s">
        <v>343</v>
      </c>
      <c r="D168" s="125">
        <v>0</v>
      </c>
      <c r="E168" s="40">
        <f t="shared" si="1"/>
        <v>0</v>
      </c>
      <c r="F168" s="37"/>
    </row>
    <row r="169" spans="2:6" x14ac:dyDescent="0.2">
      <c r="B169" s="39">
        <v>5412</v>
      </c>
      <c r="C169" s="37" t="s">
        <v>344</v>
      </c>
      <c r="D169" s="125">
        <v>0</v>
      </c>
      <c r="E169" s="40">
        <f t="shared" si="1"/>
        <v>0</v>
      </c>
      <c r="F169" s="37"/>
    </row>
    <row r="170" spans="2:6" x14ac:dyDescent="0.2">
      <c r="B170" s="106">
        <v>5420</v>
      </c>
      <c r="C170" s="103" t="s">
        <v>345</v>
      </c>
      <c r="D170" s="124">
        <f>SUM(D171:D172)</f>
        <v>0</v>
      </c>
      <c r="E170" s="107">
        <f t="shared" si="1"/>
        <v>0</v>
      </c>
      <c r="F170" s="37"/>
    </row>
    <row r="171" spans="2:6" x14ac:dyDescent="0.2">
      <c r="B171" s="39">
        <v>5421</v>
      </c>
      <c r="C171" s="37" t="s">
        <v>346</v>
      </c>
      <c r="D171" s="125">
        <v>0</v>
      </c>
      <c r="E171" s="40">
        <f t="shared" si="1"/>
        <v>0</v>
      </c>
      <c r="F171" s="37"/>
    </row>
    <row r="172" spans="2:6" x14ac:dyDescent="0.2">
      <c r="B172" s="39">
        <v>5422</v>
      </c>
      <c r="C172" s="37" t="s">
        <v>347</v>
      </c>
      <c r="D172" s="125">
        <v>0</v>
      </c>
      <c r="E172" s="40">
        <f t="shared" si="1"/>
        <v>0</v>
      </c>
      <c r="F172" s="37"/>
    </row>
    <row r="173" spans="2:6" x14ac:dyDescent="0.2">
      <c r="B173" s="106">
        <v>5430</v>
      </c>
      <c r="C173" s="103" t="s">
        <v>348</v>
      </c>
      <c r="D173" s="124">
        <f>SUM(D174:D175)</f>
        <v>0</v>
      </c>
      <c r="E173" s="107">
        <f t="shared" si="1"/>
        <v>0</v>
      </c>
      <c r="F173" s="37"/>
    </row>
    <row r="174" spans="2:6" x14ac:dyDescent="0.2">
      <c r="B174" s="39">
        <v>5431</v>
      </c>
      <c r="C174" s="37" t="s">
        <v>349</v>
      </c>
      <c r="D174" s="125">
        <v>0</v>
      </c>
      <c r="E174" s="40">
        <f t="shared" si="1"/>
        <v>0</v>
      </c>
      <c r="F174" s="37"/>
    </row>
    <row r="175" spans="2:6" x14ac:dyDescent="0.2">
      <c r="B175" s="39">
        <v>5432</v>
      </c>
      <c r="C175" s="37" t="s">
        <v>350</v>
      </c>
      <c r="D175" s="125">
        <v>0</v>
      </c>
      <c r="E175" s="40">
        <f t="shared" si="1"/>
        <v>0</v>
      </c>
      <c r="F175" s="37"/>
    </row>
    <row r="176" spans="2:6" x14ac:dyDescent="0.2">
      <c r="B176" s="106">
        <v>5440</v>
      </c>
      <c r="C176" s="103" t="s">
        <v>351</v>
      </c>
      <c r="D176" s="124">
        <f>SUM(D177)</f>
        <v>0</v>
      </c>
      <c r="E176" s="107">
        <f t="shared" si="1"/>
        <v>0</v>
      </c>
      <c r="F176" s="37"/>
    </row>
    <row r="177" spans="2:6" x14ac:dyDescent="0.2">
      <c r="B177" s="39">
        <v>5441</v>
      </c>
      <c r="C177" s="37" t="s">
        <v>351</v>
      </c>
      <c r="D177" s="125">
        <v>0</v>
      </c>
      <c r="E177" s="40">
        <f t="shared" si="1"/>
        <v>0</v>
      </c>
      <c r="F177" s="37"/>
    </row>
    <row r="178" spans="2:6" x14ac:dyDescent="0.2">
      <c r="B178" s="106">
        <v>5450</v>
      </c>
      <c r="C178" s="103" t="s">
        <v>352</v>
      </c>
      <c r="D178" s="124">
        <f>SUM(D179:D180)</f>
        <v>0</v>
      </c>
      <c r="E178" s="107">
        <f t="shared" si="1"/>
        <v>0</v>
      </c>
      <c r="F178" s="37"/>
    </row>
    <row r="179" spans="2:6" x14ac:dyDescent="0.2">
      <c r="B179" s="39">
        <v>5451</v>
      </c>
      <c r="C179" s="37" t="s">
        <v>353</v>
      </c>
      <c r="D179" s="125">
        <v>0</v>
      </c>
      <c r="E179" s="40">
        <f t="shared" si="1"/>
        <v>0</v>
      </c>
      <c r="F179" s="37"/>
    </row>
    <row r="180" spans="2:6" x14ac:dyDescent="0.2">
      <c r="B180" s="39">
        <v>5452</v>
      </c>
      <c r="C180" s="37" t="s">
        <v>354</v>
      </c>
      <c r="D180" s="125">
        <v>0</v>
      </c>
      <c r="E180" s="40">
        <f t="shared" si="1"/>
        <v>0</v>
      </c>
      <c r="F180" s="37"/>
    </row>
    <row r="181" spans="2:6" x14ac:dyDescent="0.2">
      <c r="B181" s="106">
        <v>5500</v>
      </c>
      <c r="C181" s="103" t="s">
        <v>355</v>
      </c>
      <c r="D181" s="124">
        <f>D182+D191+D194+D200</f>
        <v>37275.22</v>
      </c>
      <c r="E181" s="107">
        <f t="shared" si="1"/>
        <v>2.2598472363682194E-3</v>
      </c>
      <c r="F181" s="37"/>
    </row>
    <row r="182" spans="2:6" x14ac:dyDescent="0.2">
      <c r="B182" s="106">
        <v>5510</v>
      </c>
      <c r="C182" s="103" t="s">
        <v>356</v>
      </c>
      <c r="D182" s="124">
        <f>SUM(D183:D190)</f>
        <v>0</v>
      </c>
      <c r="E182" s="107">
        <f t="shared" si="1"/>
        <v>0</v>
      </c>
      <c r="F182" s="37"/>
    </row>
    <row r="183" spans="2:6" x14ac:dyDescent="0.2">
      <c r="B183" s="39">
        <v>5511</v>
      </c>
      <c r="C183" s="37" t="s">
        <v>357</v>
      </c>
      <c r="D183" s="125">
        <v>0</v>
      </c>
      <c r="E183" s="40">
        <f t="shared" si="1"/>
        <v>0</v>
      </c>
      <c r="F183" s="37"/>
    </row>
    <row r="184" spans="2:6" x14ac:dyDescent="0.2">
      <c r="B184" s="39">
        <v>5512</v>
      </c>
      <c r="C184" s="37" t="s">
        <v>358</v>
      </c>
      <c r="D184" s="125">
        <v>0</v>
      </c>
      <c r="E184" s="40">
        <f t="shared" si="1"/>
        <v>0</v>
      </c>
      <c r="F184" s="37"/>
    </row>
    <row r="185" spans="2:6" x14ac:dyDescent="0.2">
      <c r="B185" s="39">
        <v>5513</v>
      </c>
      <c r="C185" s="37" t="s">
        <v>359</v>
      </c>
      <c r="D185" s="125">
        <v>0</v>
      </c>
      <c r="E185" s="40">
        <f t="shared" si="1"/>
        <v>0</v>
      </c>
      <c r="F185" s="37"/>
    </row>
    <row r="186" spans="2:6" x14ac:dyDescent="0.2">
      <c r="B186" s="39">
        <v>5514</v>
      </c>
      <c r="C186" s="37" t="s">
        <v>360</v>
      </c>
      <c r="D186" s="125">
        <v>0</v>
      </c>
      <c r="E186" s="40">
        <f t="shared" si="1"/>
        <v>0</v>
      </c>
      <c r="F186" s="37"/>
    </row>
    <row r="187" spans="2:6" x14ac:dyDescent="0.2">
      <c r="B187" s="39">
        <v>5515</v>
      </c>
      <c r="C187" s="37" t="s">
        <v>361</v>
      </c>
      <c r="D187" s="125">
        <v>0</v>
      </c>
      <c r="E187" s="40">
        <f t="shared" si="1"/>
        <v>0</v>
      </c>
      <c r="F187" s="37"/>
    </row>
    <row r="188" spans="2:6" x14ac:dyDescent="0.2">
      <c r="B188" s="39">
        <v>5516</v>
      </c>
      <c r="C188" s="37" t="s">
        <v>362</v>
      </c>
      <c r="D188" s="125">
        <v>0</v>
      </c>
      <c r="E188" s="40">
        <f t="shared" si="1"/>
        <v>0</v>
      </c>
      <c r="F188" s="37"/>
    </row>
    <row r="189" spans="2:6" x14ac:dyDescent="0.2">
      <c r="B189" s="39">
        <v>5517</v>
      </c>
      <c r="C189" s="37" t="s">
        <v>363</v>
      </c>
      <c r="D189" s="125">
        <v>0</v>
      </c>
      <c r="E189" s="40">
        <f t="shared" si="1"/>
        <v>0</v>
      </c>
      <c r="F189" s="37"/>
    </row>
    <row r="190" spans="2:6" x14ac:dyDescent="0.2">
      <c r="B190" s="39">
        <v>5518</v>
      </c>
      <c r="C190" s="37" t="s">
        <v>41</v>
      </c>
      <c r="D190" s="125">
        <v>0</v>
      </c>
      <c r="E190" s="40">
        <f t="shared" si="1"/>
        <v>0</v>
      </c>
      <c r="F190" s="37"/>
    </row>
    <row r="191" spans="2:6" x14ac:dyDescent="0.2">
      <c r="B191" s="106">
        <v>5520</v>
      </c>
      <c r="C191" s="103" t="s">
        <v>40</v>
      </c>
      <c r="D191" s="124">
        <f>SUM(D192:D193)</f>
        <v>0</v>
      </c>
      <c r="E191" s="107">
        <f t="shared" si="1"/>
        <v>0</v>
      </c>
      <c r="F191" s="37"/>
    </row>
    <row r="192" spans="2:6" x14ac:dyDescent="0.2">
      <c r="B192" s="39">
        <v>5521</v>
      </c>
      <c r="C192" s="37" t="s">
        <v>364</v>
      </c>
      <c r="D192" s="125">
        <v>0</v>
      </c>
      <c r="E192" s="40">
        <f t="shared" si="1"/>
        <v>0</v>
      </c>
      <c r="F192" s="37"/>
    </row>
    <row r="193" spans="2:6" x14ac:dyDescent="0.2">
      <c r="B193" s="39">
        <v>5522</v>
      </c>
      <c r="C193" s="37" t="s">
        <v>365</v>
      </c>
      <c r="D193" s="125">
        <v>0</v>
      </c>
      <c r="E193" s="40">
        <f t="shared" si="1"/>
        <v>0</v>
      </c>
      <c r="F193" s="37"/>
    </row>
    <row r="194" spans="2:6" x14ac:dyDescent="0.2">
      <c r="B194" s="106">
        <v>5530</v>
      </c>
      <c r="C194" s="103" t="s">
        <v>366</v>
      </c>
      <c r="D194" s="124">
        <f>SUM(D195:D199)</f>
        <v>0</v>
      </c>
      <c r="E194" s="107">
        <f t="shared" si="1"/>
        <v>0</v>
      </c>
      <c r="F194" s="37"/>
    </row>
    <row r="195" spans="2:6" x14ac:dyDescent="0.2">
      <c r="B195" s="39">
        <v>5531</v>
      </c>
      <c r="C195" s="37" t="s">
        <v>367</v>
      </c>
      <c r="D195" s="125">
        <v>0</v>
      </c>
      <c r="E195" s="40">
        <f t="shared" si="1"/>
        <v>0</v>
      </c>
      <c r="F195" s="37"/>
    </row>
    <row r="196" spans="2:6" x14ac:dyDescent="0.2">
      <c r="B196" s="39">
        <v>5532</v>
      </c>
      <c r="C196" s="37" t="s">
        <v>368</v>
      </c>
      <c r="D196" s="125">
        <v>0</v>
      </c>
      <c r="E196" s="40">
        <f t="shared" si="1"/>
        <v>0</v>
      </c>
      <c r="F196" s="37"/>
    </row>
    <row r="197" spans="2:6" x14ac:dyDescent="0.2">
      <c r="B197" s="39">
        <v>5533</v>
      </c>
      <c r="C197" s="37" t="s">
        <v>369</v>
      </c>
      <c r="D197" s="125">
        <v>0</v>
      </c>
      <c r="E197" s="40">
        <f t="shared" si="1"/>
        <v>0</v>
      </c>
      <c r="F197" s="37"/>
    </row>
    <row r="198" spans="2:6" x14ac:dyDescent="0.2">
      <c r="B198" s="39">
        <v>5534</v>
      </c>
      <c r="C198" s="37" t="s">
        <v>370</v>
      </c>
      <c r="D198" s="125">
        <v>0</v>
      </c>
      <c r="E198" s="40">
        <f t="shared" si="1"/>
        <v>0</v>
      </c>
      <c r="F198" s="37"/>
    </row>
    <row r="199" spans="2:6" x14ac:dyDescent="0.2">
      <c r="B199" s="39">
        <v>5535</v>
      </c>
      <c r="C199" s="37" t="s">
        <v>371</v>
      </c>
      <c r="D199" s="125">
        <v>0</v>
      </c>
      <c r="E199" s="40">
        <f t="shared" si="1"/>
        <v>0</v>
      </c>
      <c r="F199" s="37"/>
    </row>
    <row r="200" spans="2:6" x14ac:dyDescent="0.2">
      <c r="B200" s="106">
        <v>5590</v>
      </c>
      <c r="C200" s="103" t="s">
        <v>372</v>
      </c>
      <c r="D200" s="124">
        <f>SUM(D201:D209)</f>
        <v>37275.22</v>
      </c>
      <c r="E200" s="107">
        <f t="shared" si="1"/>
        <v>2.2598472363682194E-3</v>
      </c>
      <c r="F200" s="37"/>
    </row>
    <row r="201" spans="2:6" x14ac:dyDescent="0.2">
      <c r="B201" s="39">
        <v>5591</v>
      </c>
      <c r="C201" s="37" t="s">
        <v>373</v>
      </c>
      <c r="D201" s="125">
        <v>0</v>
      </c>
      <c r="E201" s="40">
        <f t="shared" si="1"/>
        <v>0</v>
      </c>
      <c r="F201" s="37"/>
    </row>
    <row r="202" spans="2:6" x14ac:dyDescent="0.2">
      <c r="B202" s="39">
        <v>5592</v>
      </c>
      <c r="C202" s="37" t="s">
        <v>374</v>
      </c>
      <c r="D202" s="125">
        <v>0</v>
      </c>
      <c r="E202" s="40">
        <f t="shared" si="1"/>
        <v>0</v>
      </c>
      <c r="F202" s="37"/>
    </row>
    <row r="203" spans="2:6" x14ac:dyDescent="0.2">
      <c r="B203" s="39">
        <v>5593</v>
      </c>
      <c r="C203" s="37" t="s">
        <v>375</v>
      </c>
      <c r="D203" s="125">
        <v>37274.5</v>
      </c>
      <c r="E203" s="40">
        <f t="shared" si="1"/>
        <v>2.2598035856530745E-3</v>
      </c>
      <c r="F203" s="37"/>
    </row>
    <row r="204" spans="2:6" x14ac:dyDescent="0.2">
      <c r="B204" s="39">
        <v>5594</v>
      </c>
      <c r="C204" s="37" t="s">
        <v>431</v>
      </c>
      <c r="D204" s="125">
        <v>0</v>
      </c>
      <c r="E204" s="40">
        <f t="shared" si="1"/>
        <v>0</v>
      </c>
      <c r="F204" s="37"/>
    </row>
    <row r="205" spans="2:6" x14ac:dyDescent="0.2">
      <c r="B205" s="39">
        <v>5595</v>
      </c>
      <c r="C205" s="37" t="s">
        <v>377</v>
      </c>
      <c r="D205" s="125">
        <v>0</v>
      </c>
      <c r="E205" s="40">
        <f t="shared" si="1"/>
        <v>0</v>
      </c>
      <c r="F205" s="37"/>
    </row>
    <row r="206" spans="2:6" x14ac:dyDescent="0.2">
      <c r="B206" s="39">
        <v>5596</v>
      </c>
      <c r="C206" s="37" t="s">
        <v>272</v>
      </c>
      <c r="D206" s="125">
        <v>0</v>
      </c>
      <c r="E206" s="40">
        <f t="shared" si="1"/>
        <v>0</v>
      </c>
      <c r="F206" s="37"/>
    </row>
    <row r="207" spans="2:6" x14ac:dyDescent="0.2">
      <c r="B207" s="39">
        <v>5597</v>
      </c>
      <c r="C207" s="37" t="s">
        <v>378</v>
      </c>
      <c r="D207" s="125">
        <v>0</v>
      </c>
      <c r="E207" s="40">
        <f t="shared" si="1"/>
        <v>0</v>
      </c>
      <c r="F207" s="37"/>
    </row>
    <row r="208" spans="2:6" x14ac:dyDescent="0.2">
      <c r="B208" s="39">
        <v>5598</v>
      </c>
      <c r="C208" s="37" t="s">
        <v>432</v>
      </c>
      <c r="D208" s="125">
        <v>0</v>
      </c>
      <c r="E208" s="40">
        <f t="shared" si="1"/>
        <v>0</v>
      </c>
      <c r="F208" s="37"/>
    </row>
    <row r="209" spans="2:6" x14ac:dyDescent="0.2">
      <c r="B209" s="39">
        <v>5599</v>
      </c>
      <c r="C209" s="37" t="s">
        <v>379</v>
      </c>
      <c r="D209" s="125">
        <v>0.72</v>
      </c>
      <c r="E209" s="40">
        <f t="shared" si="1"/>
        <v>4.3650715144943957E-8</v>
      </c>
      <c r="F209" s="37"/>
    </row>
    <row r="210" spans="2:6" x14ac:dyDescent="0.2">
      <c r="B210" s="106">
        <v>5600</v>
      </c>
      <c r="C210" s="103" t="s">
        <v>39</v>
      </c>
      <c r="D210" s="124">
        <f>D211</f>
        <v>0</v>
      </c>
      <c r="E210" s="107">
        <f t="shared" si="1"/>
        <v>0</v>
      </c>
      <c r="F210" s="37"/>
    </row>
    <row r="211" spans="2:6" x14ac:dyDescent="0.2">
      <c r="B211" s="106">
        <v>5610</v>
      </c>
      <c r="C211" s="103" t="s">
        <v>380</v>
      </c>
      <c r="D211" s="124">
        <f>D212</f>
        <v>0</v>
      </c>
      <c r="E211" s="107">
        <f t="shared" si="1"/>
        <v>0</v>
      </c>
      <c r="F211" s="37"/>
    </row>
    <row r="212" spans="2:6" x14ac:dyDescent="0.2">
      <c r="B212" s="39">
        <v>5611</v>
      </c>
      <c r="C212" s="37" t="s">
        <v>381</v>
      </c>
      <c r="D212" s="125">
        <v>0</v>
      </c>
      <c r="E212" s="40">
        <f t="shared" si="1"/>
        <v>0</v>
      </c>
      <c r="F212" s="37"/>
    </row>
    <row r="213" spans="2:6" x14ac:dyDescent="0.2">
      <c r="D213" s="127"/>
    </row>
    <row r="214" spans="2:6" x14ac:dyDescent="0.2">
      <c r="C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:D1"/>
    <mergeCell ref="B2:D2"/>
    <mergeCell ref="B3:D3"/>
    <mergeCell ref="B4:D4"/>
  </mergeCells>
  <pageMargins left="0.7" right="0.7" top="0.75" bottom="0.75" header="0.3" footer="0.3"/>
  <pageSetup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74"/>
  <sheetViews>
    <sheetView view="pageBreakPreview" topLeftCell="A154" zoomScale="85" zoomScaleNormal="100" zoomScaleSheetLayoutView="85" workbookViewId="0">
      <selection activeCell="A67" sqref="A67:L174"/>
    </sheetView>
  </sheetViews>
  <sheetFormatPr baseColWidth="10" defaultColWidth="9.140625" defaultRowHeight="12" x14ac:dyDescent="0.2"/>
  <cols>
    <col min="1" max="1" width="9.140625" style="144"/>
    <col min="2" max="2" width="10" style="144" customWidth="1"/>
    <col min="3" max="3" width="64.5703125" style="144" bestFit="1" customWidth="1"/>
    <col min="4" max="4" width="16.42578125" style="144" bestFit="1" customWidth="1"/>
    <col min="5" max="5" width="19.140625" style="144" customWidth="1"/>
    <col min="6" max="6" width="28" style="144" customWidth="1"/>
    <col min="7" max="7" width="53.85546875" style="144" bestFit="1" customWidth="1"/>
    <col min="8" max="8" width="16.5703125" style="144" customWidth="1"/>
    <col min="9" max="9" width="26" style="144" customWidth="1"/>
    <col min="10" max="10" width="14.42578125" style="144" bestFit="1" customWidth="1"/>
    <col min="11" max="11" width="13.7109375" style="144" bestFit="1" customWidth="1"/>
    <col min="12" max="16384" width="9.140625" style="144"/>
  </cols>
  <sheetData>
    <row r="1" spans="1:11" s="143" customFormat="1" ht="18.95" customHeight="1" x14ac:dyDescent="0.25">
      <c r="A1" s="145"/>
      <c r="B1" s="193" t="s">
        <v>602</v>
      </c>
      <c r="C1" s="194"/>
      <c r="D1" s="194"/>
      <c r="E1" s="194"/>
      <c r="F1" s="194"/>
      <c r="G1" s="194"/>
      <c r="H1" s="146" t="s">
        <v>496</v>
      </c>
      <c r="I1" s="147">
        <v>2025</v>
      </c>
      <c r="J1" s="145"/>
      <c r="K1" s="145"/>
    </row>
    <row r="2" spans="1:11" s="143" customFormat="1" ht="18.95" customHeight="1" x14ac:dyDescent="0.25">
      <c r="A2" s="145"/>
      <c r="B2" s="193" t="s">
        <v>500</v>
      </c>
      <c r="C2" s="194"/>
      <c r="D2" s="194"/>
      <c r="E2" s="194"/>
      <c r="F2" s="194"/>
      <c r="G2" s="194"/>
      <c r="H2" s="146" t="s">
        <v>497</v>
      </c>
      <c r="I2" s="147" t="s">
        <v>499</v>
      </c>
      <c r="J2" s="145"/>
      <c r="K2" s="145"/>
    </row>
    <row r="3" spans="1:11" s="143" customFormat="1" ht="18.95" customHeight="1" x14ac:dyDescent="0.25">
      <c r="A3" s="145"/>
      <c r="B3" s="193" t="s">
        <v>603</v>
      </c>
      <c r="C3" s="194"/>
      <c r="D3" s="194"/>
      <c r="E3" s="194"/>
      <c r="F3" s="194"/>
      <c r="G3" s="194"/>
      <c r="H3" s="146" t="s">
        <v>498</v>
      </c>
      <c r="I3" s="147">
        <v>2</v>
      </c>
      <c r="J3" s="145"/>
      <c r="K3" s="145"/>
    </row>
    <row r="4" spans="1:11" s="143" customFormat="1" ht="18.95" customHeight="1" x14ac:dyDescent="0.25">
      <c r="A4" s="145"/>
      <c r="B4" s="193" t="s">
        <v>516</v>
      </c>
      <c r="C4" s="194"/>
      <c r="D4" s="194"/>
      <c r="E4" s="194"/>
      <c r="F4" s="194"/>
      <c r="G4" s="194"/>
      <c r="H4" s="146"/>
      <c r="I4" s="147"/>
      <c r="J4" s="145"/>
      <c r="K4" s="145"/>
    </row>
    <row r="5" spans="1:11" ht="15.75" customHeight="1" x14ac:dyDescent="0.2">
      <c r="A5" s="148"/>
      <c r="B5" s="149" t="s">
        <v>115</v>
      </c>
      <c r="C5" s="150"/>
      <c r="D5" s="150"/>
      <c r="E5" s="150"/>
      <c r="F5" s="150"/>
      <c r="G5" s="150"/>
      <c r="H5" s="150"/>
      <c r="I5" s="150"/>
      <c r="J5" s="148"/>
      <c r="K5" s="148"/>
    </row>
    <row r="6" spans="1:11" ht="15.75" customHeight="1" x14ac:dyDescent="0.2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</row>
    <row r="7" spans="1:11" ht="15.75" customHeight="1" x14ac:dyDescent="0.2">
      <c r="A7" s="148"/>
      <c r="B7" s="150" t="s">
        <v>88</v>
      </c>
      <c r="C7" s="150"/>
      <c r="D7" s="150"/>
      <c r="E7" s="150"/>
      <c r="F7" s="150"/>
      <c r="G7" s="150"/>
      <c r="H7" s="150"/>
      <c r="I7" s="150"/>
      <c r="J7" s="148"/>
      <c r="K7" s="148"/>
    </row>
    <row r="8" spans="1:11" ht="15.75" customHeight="1" x14ac:dyDescent="0.2">
      <c r="A8" s="148"/>
      <c r="B8" s="151" t="s">
        <v>86</v>
      </c>
      <c r="C8" s="151" t="s">
        <v>83</v>
      </c>
      <c r="D8" s="151" t="s">
        <v>84</v>
      </c>
      <c r="E8" s="151" t="s">
        <v>85</v>
      </c>
      <c r="F8" s="151"/>
      <c r="G8" s="151"/>
      <c r="H8" s="151"/>
      <c r="I8" s="151"/>
      <c r="J8" s="148"/>
      <c r="K8" s="148"/>
    </row>
    <row r="9" spans="1:11" ht="15.75" customHeight="1" x14ac:dyDescent="0.2">
      <c r="A9" s="148"/>
      <c r="B9" s="152">
        <v>1114</v>
      </c>
      <c r="C9" s="148" t="s">
        <v>116</v>
      </c>
      <c r="D9" s="153">
        <v>0</v>
      </c>
      <c r="E9" s="148"/>
      <c r="F9" s="148" t="str">
        <f>+IF(OR(D9&lt;&gt;0,D10&lt;&gt;0,D11&lt;&gt;0),"","SIN INFORMACIÓN QUE REVELAR")</f>
        <v>SIN INFORMACIÓN QUE REVELAR</v>
      </c>
      <c r="G9" s="148"/>
      <c r="H9" s="148"/>
      <c r="I9" s="148"/>
      <c r="J9" s="148"/>
      <c r="K9" s="148"/>
    </row>
    <row r="10" spans="1:11" ht="15.75" customHeight="1" x14ac:dyDescent="0.2">
      <c r="A10" s="148"/>
      <c r="B10" s="152">
        <v>1115</v>
      </c>
      <c r="C10" s="148" t="s">
        <v>117</v>
      </c>
      <c r="D10" s="153">
        <v>0</v>
      </c>
      <c r="E10" s="148"/>
      <c r="F10" s="148"/>
      <c r="G10" s="148"/>
      <c r="H10" s="148"/>
      <c r="I10" s="148"/>
      <c r="J10" s="148"/>
      <c r="K10" s="148"/>
    </row>
    <row r="11" spans="1:11" ht="15.75" customHeight="1" x14ac:dyDescent="0.2">
      <c r="A11" s="148"/>
      <c r="B11" s="152">
        <v>1121</v>
      </c>
      <c r="C11" s="148" t="s">
        <v>118</v>
      </c>
      <c r="D11" s="153">
        <v>0</v>
      </c>
      <c r="E11" s="148"/>
      <c r="F11" s="148"/>
      <c r="G11" s="148"/>
      <c r="H11" s="148"/>
      <c r="I11" s="148"/>
      <c r="J11" s="148"/>
      <c r="K11" s="148"/>
    </row>
    <row r="12" spans="1:11" ht="15.75" customHeight="1" x14ac:dyDescent="0.2">
      <c r="A12" s="148"/>
      <c r="B12" s="148"/>
      <c r="C12" s="148"/>
      <c r="D12" s="153"/>
      <c r="E12" s="148"/>
      <c r="F12" s="148"/>
      <c r="G12" s="148"/>
      <c r="H12" s="148"/>
      <c r="I12" s="148"/>
      <c r="J12" s="148"/>
      <c r="K12" s="148"/>
    </row>
    <row r="13" spans="1:11" ht="15.75" customHeight="1" x14ac:dyDescent="0.2">
      <c r="A13" s="148"/>
      <c r="B13" s="150" t="s">
        <v>89</v>
      </c>
      <c r="C13" s="150"/>
      <c r="D13" s="150"/>
      <c r="E13" s="150"/>
      <c r="F13" s="150"/>
      <c r="G13" s="150"/>
      <c r="H13" s="150"/>
      <c r="I13" s="150"/>
      <c r="J13" s="148"/>
      <c r="K13" s="148"/>
    </row>
    <row r="14" spans="1:11" ht="15.75" customHeight="1" x14ac:dyDescent="0.2">
      <c r="A14" s="148"/>
      <c r="B14" s="151" t="s">
        <v>86</v>
      </c>
      <c r="C14" s="151" t="s">
        <v>83</v>
      </c>
      <c r="D14" s="151" t="s">
        <v>84</v>
      </c>
      <c r="E14" s="151">
        <v>2024</v>
      </c>
      <c r="F14" s="151">
        <v>2023</v>
      </c>
      <c r="G14" s="151">
        <v>2022</v>
      </c>
      <c r="H14" s="151">
        <v>2021</v>
      </c>
      <c r="I14" s="151" t="s">
        <v>114</v>
      </c>
      <c r="J14" s="148"/>
      <c r="K14" s="148"/>
    </row>
    <row r="15" spans="1:11" ht="15.75" customHeight="1" x14ac:dyDescent="0.2">
      <c r="A15" s="148"/>
      <c r="B15" s="152">
        <v>1122</v>
      </c>
      <c r="C15" s="148" t="s">
        <v>120</v>
      </c>
      <c r="D15" s="153">
        <v>0</v>
      </c>
      <c r="E15" s="153">
        <v>0</v>
      </c>
      <c r="F15" s="153">
        <v>59</v>
      </c>
      <c r="G15" s="153">
        <v>0</v>
      </c>
      <c r="H15" s="153">
        <v>0</v>
      </c>
      <c r="I15" s="148" t="str">
        <f>+IF(OR(D15&lt;&gt;0,D16&lt;&gt;0),"","SIN INFORMACIÓN QUE REVELAR")</f>
        <v>SIN INFORMACIÓN QUE REVELAR</v>
      </c>
      <c r="J15" s="148"/>
      <c r="K15" s="148"/>
    </row>
    <row r="16" spans="1:11" ht="15.75" customHeight="1" x14ac:dyDescent="0.2">
      <c r="A16" s="148"/>
      <c r="B16" s="152">
        <v>1124</v>
      </c>
      <c r="C16" s="148" t="s">
        <v>121</v>
      </c>
      <c r="D16" s="153">
        <v>0</v>
      </c>
      <c r="E16" s="153">
        <v>0</v>
      </c>
      <c r="F16" s="153">
        <v>0</v>
      </c>
      <c r="G16" s="153">
        <v>0</v>
      </c>
      <c r="H16" s="153">
        <v>0</v>
      </c>
      <c r="I16" s="148"/>
      <c r="J16" s="148"/>
      <c r="K16" s="148"/>
    </row>
    <row r="17" spans="1:11" ht="15.75" customHeight="1" x14ac:dyDescent="0.2">
      <c r="A17" s="148"/>
      <c r="B17" s="148"/>
      <c r="C17" s="148"/>
      <c r="D17" s="153"/>
      <c r="E17" s="153"/>
      <c r="F17" s="153"/>
      <c r="G17" s="153"/>
      <c r="H17" s="153"/>
      <c r="I17" s="148"/>
      <c r="J17" s="148"/>
      <c r="K17" s="148"/>
    </row>
    <row r="18" spans="1:11" ht="15.75" customHeight="1" x14ac:dyDescent="0.2">
      <c r="A18" s="148"/>
      <c r="B18" s="150" t="s">
        <v>90</v>
      </c>
      <c r="C18" s="150"/>
      <c r="D18" s="150"/>
      <c r="E18" s="150"/>
      <c r="F18" s="150"/>
      <c r="G18" s="150"/>
      <c r="H18" s="150"/>
      <c r="I18" s="150"/>
      <c r="J18" s="148"/>
      <c r="K18" s="148"/>
    </row>
    <row r="19" spans="1:11" ht="15.75" customHeight="1" x14ac:dyDescent="0.2">
      <c r="A19" s="148"/>
      <c r="B19" s="151" t="s">
        <v>86</v>
      </c>
      <c r="C19" s="151" t="s">
        <v>83</v>
      </c>
      <c r="D19" s="151" t="s">
        <v>84</v>
      </c>
      <c r="E19" s="151" t="s">
        <v>122</v>
      </c>
      <c r="F19" s="151" t="s">
        <v>123</v>
      </c>
      <c r="G19" s="151" t="s">
        <v>124</v>
      </c>
      <c r="H19" s="151" t="s">
        <v>125</v>
      </c>
      <c r="I19" s="151" t="s">
        <v>126</v>
      </c>
      <c r="J19" s="148"/>
      <c r="K19" s="148"/>
    </row>
    <row r="20" spans="1:11" ht="15.75" customHeight="1" x14ac:dyDescent="0.2">
      <c r="A20" s="148"/>
      <c r="B20" s="152">
        <v>1123</v>
      </c>
      <c r="C20" s="148" t="s">
        <v>127</v>
      </c>
      <c r="D20" s="153">
        <v>467768.46</v>
      </c>
      <c r="E20" s="153">
        <v>467768.46</v>
      </c>
      <c r="F20" s="153">
        <v>0</v>
      </c>
      <c r="G20" s="153">
        <v>0</v>
      </c>
      <c r="H20" s="153">
        <v>0</v>
      </c>
      <c r="I20" s="148" t="str">
        <f>IF(OR(D20&lt;&gt;0, D21&lt;&gt;0, D22&lt;&gt;0, D23&lt;&gt;0, D24&lt;&gt;0, D25&lt;&gt;0, D26&lt;&gt;0, D27&lt;&gt;0, D28&lt;&gt;0), "", "SIN INFORMACIÓN QUE REVELAR")</f>
        <v/>
      </c>
      <c r="J20" s="148"/>
      <c r="K20" s="148"/>
    </row>
    <row r="21" spans="1:11" ht="15.75" customHeight="1" x14ac:dyDescent="0.2">
      <c r="A21" s="148"/>
      <c r="B21" s="152">
        <v>1125</v>
      </c>
      <c r="C21" s="148" t="s">
        <v>128</v>
      </c>
      <c r="D21" s="153">
        <v>0</v>
      </c>
      <c r="E21" s="153">
        <v>0</v>
      </c>
      <c r="F21" s="153">
        <v>0</v>
      </c>
      <c r="G21" s="153">
        <v>0</v>
      </c>
      <c r="H21" s="153">
        <v>0</v>
      </c>
      <c r="I21" s="148"/>
      <c r="J21" s="148"/>
      <c r="K21" s="148"/>
    </row>
    <row r="22" spans="1:11" ht="15.75" customHeight="1" x14ac:dyDescent="0.2">
      <c r="A22" s="148"/>
      <c r="B22" s="152">
        <v>1126</v>
      </c>
      <c r="C22" s="148" t="s">
        <v>480</v>
      </c>
      <c r="D22" s="153">
        <v>0</v>
      </c>
      <c r="E22" s="153">
        <v>0</v>
      </c>
      <c r="F22" s="153">
        <v>0</v>
      </c>
      <c r="G22" s="153">
        <v>0</v>
      </c>
      <c r="H22" s="153">
        <v>0</v>
      </c>
      <c r="I22" s="148"/>
      <c r="J22" s="148"/>
      <c r="K22" s="148"/>
    </row>
    <row r="23" spans="1:11" ht="15.75" customHeight="1" x14ac:dyDescent="0.2">
      <c r="A23" s="148"/>
      <c r="B23" s="152">
        <v>1129</v>
      </c>
      <c r="C23" s="148" t="s">
        <v>481</v>
      </c>
      <c r="D23" s="153">
        <v>0</v>
      </c>
      <c r="E23" s="153">
        <v>0</v>
      </c>
      <c r="F23" s="153">
        <v>0</v>
      </c>
      <c r="G23" s="153">
        <v>0</v>
      </c>
      <c r="H23" s="153">
        <v>0</v>
      </c>
      <c r="I23" s="148"/>
      <c r="J23" s="148"/>
      <c r="K23" s="148"/>
    </row>
    <row r="24" spans="1:11" ht="15.75" customHeight="1" x14ac:dyDescent="0.2">
      <c r="A24" s="148"/>
      <c r="B24" s="152">
        <v>1131</v>
      </c>
      <c r="C24" s="148" t="s">
        <v>129</v>
      </c>
      <c r="D24" s="153">
        <v>0</v>
      </c>
      <c r="E24" s="153">
        <v>0</v>
      </c>
      <c r="F24" s="153">
        <v>0</v>
      </c>
      <c r="G24" s="153">
        <v>0</v>
      </c>
      <c r="H24" s="153">
        <v>0</v>
      </c>
      <c r="I24" s="148"/>
      <c r="J24" s="148"/>
      <c r="K24" s="148"/>
    </row>
    <row r="25" spans="1:11" ht="15.75" customHeight="1" x14ac:dyDescent="0.2">
      <c r="A25" s="148"/>
      <c r="B25" s="152">
        <v>1132</v>
      </c>
      <c r="C25" s="148" t="s">
        <v>130</v>
      </c>
      <c r="D25" s="153">
        <v>0</v>
      </c>
      <c r="E25" s="153">
        <v>0</v>
      </c>
      <c r="F25" s="153">
        <v>0</v>
      </c>
      <c r="G25" s="153">
        <v>0</v>
      </c>
      <c r="H25" s="153">
        <v>0</v>
      </c>
      <c r="I25" s="148"/>
      <c r="J25" s="148"/>
      <c r="K25" s="148"/>
    </row>
    <row r="26" spans="1:11" ht="15.75" customHeight="1" x14ac:dyDescent="0.2">
      <c r="A26" s="148"/>
      <c r="B26" s="152">
        <v>1133</v>
      </c>
      <c r="C26" s="148" t="s">
        <v>131</v>
      </c>
      <c r="D26" s="153">
        <v>0</v>
      </c>
      <c r="E26" s="153">
        <v>0</v>
      </c>
      <c r="F26" s="153">
        <v>0</v>
      </c>
      <c r="G26" s="153">
        <v>0</v>
      </c>
      <c r="H26" s="153">
        <v>0</v>
      </c>
      <c r="I26" s="148"/>
      <c r="J26" s="148"/>
      <c r="K26" s="148"/>
    </row>
    <row r="27" spans="1:11" ht="15.75" customHeight="1" x14ac:dyDescent="0.2">
      <c r="A27" s="148"/>
      <c r="B27" s="152">
        <v>1134</v>
      </c>
      <c r="C27" s="148" t="s">
        <v>132</v>
      </c>
      <c r="D27" s="153">
        <v>0</v>
      </c>
      <c r="E27" s="153">
        <v>0</v>
      </c>
      <c r="F27" s="153">
        <v>0</v>
      </c>
      <c r="G27" s="153">
        <v>0</v>
      </c>
      <c r="H27" s="153">
        <v>0</v>
      </c>
      <c r="I27" s="148"/>
      <c r="J27" s="148"/>
      <c r="K27" s="148"/>
    </row>
    <row r="28" spans="1:11" ht="15.75" customHeight="1" x14ac:dyDescent="0.2">
      <c r="A28" s="148"/>
      <c r="B28" s="152">
        <v>1139</v>
      </c>
      <c r="C28" s="148" t="s">
        <v>133</v>
      </c>
      <c r="D28" s="153">
        <v>0</v>
      </c>
      <c r="E28" s="153">
        <v>0</v>
      </c>
      <c r="F28" s="153">
        <v>0</v>
      </c>
      <c r="G28" s="153">
        <v>0</v>
      </c>
      <c r="H28" s="153">
        <v>0</v>
      </c>
      <c r="I28" s="148"/>
      <c r="J28" s="148"/>
      <c r="K28" s="148"/>
    </row>
    <row r="29" spans="1:11" ht="15.75" customHeight="1" x14ac:dyDescent="0.2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</row>
    <row r="30" spans="1:11" ht="15.75" customHeight="1" x14ac:dyDescent="0.2">
      <c r="A30" s="148"/>
      <c r="B30" s="150" t="s">
        <v>482</v>
      </c>
      <c r="C30" s="150"/>
      <c r="D30" s="150"/>
      <c r="E30" s="150"/>
      <c r="F30" s="150"/>
      <c r="G30" s="150"/>
      <c r="H30" s="150"/>
      <c r="I30" s="150"/>
      <c r="J30" s="148"/>
      <c r="K30" s="148"/>
    </row>
    <row r="31" spans="1:11" ht="15.75" customHeight="1" x14ac:dyDescent="0.2">
      <c r="A31" s="148"/>
      <c r="B31" s="151" t="s">
        <v>86</v>
      </c>
      <c r="C31" s="151" t="s">
        <v>83</v>
      </c>
      <c r="D31" s="151" t="s">
        <v>84</v>
      </c>
      <c r="E31" s="151" t="s">
        <v>93</v>
      </c>
      <c r="F31" s="151" t="s">
        <v>92</v>
      </c>
      <c r="G31" s="151" t="s">
        <v>134</v>
      </c>
      <c r="H31" s="151" t="s">
        <v>95</v>
      </c>
      <c r="I31" s="151"/>
      <c r="J31" s="148"/>
      <c r="K31" s="148"/>
    </row>
    <row r="32" spans="1:11" ht="15.75" customHeight="1" x14ac:dyDescent="0.2">
      <c r="A32" s="148"/>
      <c r="B32" s="152">
        <v>1140</v>
      </c>
      <c r="C32" s="148" t="s">
        <v>135</v>
      </c>
      <c r="D32" s="153">
        <f>SUM(D33:D37)</f>
        <v>0</v>
      </c>
      <c r="E32" s="148"/>
      <c r="F32" s="148" t="str">
        <f>IF(OR(D32&lt;&gt;0, D33&lt;&gt;0, D34&lt;&gt;0, D35&lt;&gt;0, D36&lt;&gt;0, D37&lt;&gt;0), "", "SIN INFORMACIÓN QUE REVELAR")</f>
        <v>SIN INFORMACIÓN QUE REVELAR</v>
      </c>
      <c r="G32" s="148"/>
      <c r="H32" s="148"/>
      <c r="I32" s="148"/>
      <c r="J32" s="148"/>
      <c r="K32" s="148"/>
    </row>
    <row r="33" spans="1:11" ht="15.75" customHeight="1" x14ac:dyDescent="0.2">
      <c r="A33" s="148"/>
      <c r="B33" s="152">
        <v>1141</v>
      </c>
      <c r="C33" s="148" t="s">
        <v>136</v>
      </c>
      <c r="D33" s="153">
        <v>0</v>
      </c>
      <c r="E33" s="148"/>
      <c r="F33" s="148"/>
      <c r="G33" s="148"/>
      <c r="H33" s="148"/>
      <c r="I33" s="148"/>
      <c r="J33" s="148"/>
      <c r="K33" s="148"/>
    </row>
    <row r="34" spans="1:11" ht="15.75" customHeight="1" x14ac:dyDescent="0.2">
      <c r="A34" s="148"/>
      <c r="B34" s="152">
        <v>1142</v>
      </c>
      <c r="C34" s="148" t="s">
        <v>137</v>
      </c>
      <c r="D34" s="153">
        <v>0</v>
      </c>
      <c r="E34" s="148"/>
      <c r="F34" s="148"/>
      <c r="G34" s="148"/>
      <c r="H34" s="148"/>
      <c r="I34" s="148"/>
      <c r="J34" s="148"/>
      <c r="K34" s="148"/>
    </row>
    <row r="35" spans="1:11" ht="15.75" customHeight="1" x14ac:dyDescent="0.2">
      <c r="A35" s="148"/>
      <c r="B35" s="152">
        <v>1143</v>
      </c>
      <c r="C35" s="148" t="s">
        <v>138</v>
      </c>
      <c r="D35" s="153">
        <v>0</v>
      </c>
      <c r="E35" s="148"/>
      <c r="F35" s="148"/>
      <c r="G35" s="148"/>
      <c r="H35" s="148"/>
      <c r="I35" s="148"/>
      <c r="J35" s="148"/>
      <c r="K35" s="148"/>
    </row>
    <row r="36" spans="1:11" ht="15.75" customHeight="1" x14ac:dyDescent="0.2">
      <c r="A36" s="148"/>
      <c r="B36" s="152">
        <v>1144</v>
      </c>
      <c r="C36" s="148" t="s">
        <v>139</v>
      </c>
      <c r="D36" s="153">
        <v>0</v>
      </c>
      <c r="E36" s="148"/>
      <c r="F36" s="148"/>
      <c r="G36" s="148"/>
      <c r="H36" s="148"/>
      <c r="I36" s="148"/>
      <c r="J36" s="148"/>
      <c r="K36" s="148"/>
    </row>
    <row r="37" spans="1:11" ht="15.75" customHeight="1" x14ac:dyDescent="0.2">
      <c r="A37" s="148"/>
      <c r="B37" s="152">
        <v>1145</v>
      </c>
      <c r="C37" s="148" t="s">
        <v>140</v>
      </c>
      <c r="D37" s="153">
        <v>0</v>
      </c>
      <c r="E37" s="148"/>
      <c r="F37" s="148"/>
      <c r="G37" s="148"/>
      <c r="H37" s="148"/>
      <c r="I37" s="148"/>
      <c r="J37" s="148"/>
      <c r="K37" s="148"/>
    </row>
    <row r="38" spans="1:11" ht="15.75" customHeight="1" x14ac:dyDescent="0.2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</row>
    <row r="39" spans="1:11" ht="15.75" customHeight="1" x14ac:dyDescent="0.2">
      <c r="A39" s="148"/>
      <c r="B39" s="150" t="s">
        <v>141</v>
      </c>
      <c r="C39" s="150"/>
      <c r="D39" s="150"/>
      <c r="E39" s="150"/>
      <c r="F39" s="150"/>
      <c r="G39" s="150"/>
      <c r="H39" s="150"/>
      <c r="I39" s="150"/>
      <c r="J39" s="148"/>
      <c r="K39" s="148"/>
    </row>
    <row r="40" spans="1:11" ht="15.75" customHeight="1" x14ac:dyDescent="0.2">
      <c r="A40" s="148"/>
      <c r="B40" s="151" t="s">
        <v>86</v>
      </c>
      <c r="C40" s="151" t="s">
        <v>83</v>
      </c>
      <c r="D40" s="151" t="s">
        <v>84</v>
      </c>
      <c r="E40" s="151" t="s">
        <v>91</v>
      </c>
      <c r="F40" s="151" t="s">
        <v>94</v>
      </c>
      <c r="G40" s="151" t="s">
        <v>142</v>
      </c>
      <c r="H40" s="151"/>
      <c r="I40" s="151"/>
      <c r="J40" s="148"/>
      <c r="K40" s="148"/>
    </row>
    <row r="41" spans="1:11" ht="15.75" customHeight="1" x14ac:dyDescent="0.2">
      <c r="A41" s="148"/>
      <c r="B41" s="152">
        <v>1150</v>
      </c>
      <c r="C41" s="148" t="s">
        <v>143</v>
      </c>
      <c r="D41" s="153">
        <f>D42</f>
        <v>0</v>
      </c>
      <c r="E41" s="148"/>
      <c r="F41" s="148" t="str">
        <f>+IF(OR(D41&lt;&gt;0,D42&lt;&gt;0),"","SIN INFORMACIÓN QUE REVELAR")</f>
        <v>SIN INFORMACIÓN QUE REVELAR</v>
      </c>
      <c r="G41" s="148"/>
      <c r="H41" s="148"/>
      <c r="I41" s="148"/>
      <c r="J41" s="148"/>
      <c r="K41" s="148"/>
    </row>
    <row r="42" spans="1:11" ht="15.75" customHeight="1" x14ac:dyDescent="0.2">
      <c r="A42" s="148"/>
      <c r="B42" s="152">
        <v>1151</v>
      </c>
      <c r="C42" s="148" t="s">
        <v>144</v>
      </c>
      <c r="D42" s="153">
        <v>0</v>
      </c>
      <c r="E42" s="148"/>
      <c r="F42" s="148"/>
      <c r="G42" s="148"/>
      <c r="H42" s="148"/>
      <c r="I42" s="148"/>
      <c r="J42" s="148"/>
      <c r="K42" s="148"/>
    </row>
    <row r="43" spans="1:11" ht="15.75" customHeight="1" x14ac:dyDescent="0.2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</row>
    <row r="44" spans="1:11" ht="15.75" customHeight="1" x14ac:dyDescent="0.2">
      <c r="A44" s="148"/>
      <c r="B44" s="150" t="s">
        <v>96</v>
      </c>
      <c r="C44" s="150"/>
      <c r="D44" s="150"/>
      <c r="E44" s="150"/>
      <c r="F44" s="150"/>
      <c r="G44" s="150"/>
      <c r="H44" s="150"/>
      <c r="I44" s="150"/>
      <c r="J44" s="148"/>
      <c r="K44" s="148"/>
    </row>
    <row r="45" spans="1:11" ht="15.75" customHeight="1" x14ac:dyDescent="0.2">
      <c r="A45" s="148"/>
      <c r="B45" s="151" t="s">
        <v>86</v>
      </c>
      <c r="C45" s="151" t="s">
        <v>83</v>
      </c>
      <c r="D45" s="151" t="s">
        <v>84</v>
      </c>
      <c r="E45" s="151" t="s">
        <v>85</v>
      </c>
      <c r="F45" s="151" t="s">
        <v>126</v>
      </c>
      <c r="G45" s="151"/>
      <c r="H45" s="151"/>
      <c r="I45" s="151"/>
      <c r="J45" s="148"/>
      <c r="K45" s="148"/>
    </row>
    <row r="46" spans="1:11" ht="15.75" customHeight="1" x14ac:dyDescent="0.2">
      <c r="A46" s="148"/>
      <c r="B46" s="152">
        <v>1213</v>
      </c>
      <c r="C46" s="148" t="s">
        <v>145</v>
      </c>
      <c r="D46" s="153">
        <v>0</v>
      </c>
      <c r="E46" s="148"/>
      <c r="F46" s="148" t="str">
        <f>IF(OR(D46&lt;&gt;0),"","SIN INFORMACIÓN QUE REVELAR")</f>
        <v>SIN INFORMACIÓN QUE REVELAR</v>
      </c>
      <c r="G46" s="148"/>
      <c r="H46" s="148"/>
      <c r="I46" s="148"/>
      <c r="J46" s="148"/>
      <c r="K46" s="148"/>
    </row>
    <row r="47" spans="1:11" ht="15.75" customHeight="1" x14ac:dyDescent="0.2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</row>
    <row r="48" spans="1:11" ht="15.75" customHeight="1" x14ac:dyDescent="0.2">
      <c r="A48" s="148"/>
      <c r="B48" s="150" t="s">
        <v>97</v>
      </c>
      <c r="C48" s="150"/>
      <c r="D48" s="150"/>
      <c r="E48" s="150"/>
      <c r="F48" s="150"/>
      <c r="G48" s="150"/>
      <c r="H48" s="150"/>
      <c r="I48" s="150"/>
      <c r="J48" s="148"/>
      <c r="K48" s="148"/>
    </row>
    <row r="49" spans="1:11" ht="15.75" customHeight="1" x14ac:dyDescent="0.2">
      <c r="A49" s="148"/>
      <c r="B49" s="151" t="s">
        <v>86</v>
      </c>
      <c r="C49" s="151" t="s">
        <v>83</v>
      </c>
      <c r="D49" s="151" t="s">
        <v>84</v>
      </c>
      <c r="E49" s="151"/>
      <c r="F49" s="151"/>
      <c r="G49" s="151"/>
      <c r="H49" s="151"/>
      <c r="I49" s="151"/>
      <c r="J49" s="148"/>
      <c r="K49" s="148"/>
    </row>
    <row r="50" spans="1:11" ht="15.75" customHeight="1" x14ac:dyDescent="0.2">
      <c r="A50" s="148"/>
      <c r="B50" s="152">
        <v>1211</v>
      </c>
      <c r="C50" s="148" t="s">
        <v>119</v>
      </c>
      <c r="D50" s="153">
        <v>0</v>
      </c>
      <c r="E50" s="148"/>
      <c r="F50" s="148" t="str">
        <f>+IF(OR(D50&lt;&gt;0,D51&lt;&gt;0,D52&lt;&gt;0),"","SIN INFORMACIÓN QUE REVELAR")</f>
        <v>SIN INFORMACIÓN QUE REVELAR</v>
      </c>
      <c r="G50" s="148"/>
      <c r="H50" s="148"/>
      <c r="I50" s="148"/>
      <c r="J50" s="148"/>
      <c r="K50" s="148"/>
    </row>
    <row r="51" spans="1:11" ht="15.75" customHeight="1" x14ac:dyDescent="0.2">
      <c r="A51" s="148"/>
      <c r="B51" s="152">
        <v>1212</v>
      </c>
      <c r="C51" s="148" t="s">
        <v>560</v>
      </c>
      <c r="D51" s="153">
        <v>0</v>
      </c>
      <c r="E51" s="148"/>
      <c r="F51" s="148"/>
      <c r="G51" s="148"/>
      <c r="H51" s="148"/>
      <c r="I51" s="148"/>
      <c r="J51" s="148"/>
      <c r="K51" s="148"/>
    </row>
    <row r="52" spans="1:11" ht="15.75" customHeight="1" x14ac:dyDescent="0.2">
      <c r="A52" s="148"/>
      <c r="B52" s="152">
        <v>1214</v>
      </c>
      <c r="C52" s="148" t="s">
        <v>146</v>
      </c>
      <c r="D52" s="153">
        <v>0</v>
      </c>
      <c r="E52" s="148"/>
      <c r="F52" s="148"/>
      <c r="G52" s="148"/>
      <c r="H52" s="148"/>
      <c r="I52" s="148"/>
      <c r="J52" s="148"/>
      <c r="K52" s="148"/>
    </row>
    <row r="53" spans="1:11" ht="15.75" customHeight="1" x14ac:dyDescent="0.2">
      <c r="A53" s="148"/>
      <c r="B53" s="148"/>
      <c r="C53" s="148"/>
      <c r="D53" s="153"/>
      <c r="E53" s="148"/>
      <c r="F53" s="148"/>
      <c r="G53" s="148"/>
      <c r="H53" s="148"/>
      <c r="I53" s="148"/>
      <c r="J53" s="148"/>
      <c r="K53" s="148"/>
    </row>
    <row r="54" spans="1:11" ht="15.75" customHeight="1" x14ac:dyDescent="0.2">
      <c r="A54" s="148"/>
      <c r="B54" s="150" t="s">
        <v>101</v>
      </c>
      <c r="C54" s="150"/>
      <c r="D54" s="150"/>
      <c r="E54" s="150"/>
      <c r="F54" s="150"/>
      <c r="G54" s="150"/>
      <c r="H54" s="150"/>
      <c r="I54" s="150"/>
      <c r="J54" s="150"/>
      <c r="K54" s="150"/>
    </row>
    <row r="55" spans="1:11" ht="15.75" customHeight="1" x14ac:dyDescent="0.2">
      <c r="A55" s="148"/>
      <c r="B55" s="151" t="s">
        <v>86</v>
      </c>
      <c r="C55" s="151" t="s">
        <v>83</v>
      </c>
      <c r="D55" s="151" t="s">
        <v>84</v>
      </c>
      <c r="E55" s="151" t="s">
        <v>98</v>
      </c>
      <c r="F55" s="151" t="s">
        <v>99</v>
      </c>
      <c r="G55" s="151" t="s">
        <v>561</v>
      </c>
      <c r="H55" s="151" t="s">
        <v>562</v>
      </c>
      <c r="I55" s="151" t="s">
        <v>100</v>
      </c>
      <c r="J55" s="151" t="s">
        <v>563</v>
      </c>
      <c r="K55" s="151" t="s">
        <v>126</v>
      </c>
    </row>
    <row r="56" spans="1:11" ht="15.75" customHeight="1" x14ac:dyDescent="0.2">
      <c r="A56" s="148"/>
      <c r="B56" s="152">
        <v>1230</v>
      </c>
      <c r="C56" s="148" t="s">
        <v>148</v>
      </c>
      <c r="D56" s="153">
        <f>SUM(D57:D63)</f>
        <v>51222776.640000001</v>
      </c>
      <c r="E56" s="153">
        <f>SUM(E57:E63)</f>
        <v>0</v>
      </c>
      <c r="F56" s="153">
        <f>SUM(F57:F63)</f>
        <v>1786410.35</v>
      </c>
      <c r="G56" s="148" t="str">
        <f>+IF(OR(D56&lt;&gt;0,D57&lt;&gt;0,D58&lt;&gt;0,D59&lt;&gt;0,D60&lt;&gt;0,D61&lt;&gt;0,D62&lt;&gt;0,D63&lt;&gt;0,D64&lt;&gt;0,D65&lt;&gt;0,D66&lt;&gt;0,D67&lt;&gt;0,D68&lt;&gt;0,D69&lt;&gt;0,D70&lt;&gt;0,D71&lt;&gt;0,D72&lt;&gt;0),"","SIN INFORMACIÓN QUE REVELAR")</f>
        <v/>
      </c>
      <c r="H56" s="148"/>
      <c r="I56" s="148"/>
      <c r="J56" s="148"/>
      <c r="K56" s="148"/>
    </row>
    <row r="57" spans="1:11" ht="15.75" customHeight="1" x14ac:dyDescent="0.2">
      <c r="A57" s="148"/>
      <c r="B57" s="152">
        <v>1231</v>
      </c>
      <c r="C57" s="148" t="s">
        <v>149</v>
      </c>
      <c r="D57" s="153">
        <v>0</v>
      </c>
      <c r="E57" s="154"/>
      <c r="F57" s="154"/>
      <c r="G57" s="148"/>
      <c r="H57" s="148"/>
      <c r="I57" s="148"/>
      <c r="J57" s="148"/>
      <c r="K57" s="148"/>
    </row>
    <row r="58" spans="1:11" ht="15.75" customHeight="1" x14ac:dyDescent="0.2">
      <c r="A58" s="148"/>
      <c r="B58" s="152">
        <v>1232</v>
      </c>
      <c r="C58" s="148" t="s">
        <v>150</v>
      </c>
      <c r="D58" s="153">
        <v>0</v>
      </c>
      <c r="E58" s="153">
        <v>0</v>
      </c>
      <c r="F58" s="153">
        <v>0</v>
      </c>
      <c r="G58" s="148"/>
      <c r="H58" s="148"/>
      <c r="I58" s="148"/>
      <c r="J58" s="148"/>
      <c r="K58" s="148"/>
    </row>
    <row r="59" spans="1:11" ht="15.75" customHeight="1" x14ac:dyDescent="0.2">
      <c r="A59" s="148"/>
      <c r="B59" s="152">
        <v>1233</v>
      </c>
      <c r="C59" s="148" t="s">
        <v>151</v>
      </c>
      <c r="D59" s="153">
        <v>50390691.539999999</v>
      </c>
      <c r="E59" s="153">
        <v>0</v>
      </c>
      <c r="F59" s="153">
        <v>1786410.35</v>
      </c>
      <c r="G59" s="148"/>
      <c r="H59" s="148"/>
      <c r="I59" s="148"/>
      <c r="J59" s="148"/>
      <c r="K59" s="148"/>
    </row>
    <row r="60" spans="1:11" ht="15.75" customHeight="1" x14ac:dyDescent="0.2">
      <c r="A60" s="148"/>
      <c r="B60" s="152">
        <v>1234</v>
      </c>
      <c r="C60" s="148" t="s">
        <v>152</v>
      </c>
      <c r="D60" s="153">
        <v>0</v>
      </c>
      <c r="E60" s="153">
        <v>0</v>
      </c>
      <c r="F60" s="153">
        <v>0</v>
      </c>
      <c r="G60" s="148"/>
      <c r="H60" s="148"/>
      <c r="I60" s="148"/>
      <c r="J60" s="148"/>
      <c r="K60" s="148"/>
    </row>
    <row r="61" spans="1:11" ht="15.75" customHeight="1" x14ac:dyDescent="0.2">
      <c r="A61" s="148"/>
      <c r="B61" s="152">
        <v>1235</v>
      </c>
      <c r="C61" s="148" t="s">
        <v>153</v>
      </c>
      <c r="D61" s="153">
        <v>0</v>
      </c>
      <c r="E61" s="153">
        <v>0</v>
      </c>
      <c r="F61" s="153">
        <v>0</v>
      </c>
      <c r="G61" s="148"/>
      <c r="H61" s="148"/>
      <c r="I61" s="148"/>
      <c r="J61" s="148"/>
      <c r="K61" s="148"/>
    </row>
    <row r="62" spans="1:11" ht="15.75" customHeight="1" x14ac:dyDescent="0.2">
      <c r="A62" s="148"/>
      <c r="B62" s="152">
        <v>1236</v>
      </c>
      <c r="C62" s="148" t="s">
        <v>154</v>
      </c>
      <c r="D62" s="153">
        <v>832085.1</v>
      </c>
      <c r="E62" s="153">
        <v>0</v>
      </c>
      <c r="F62" s="153">
        <v>0</v>
      </c>
      <c r="G62" s="148"/>
      <c r="H62" s="148"/>
      <c r="I62" s="148"/>
      <c r="J62" s="148"/>
      <c r="K62" s="148"/>
    </row>
    <row r="63" spans="1:11" ht="15.75" customHeight="1" x14ac:dyDescent="0.2">
      <c r="A63" s="148"/>
      <c r="B63" s="152">
        <v>1239</v>
      </c>
      <c r="C63" s="148" t="s">
        <v>155</v>
      </c>
      <c r="D63" s="153">
        <v>0</v>
      </c>
      <c r="E63" s="153">
        <v>0</v>
      </c>
      <c r="F63" s="153">
        <v>0</v>
      </c>
      <c r="G63" s="148"/>
      <c r="H63" s="148"/>
      <c r="I63" s="148"/>
      <c r="J63" s="148"/>
      <c r="K63" s="148"/>
    </row>
    <row r="64" spans="1:11" ht="15.75" customHeight="1" x14ac:dyDescent="0.2">
      <c r="A64" s="148"/>
      <c r="B64" s="152">
        <v>1240</v>
      </c>
      <c r="C64" s="148" t="s">
        <v>156</v>
      </c>
      <c r="D64" s="153">
        <f>SUM(D65:D72)</f>
        <v>0</v>
      </c>
      <c r="E64" s="153">
        <f t="shared" ref="E64:F64" si="0">SUM(E65:E72)</f>
        <v>0</v>
      </c>
      <c r="F64" s="153">
        <f t="shared" si="0"/>
        <v>0</v>
      </c>
      <c r="G64" s="148"/>
      <c r="H64" s="148"/>
      <c r="I64" s="148"/>
      <c r="J64" s="148"/>
      <c r="K64" s="148"/>
    </row>
    <row r="65" spans="1:11" ht="15.75" customHeight="1" x14ac:dyDescent="0.2">
      <c r="A65" s="148"/>
      <c r="B65" s="152">
        <v>1241</v>
      </c>
      <c r="C65" s="148" t="s">
        <v>157</v>
      </c>
      <c r="D65" s="153">
        <v>0</v>
      </c>
      <c r="E65" s="153">
        <v>0</v>
      </c>
      <c r="F65" s="153">
        <v>0</v>
      </c>
      <c r="G65" s="148"/>
      <c r="H65" s="148"/>
      <c r="I65" s="148"/>
      <c r="J65" s="148"/>
      <c r="K65" s="148"/>
    </row>
    <row r="66" spans="1:11" ht="15.75" customHeight="1" x14ac:dyDescent="0.2">
      <c r="A66" s="148"/>
      <c r="B66" s="152">
        <v>1242</v>
      </c>
      <c r="C66" s="148" t="s">
        <v>158</v>
      </c>
      <c r="D66" s="153">
        <v>0</v>
      </c>
      <c r="E66" s="153">
        <v>0</v>
      </c>
      <c r="F66" s="153">
        <v>0</v>
      </c>
      <c r="G66" s="148"/>
      <c r="H66" s="148"/>
      <c r="I66" s="148"/>
      <c r="J66" s="148"/>
      <c r="K66" s="148"/>
    </row>
    <row r="67" spans="1:11" s="148" customFormat="1" ht="15.75" customHeight="1" x14ac:dyDescent="0.2">
      <c r="B67" s="152">
        <v>1243</v>
      </c>
      <c r="C67" s="148" t="s">
        <v>159</v>
      </c>
      <c r="D67" s="153">
        <v>0</v>
      </c>
      <c r="E67" s="153">
        <v>0</v>
      </c>
      <c r="F67" s="153">
        <v>0</v>
      </c>
    </row>
    <row r="68" spans="1:11" s="148" customFormat="1" ht="15.75" customHeight="1" x14ac:dyDescent="0.2">
      <c r="B68" s="152">
        <v>1244</v>
      </c>
      <c r="C68" s="148" t="s">
        <v>160</v>
      </c>
      <c r="D68" s="153">
        <v>0</v>
      </c>
      <c r="E68" s="153">
        <v>0</v>
      </c>
      <c r="F68" s="153">
        <v>0</v>
      </c>
    </row>
    <row r="69" spans="1:11" s="148" customFormat="1" ht="15.75" customHeight="1" x14ac:dyDescent="0.2">
      <c r="B69" s="152">
        <v>1245</v>
      </c>
      <c r="C69" s="148" t="s">
        <v>161</v>
      </c>
      <c r="D69" s="153">
        <v>0</v>
      </c>
      <c r="E69" s="153">
        <v>0</v>
      </c>
      <c r="F69" s="153">
        <v>0</v>
      </c>
    </row>
    <row r="70" spans="1:11" s="148" customFormat="1" ht="15.75" customHeight="1" x14ac:dyDescent="0.2">
      <c r="B70" s="152">
        <v>1246</v>
      </c>
      <c r="C70" s="148" t="s">
        <v>162</v>
      </c>
      <c r="D70" s="153">
        <v>0</v>
      </c>
      <c r="E70" s="153">
        <v>0</v>
      </c>
      <c r="F70" s="153">
        <v>0</v>
      </c>
    </row>
    <row r="71" spans="1:11" s="148" customFormat="1" ht="15.75" customHeight="1" x14ac:dyDescent="0.2">
      <c r="B71" s="152">
        <v>1247</v>
      </c>
      <c r="C71" s="148" t="s">
        <v>163</v>
      </c>
      <c r="D71" s="153">
        <v>0</v>
      </c>
      <c r="E71" s="153">
        <v>0</v>
      </c>
      <c r="F71" s="153">
        <v>0</v>
      </c>
    </row>
    <row r="72" spans="1:11" s="148" customFormat="1" ht="15.75" customHeight="1" x14ac:dyDescent="0.2">
      <c r="B72" s="152">
        <v>1248</v>
      </c>
      <c r="C72" s="148" t="s">
        <v>164</v>
      </c>
      <c r="D72" s="153">
        <v>0</v>
      </c>
      <c r="E72" s="153">
        <v>0</v>
      </c>
      <c r="F72" s="153">
        <v>0</v>
      </c>
    </row>
    <row r="73" spans="1:11" s="148" customFormat="1" ht="15.75" customHeight="1" x14ac:dyDescent="0.2">
      <c r="E73" s="148">
        <v>0</v>
      </c>
    </row>
    <row r="74" spans="1:11" s="148" customFormat="1" ht="15.75" customHeight="1" x14ac:dyDescent="0.2">
      <c r="B74" s="150" t="s">
        <v>102</v>
      </c>
      <c r="C74" s="150"/>
      <c r="D74" s="150">
        <v>0</v>
      </c>
      <c r="E74" s="150">
        <v>0</v>
      </c>
      <c r="F74" s="150"/>
      <c r="G74" s="150"/>
      <c r="H74" s="150"/>
      <c r="I74" s="150"/>
      <c r="J74" s="150"/>
    </row>
    <row r="75" spans="1:11" s="148" customFormat="1" ht="15.75" customHeight="1" x14ac:dyDescent="0.2">
      <c r="B75" s="151" t="s">
        <v>86</v>
      </c>
      <c r="C75" s="151" t="s">
        <v>83</v>
      </c>
      <c r="D75" s="151">
        <v>0</v>
      </c>
      <c r="E75" s="151">
        <v>903</v>
      </c>
      <c r="F75" s="151" t="s">
        <v>165</v>
      </c>
      <c r="G75" s="151" t="s">
        <v>564</v>
      </c>
      <c r="H75" s="151" t="s">
        <v>147</v>
      </c>
      <c r="I75" s="151" t="s">
        <v>100</v>
      </c>
      <c r="J75" s="151" t="s">
        <v>126</v>
      </c>
    </row>
    <row r="76" spans="1:11" s="148" customFormat="1" ht="15.75" customHeight="1" x14ac:dyDescent="0.2">
      <c r="B76" s="152">
        <v>1250</v>
      </c>
      <c r="C76" s="148" t="s">
        <v>166</v>
      </c>
      <c r="D76" s="153">
        <f>SUM(D77:D81)</f>
        <v>0</v>
      </c>
      <c r="E76" s="153">
        <f>SUM(E77:E81)</f>
        <v>0</v>
      </c>
      <c r="F76" s="153">
        <f>SUM(F77:F81)</f>
        <v>0</v>
      </c>
      <c r="G76" s="148" t="str">
        <f>IF(OR(D76&lt;&gt;0,D77&lt;&gt;0,D78&lt;&gt;0,D79&lt;&gt;0,D80&lt;&gt;0,D81&lt;&gt;0,D82&lt;&gt;0,D83&lt;&gt;0,D84&lt;&gt;0,D85&lt;&gt;0,D86&lt;&gt;0,D87&lt;&gt;0,D88&lt;&gt;0),"","SIN INFORMACIÓN QUE REVELAR")</f>
        <v/>
      </c>
    </row>
    <row r="77" spans="1:11" s="148" customFormat="1" ht="15.75" customHeight="1" x14ac:dyDescent="0.2">
      <c r="B77" s="152">
        <v>1251</v>
      </c>
      <c r="C77" s="148" t="s">
        <v>167</v>
      </c>
      <c r="D77" s="153">
        <v>0</v>
      </c>
      <c r="E77" s="153">
        <v>0</v>
      </c>
      <c r="F77" s="153">
        <v>0</v>
      </c>
    </row>
    <row r="78" spans="1:11" s="148" customFormat="1" ht="15.75" customHeight="1" x14ac:dyDescent="0.2">
      <c r="B78" s="152">
        <v>1252</v>
      </c>
      <c r="C78" s="148" t="s">
        <v>168</v>
      </c>
      <c r="D78" s="153">
        <v>0</v>
      </c>
      <c r="E78" s="153">
        <v>0</v>
      </c>
      <c r="F78" s="153">
        <v>0</v>
      </c>
    </row>
    <row r="79" spans="1:11" s="148" customFormat="1" ht="15.75" customHeight="1" x14ac:dyDescent="0.2">
      <c r="B79" s="152">
        <v>1253</v>
      </c>
      <c r="C79" s="148" t="s">
        <v>169</v>
      </c>
      <c r="D79" s="153">
        <v>0</v>
      </c>
      <c r="E79" s="153">
        <v>0</v>
      </c>
      <c r="F79" s="153">
        <v>0</v>
      </c>
    </row>
    <row r="80" spans="1:11" s="148" customFormat="1" ht="15.75" customHeight="1" x14ac:dyDescent="0.2">
      <c r="B80" s="152">
        <v>1254</v>
      </c>
      <c r="C80" s="148" t="s">
        <v>170</v>
      </c>
      <c r="D80" s="153">
        <v>0</v>
      </c>
      <c r="E80" s="153">
        <v>0</v>
      </c>
      <c r="F80" s="153">
        <v>0</v>
      </c>
    </row>
    <row r="81" spans="2:9" s="148" customFormat="1" ht="15.75" customHeight="1" x14ac:dyDescent="0.2">
      <c r="B81" s="152">
        <v>1259</v>
      </c>
      <c r="C81" s="148" t="s">
        <v>171</v>
      </c>
      <c r="D81" s="153">
        <v>0</v>
      </c>
      <c r="E81" s="153">
        <v>0</v>
      </c>
      <c r="F81" s="153">
        <v>0</v>
      </c>
    </row>
    <row r="82" spans="2:9" s="148" customFormat="1" ht="15.75" customHeight="1" x14ac:dyDescent="0.2">
      <c r="B82" s="152">
        <v>1270</v>
      </c>
      <c r="C82" s="148" t="s">
        <v>172</v>
      </c>
      <c r="D82" s="153">
        <v>0</v>
      </c>
      <c r="E82" s="154">
        <v>0</v>
      </c>
      <c r="F82" s="154"/>
    </row>
    <row r="83" spans="2:9" s="148" customFormat="1" ht="15.75" customHeight="1" x14ac:dyDescent="0.2">
      <c r="B83" s="152">
        <v>1271</v>
      </c>
      <c r="C83" s="148" t="s">
        <v>173</v>
      </c>
      <c r="D83" s="153">
        <v>0</v>
      </c>
      <c r="E83" s="154">
        <v>0</v>
      </c>
      <c r="F83" s="154"/>
    </row>
    <row r="84" spans="2:9" s="148" customFormat="1" ht="15.75" customHeight="1" x14ac:dyDescent="0.2">
      <c r="B84" s="152">
        <v>1272</v>
      </c>
      <c r="C84" s="148" t="s">
        <v>174</v>
      </c>
      <c r="D84" s="153">
        <v>0</v>
      </c>
      <c r="E84" s="154">
        <v>0</v>
      </c>
      <c r="F84" s="154"/>
    </row>
    <row r="85" spans="2:9" s="148" customFormat="1" ht="15.75" customHeight="1" x14ac:dyDescent="0.2">
      <c r="B85" s="152">
        <v>1273</v>
      </c>
      <c r="C85" s="148" t="s">
        <v>175</v>
      </c>
      <c r="D85" s="153">
        <v>0</v>
      </c>
      <c r="E85" s="154"/>
      <c r="F85" s="154"/>
    </row>
    <row r="86" spans="2:9" s="148" customFormat="1" ht="15.75" customHeight="1" x14ac:dyDescent="0.2">
      <c r="B86" s="152">
        <v>1274</v>
      </c>
      <c r="C86" s="148" t="s">
        <v>176</v>
      </c>
      <c r="D86" s="153">
        <v>0</v>
      </c>
      <c r="E86" s="154">
        <v>0</v>
      </c>
      <c r="F86" s="154"/>
    </row>
    <row r="87" spans="2:9" s="148" customFormat="1" ht="15.75" customHeight="1" x14ac:dyDescent="0.2">
      <c r="B87" s="152">
        <v>1275</v>
      </c>
      <c r="C87" s="148" t="s">
        <v>177</v>
      </c>
      <c r="D87" s="153">
        <v>0</v>
      </c>
      <c r="E87" s="154">
        <v>0</v>
      </c>
      <c r="F87" s="154"/>
    </row>
    <row r="88" spans="2:9" s="148" customFormat="1" ht="15.75" customHeight="1" x14ac:dyDescent="0.2">
      <c r="B88" s="152">
        <v>1279</v>
      </c>
      <c r="C88" s="148" t="s">
        <v>178</v>
      </c>
      <c r="D88" s="153">
        <v>37274.5</v>
      </c>
      <c r="E88" s="154">
        <v>82415</v>
      </c>
      <c r="F88" s="154"/>
    </row>
    <row r="89" spans="2:9" s="148" customFormat="1" ht="15.75" customHeight="1" x14ac:dyDescent="0.2">
      <c r="D89" s="148">
        <v>0</v>
      </c>
      <c r="E89" s="148">
        <v>0</v>
      </c>
    </row>
    <row r="90" spans="2:9" s="148" customFormat="1" ht="15.75" customHeight="1" x14ac:dyDescent="0.2">
      <c r="B90" s="150" t="s">
        <v>103</v>
      </c>
      <c r="C90" s="150"/>
      <c r="D90" s="150">
        <v>0</v>
      </c>
      <c r="E90" s="150">
        <v>0</v>
      </c>
      <c r="F90" s="150"/>
      <c r="G90" s="150"/>
      <c r="H90" s="150"/>
      <c r="I90" s="150"/>
    </row>
    <row r="91" spans="2:9" s="148" customFormat="1" ht="15.75" customHeight="1" x14ac:dyDescent="0.2">
      <c r="B91" s="151" t="s">
        <v>86</v>
      </c>
      <c r="C91" s="151" t="s">
        <v>83</v>
      </c>
      <c r="D91" s="151">
        <v>0</v>
      </c>
      <c r="E91" s="151">
        <v>0</v>
      </c>
      <c r="F91" s="151"/>
      <c r="G91" s="151"/>
      <c r="H91" s="151"/>
      <c r="I91" s="151"/>
    </row>
    <row r="92" spans="2:9" s="148" customFormat="1" ht="15.75" customHeight="1" x14ac:dyDescent="0.2">
      <c r="B92" s="152">
        <v>1160</v>
      </c>
      <c r="C92" s="148" t="s">
        <v>179</v>
      </c>
      <c r="D92" s="153">
        <v>0</v>
      </c>
      <c r="E92" s="148">
        <v>0</v>
      </c>
      <c r="F92" s="148" t="str">
        <f>IF(OR(D92&lt;&gt;0,D93&lt;&gt;0,D94&lt;&gt;0),"","SIN INFORMACIÓN QUE REVELAR")</f>
        <v/>
      </c>
    </row>
    <row r="93" spans="2:9" s="148" customFormat="1" ht="15.75" customHeight="1" x14ac:dyDescent="0.2">
      <c r="B93" s="152">
        <v>1161</v>
      </c>
      <c r="C93" s="148" t="s">
        <v>180</v>
      </c>
      <c r="D93" s="153">
        <v>0.72</v>
      </c>
      <c r="E93" s="148">
        <v>-33.46</v>
      </c>
    </row>
    <row r="94" spans="2:9" s="148" customFormat="1" ht="15.75" customHeight="1" x14ac:dyDescent="0.2">
      <c r="B94" s="152">
        <v>1162</v>
      </c>
      <c r="C94" s="148" t="s">
        <v>181</v>
      </c>
      <c r="D94" s="153">
        <v>0</v>
      </c>
    </row>
    <row r="95" spans="2:9" s="148" customFormat="1" ht="15.75" customHeight="1" x14ac:dyDescent="0.2">
      <c r="D95" s="153"/>
    </row>
    <row r="96" spans="2:9" s="148" customFormat="1" ht="15.75" customHeight="1" x14ac:dyDescent="0.2">
      <c r="B96" s="150" t="s">
        <v>565</v>
      </c>
      <c r="C96" s="150"/>
      <c r="D96" s="150">
        <v>0</v>
      </c>
      <c r="E96" s="150">
        <v>0</v>
      </c>
      <c r="F96" s="150"/>
      <c r="G96" s="150"/>
      <c r="H96" s="150"/>
      <c r="I96" s="150"/>
    </row>
    <row r="97" spans="2:9" s="148" customFormat="1" ht="15.75" customHeight="1" x14ac:dyDescent="0.2">
      <c r="B97" s="151" t="s">
        <v>86</v>
      </c>
      <c r="C97" s="151" t="s">
        <v>83</v>
      </c>
      <c r="D97" s="151" t="s">
        <v>84</v>
      </c>
      <c r="E97" s="151" t="s">
        <v>126</v>
      </c>
      <c r="F97" s="151"/>
      <c r="G97" s="151"/>
      <c r="H97" s="151"/>
      <c r="I97" s="151"/>
    </row>
    <row r="98" spans="2:9" s="148" customFormat="1" ht="15.75" customHeight="1" x14ac:dyDescent="0.2">
      <c r="B98" s="152">
        <v>1190</v>
      </c>
      <c r="C98" s="148" t="s">
        <v>490</v>
      </c>
      <c r="D98" s="153">
        <v>0</v>
      </c>
      <c r="E98" s="148">
        <v>0</v>
      </c>
      <c r="F98" s="148" t="str">
        <f>IF(OR(D98&lt;&gt;0,D99&lt;&gt;0,D100&lt;&gt;0,D101&lt;&gt;0,D102&lt;&gt;0,D103&lt;&gt;0,D104&lt;&gt;0,D105&lt;&gt;0,D106&lt;&gt;0),"","SIN INFORMACIÓN QUE REVELAR")</f>
        <v/>
      </c>
    </row>
    <row r="99" spans="2:9" s="148" customFormat="1" ht="15.75" customHeight="1" x14ac:dyDescent="0.2">
      <c r="B99" s="152">
        <v>1191</v>
      </c>
      <c r="C99" s="148" t="s">
        <v>483</v>
      </c>
      <c r="D99" s="153">
        <v>0</v>
      </c>
      <c r="E99" s="148">
        <v>33043.58</v>
      </c>
    </row>
    <row r="100" spans="2:9" s="148" customFormat="1" ht="15.75" customHeight="1" x14ac:dyDescent="0.2">
      <c r="B100" s="152">
        <v>1192</v>
      </c>
      <c r="C100" s="148" t="s">
        <v>484</v>
      </c>
      <c r="D100" s="153">
        <v>3000</v>
      </c>
      <c r="E100" s="148">
        <v>607007.30000000005</v>
      </c>
    </row>
    <row r="101" spans="2:9" s="148" customFormat="1" ht="15.75" customHeight="1" x14ac:dyDescent="0.2">
      <c r="B101" s="152">
        <v>1193</v>
      </c>
      <c r="C101" s="148" t="s">
        <v>485</v>
      </c>
      <c r="D101" s="153">
        <v>0</v>
      </c>
      <c r="E101" s="148">
        <v>0</v>
      </c>
    </row>
    <row r="102" spans="2:9" s="148" customFormat="1" ht="15.75" customHeight="1" x14ac:dyDescent="0.2">
      <c r="B102" s="152">
        <v>1194</v>
      </c>
      <c r="C102" s="148" t="s">
        <v>486</v>
      </c>
      <c r="D102" s="153">
        <v>0</v>
      </c>
      <c r="E102" s="148">
        <v>0</v>
      </c>
    </row>
    <row r="103" spans="2:9" s="148" customFormat="1" ht="15.75" customHeight="1" x14ac:dyDescent="0.2">
      <c r="B103" s="152">
        <v>1290</v>
      </c>
      <c r="C103" s="148" t="s">
        <v>182</v>
      </c>
      <c r="D103" s="153">
        <f>SUM(D104:D106)</f>
        <v>0</v>
      </c>
    </row>
    <row r="104" spans="2:9" s="148" customFormat="1" ht="15.75" customHeight="1" x14ac:dyDescent="0.2">
      <c r="B104" s="152">
        <v>1291</v>
      </c>
      <c r="C104" s="148" t="s">
        <v>183</v>
      </c>
      <c r="D104" s="153">
        <v>0</v>
      </c>
    </row>
    <row r="105" spans="2:9" s="148" customFormat="1" ht="15.75" customHeight="1" x14ac:dyDescent="0.2">
      <c r="B105" s="152">
        <v>1292</v>
      </c>
      <c r="C105" s="148" t="s">
        <v>184</v>
      </c>
      <c r="D105" s="153">
        <v>0</v>
      </c>
      <c r="E105" s="148">
        <v>0</v>
      </c>
    </row>
    <row r="106" spans="2:9" s="148" customFormat="1" ht="15.75" customHeight="1" x14ac:dyDescent="0.2">
      <c r="B106" s="152">
        <v>1293</v>
      </c>
      <c r="C106" s="148" t="s">
        <v>185</v>
      </c>
      <c r="D106" s="153">
        <v>0</v>
      </c>
      <c r="E106" s="148">
        <v>0</v>
      </c>
    </row>
    <row r="107" spans="2:9" s="148" customFormat="1" ht="15.75" customHeight="1" x14ac:dyDescent="0.2">
      <c r="D107" s="153">
        <v>0</v>
      </c>
      <c r="E107" s="148">
        <v>0</v>
      </c>
    </row>
    <row r="108" spans="2:9" s="148" customFormat="1" ht="15.75" customHeight="1" x14ac:dyDescent="0.2">
      <c r="B108" s="150" t="s">
        <v>104</v>
      </c>
      <c r="C108" s="150"/>
      <c r="D108" s="150">
        <v>0</v>
      </c>
      <c r="E108" s="150">
        <v>0</v>
      </c>
      <c r="F108" s="150"/>
      <c r="G108" s="150"/>
      <c r="H108" s="150"/>
      <c r="I108" s="150"/>
    </row>
    <row r="109" spans="2:9" s="148" customFormat="1" ht="15.75" customHeight="1" x14ac:dyDescent="0.2">
      <c r="B109" s="151" t="s">
        <v>86</v>
      </c>
      <c r="C109" s="151" t="s">
        <v>83</v>
      </c>
      <c r="D109" s="151" t="s">
        <v>84</v>
      </c>
      <c r="E109" s="151" t="s">
        <v>122</v>
      </c>
      <c r="F109" s="151" t="s">
        <v>123</v>
      </c>
      <c r="G109" s="151" t="s">
        <v>124</v>
      </c>
      <c r="H109" s="151" t="s">
        <v>186</v>
      </c>
      <c r="I109" s="151" t="s">
        <v>584</v>
      </c>
    </row>
    <row r="110" spans="2:9" s="148" customFormat="1" ht="15.75" customHeight="1" x14ac:dyDescent="0.2">
      <c r="B110" s="152">
        <v>2110</v>
      </c>
      <c r="C110" s="148" t="s">
        <v>187</v>
      </c>
      <c r="D110" s="153">
        <f>SUM(D111:D119)</f>
        <v>0</v>
      </c>
      <c r="E110" s="153">
        <f>SUM(E111:E119)</f>
        <v>0</v>
      </c>
      <c r="F110" s="153">
        <f>SUM(F111:F119)</f>
        <v>0</v>
      </c>
      <c r="G110" s="153">
        <f>SUM(G111:G119)</f>
        <v>0</v>
      </c>
      <c r="H110" s="153">
        <f>SUM(H111:H119)</f>
        <v>0</v>
      </c>
      <c r="I110" s="148" t="str">
        <f>IF(OR(D110&lt;&gt;0,D111&lt;&gt;0,D112&lt;&gt;0,D113&lt;&gt;0,D114&lt;&gt;0,D115&lt;&gt;0,D116&lt;&gt;0,D117&lt;&gt;0,D118&lt;&gt;0,D119&lt;&gt;0,D120&lt;&gt;0,D121&lt;&gt;0,D122&lt;&gt;0,D123&lt;&gt;0),"","SIN INFORMACIÓN QUE REVELAR")</f>
        <v>SIN INFORMACIÓN QUE REVELAR</v>
      </c>
    </row>
    <row r="111" spans="2:9" s="148" customFormat="1" ht="15.75" customHeight="1" x14ac:dyDescent="0.2">
      <c r="B111" s="152">
        <v>2111</v>
      </c>
      <c r="C111" s="148" t="s">
        <v>188</v>
      </c>
      <c r="D111" s="153">
        <v>0</v>
      </c>
      <c r="E111" s="153">
        <v>0</v>
      </c>
      <c r="F111" s="153">
        <v>0</v>
      </c>
      <c r="G111" s="153">
        <v>0</v>
      </c>
      <c r="H111" s="153">
        <v>0</v>
      </c>
    </row>
    <row r="112" spans="2:9" s="148" customFormat="1" ht="15.75" customHeight="1" x14ac:dyDescent="0.2">
      <c r="B112" s="152">
        <v>2112</v>
      </c>
      <c r="C112" s="148" t="s">
        <v>189</v>
      </c>
      <c r="D112" s="153">
        <v>0</v>
      </c>
      <c r="E112" s="153">
        <f t="shared" ref="E112:E117" si="1">D112</f>
        <v>0</v>
      </c>
      <c r="F112" s="153">
        <v>0</v>
      </c>
      <c r="G112" s="153">
        <v>0</v>
      </c>
      <c r="H112" s="153">
        <v>0</v>
      </c>
    </row>
    <row r="113" spans="2:9" s="148" customFormat="1" ht="15.75" customHeight="1" x14ac:dyDescent="0.2">
      <c r="B113" s="152">
        <v>2113</v>
      </c>
      <c r="C113" s="148" t="s">
        <v>190</v>
      </c>
      <c r="D113" s="153">
        <v>0</v>
      </c>
      <c r="E113" s="153">
        <f t="shared" si="1"/>
        <v>0</v>
      </c>
      <c r="F113" s="153">
        <v>0</v>
      </c>
      <c r="G113" s="153">
        <v>0</v>
      </c>
      <c r="H113" s="153">
        <v>0</v>
      </c>
    </row>
    <row r="114" spans="2:9" s="148" customFormat="1" ht="15.75" customHeight="1" x14ac:dyDescent="0.2">
      <c r="B114" s="152">
        <v>2114</v>
      </c>
      <c r="C114" s="148" t="s">
        <v>191</v>
      </c>
      <c r="D114" s="153">
        <v>0</v>
      </c>
      <c r="E114" s="153">
        <f t="shared" si="1"/>
        <v>0</v>
      </c>
      <c r="F114" s="153">
        <v>0</v>
      </c>
      <c r="G114" s="153">
        <v>0</v>
      </c>
      <c r="H114" s="153">
        <v>0</v>
      </c>
    </row>
    <row r="115" spans="2:9" s="148" customFormat="1" ht="15.75" customHeight="1" x14ac:dyDescent="0.2">
      <c r="B115" s="152">
        <v>2115</v>
      </c>
      <c r="C115" s="148" t="s">
        <v>192</v>
      </c>
      <c r="D115" s="153">
        <v>0</v>
      </c>
      <c r="E115" s="153">
        <v>0</v>
      </c>
      <c r="F115" s="153">
        <v>0</v>
      </c>
      <c r="G115" s="153">
        <v>0</v>
      </c>
      <c r="H115" s="153">
        <v>0</v>
      </c>
    </row>
    <row r="116" spans="2:9" s="148" customFormat="1" ht="15.75" customHeight="1" x14ac:dyDescent="0.2">
      <c r="B116" s="152">
        <v>2116</v>
      </c>
      <c r="C116" s="148" t="s">
        <v>193</v>
      </c>
      <c r="D116" s="153">
        <v>0</v>
      </c>
      <c r="E116" s="153">
        <v>0</v>
      </c>
      <c r="F116" s="153">
        <v>0</v>
      </c>
      <c r="G116" s="153">
        <v>0</v>
      </c>
      <c r="H116" s="153">
        <v>0</v>
      </c>
    </row>
    <row r="117" spans="2:9" s="148" customFormat="1" ht="15.75" customHeight="1" x14ac:dyDescent="0.2">
      <c r="B117" s="152">
        <v>2117</v>
      </c>
      <c r="C117" s="148" t="s">
        <v>194</v>
      </c>
      <c r="D117" s="153">
        <v>0</v>
      </c>
      <c r="E117" s="153">
        <f t="shared" si="1"/>
        <v>0</v>
      </c>
      <c r="F117" s="153">
        <v>0</v>
      </c>
      <c r="G117" s="153">
        <v>0</v>
      </c>
      <c r="H117" s="153">
        <v>0</v>
      </c>
    </row>
    <row r="118" spans="2:9" s="148" customFormat="1" ht="15.75" customHeight="1" x14ac:dyDescent="0.2">
      <c r="B118" s="152">
        <v>2118</v>
      </c>
      <c r="C118" s="148" t="s">
        <v>195</v>
      </c>
      <c r="D118" s="153">
        <v>0</v>
      </c>
      <c r="E118" s="153">
        <v>0</v>
      </c>
      <c r="F118" s="153">
        <v>0</v>
      </c>
      <c r="G118" s="153">
        <v>0</v>
      </c>
      <c r="H118" s="153">
        <v>0</v>
      </c>
    </row>
    <row r="119" spans="2:9" s="148" customFormat="1" ht="15.75" customHeight="1" x14ac:dyDescent="0.2">
      <c r="B119" s="152">
        <v>2119</v>
      </c>
      <c r="C119" s="148" t="s">
        <v>196</v>
      </c>
      <c r="D119" s="153">
        <v>0</v>
      </c>
      <c r="E119" s="153">
        <v>0</v>
      </c>
      <c r="F119" s="153">
        <v>0</v>
      </c>
      <c r="G119" s="153">
        <v>0</v>
      </c>
      <c r="H119" s="153">
        <v>0</v>
      </c>
    </row>
    <row r="120" spans="2:9" s="148" customFormat="1" ht="15.75" customHeight="1" x14ac:dyDescent="0.2">
      <c r="B120" s="152">
        <v>2120</v>
      </c>
      <c r="C120" s="148" t="s">
        <v>197</v>
      </c>
      <c r="D120" s="153">
        <v>0</v>
      </c>
      <c r="E120" s="153">
        <v>0</v>
      </c>
      <c r="F120" s="153">
        <f t="shared" ref="F120:H120" si="2">SUM(F121:F123)</f>
        <v>0</v>
      </c>
      <c r="G120" s="153">
        <f t="shared" si="2"/>
        <v>0</v>
      </c>
      <c r="H120" s="153">
        <f t="shared" si="2"/>
        <v>0</v>
      </c>
    </row>
    <row r="121" spans="2:9" s="148" customFormat="1" ht="15.75" customHeight="1" x14ac:dyDescent="0.2">
      <c r="B121" s="152">
        <v>2121</v>
      </c>
      <c r="C121" s="148" t="s">
        <v>198</v>
      </c>
      <c r="D121" s="153">
        <v>0</v>
      </c>
      <c r="E121" s="153">
        <v>0</v>
      </c>
      <c r="F121" s="153">
        <v>0</v>
      </c>
      <c r="G121" s="153">
        <v>0</v>
      </c>
      <c r="H121" s="153">
        <v>0</v>
      </c>
    </row>
    <row r="122" spans="2:9" s="148" customFormat="1" ht="15.75" customHeight="1" x14ac:dyDescent="0.2">
      <c r="B122" s="152">
        <v>2122</v>
      </c>
      <c r="C122" s="148" t="s">
        <v>199</v>
      </c>
      <c r="D122" s="153">
        <v>0</v>
      </c>
      <c r="E122" s="153">
        <v>0</v>
      </c>
      <c r="F122" s="153">
        <v>0</v>
      </c>
      <c r="G122" s="153">
        <v>0</v>
      </c>
      <c r="H122" s="153">
        <v>0</v>
      </c>
    </row>
    <row r="123" spans="2:9" s="148" customFormat="1" ht="15.75" customHeight="1" x14ac:dyDescent="0.2">
      <c r="B123" s="152">
        <v>2129</v>
      </c>
      <c r="C123" s="148" t="s">
        <v>200</v>
      </c>
      <c r="D123" s="153">
        <v>0</v>
      </c>
      <c r="E123" s="153">
        <f t="shared" ref="E123" si="3">D123</f>
        <v>0</v>
      </c>
      <c r="F123" s="153">
        <v>0</v>
      </c>
      <c r="G123" s="153">
        <v>0</v>
      </c>
      <c r="H123" s="153">
        <v>0</v>
      </c>
    </row>
    <row r="124" spans="2:9" s="148" customFormat="1" ht="15.75" customHeight="1" x14ac:dyDescent="0.2">
      <c r="D124" s="148">
        <v>0</v>
      </c>
      <c r="E124" s="148">
        <v>0</v>
      </c>
    </row>
    <row r="125" spans="2:9" s="148" customFormat="1" ht="15.75" customHeight="1" x14ac:dyDescent="0.2">
      <c r="B125" s="150" t="s">
        <v>105</v>
      </c>
      <c r="C125" s="150"/>
      <c r="D125" s="150"/>
      <c r="E125" s="150"/>
      <c r="F125" s="150"/>
      <c r="G125" s="150"/>
      <c r="H125" s="150"/>
      <c r="I125" s="150"/>
    </row>
    <row r="126" spans="2:9" s="148" customFormat="1" ht="15.75" customHeight="1" x14ac:dyDescent="0.2">
      <c r="B126" s="151" t="s">
        <v>86</v>
      </c>
      <c r="C126" s="151" t="s">
        <v>83</v>
      </c>
      <c r="D126" s="151">
        <v>0</v>
      </c>
      <c r="E126" s="151">
        <v>0</v>
      </c>
      <c r="F126" s="151" t="s">
        <v>126</v>
      </c>
      <c r="G126" s="151"/>
      <c r="H126" s="151"/>
      <c r="I126" s="151"/>
    </row>
    <row r="127" spans="2:9" s="148" customFormat="1" ht="15.75" customHeight="1" x14ac:dyDescent="0.2">
      <c r="B127" s="152">
        <v>2160</v>
      </c>
      <c r="C127" s="148" t="s">
        <v>201</v>
      </c>
      <c r="D127" s="153">
        <f>SUM(D128:D133)</f>
        <v>0</v>
      </c>
      <c r="F127" s="148" t="str">
        <f>IF(OR(D127&lt;&gt;0,D128&lt;&gt;0,D129&lt;&gt;0,D130&lt;&gt;0,D131&lt;&gt;0,D132&lt;&gt;0,D133&lt;&gt;0,D134&lt;&gt;0,D135&lt;&gt;0,D136&lt;&gt;0,D137&lt;&gt;0,D138&lt;&gt;0,D139&lt;&gt;0,D140&lt;&gt;0),"","SIN INFORMACIÓN QUE REVELAR")</f>
        <v/>
      </c>
    </row>
    <row r="128" spans="2:9" s="148" customFormat="1" ht="15.75" customHeight="1" x14ac:dyDescent="0.2">
      <c r="B128" s="152">
        <v>2161</v>
      </c>
      <c r="C128" s="148" t="s">
        <v>202</v>
      </c>
      <c r="D128" s="153">
        <v>0</v>
      </c>
      <c r="E128" s="148">
        <v>0</v>
      </c>
    </row>
    <row r="129" spans="2:9" s="148" customFormat="1" ht="15.75" customHeight="1" x14ac:dyDescent="0.2">
      <c r="B129" s="152">
        <v>2162</v>
      </c>
      <c r="C129" s="148" t="s">
        <v>203</v>
      </c>
      <c r="D129" s="153">
        <v>0</v>
      </c>
      <c r="E129" s="148">
        <v>0</v>
      </c>
    </row>
    <row r="130" spans="2:9" s="148" customFormat="1" ht="15.75" customHeight="1" x14ac:dyDescent="0.2">
      <c r="B130" s="152">
        <v>2163</v>
      </c>
      <c r="C130" s="148" t="s">
        <v>204</v>
      </c>
      <c r="D130" s="153">
        <v>0</v>
      </c>
      <c r="E130" s="148">
        <v>0</v>
      </c>
    </row>
    <row r="131" spans="2:9" s="148" customFormat="1" ht="15.75" customHeight="1" x14ac:dyDescent="0.2">
      <c r="B131" s="152">
        <v>2164</v>
      </c>
      <c r="C131" s="148" t="s">
        <v>205</v>
      </c>
      <c r="D131" s="153">
        <v>0</v>
      </c>
      <c r="E131" s="148">
        <v>0</v>
      </c>
    </row>
    <row r="132" spans="2:9" s="148" customFormat="1" ht="15.75" customHeight="1" x14ac:dyDescent="0.2">
      <c r="B132" s="152">
        <v>2165</v>
      </c>
      <c r="C132" s="148" t="s">
        <v>206</v>
      </c>
      <c r="D132" s="153">
        <v>0</v>
      </c>
      <c r="E132" s="148">
        <v>0</v>
      </c>
    </row>
    <row r="133" spans="2:9" s="148" customFormat="1" ht="15.75" customHeight="1" x14ac:dyDescent="0.2">
      <c r="B133" s="152">
        <v>2166</v>
      </c>
      <c r="C133" s="148" t="s">
        <v>207</v>
      </c>
      <c r="D133" s="153">
        <v>0</v>
      </c>
      <c r="E133" s="148">
        <v>0</v>
      </c>
    </row>
    <row r="134" spans="2:9" s="148" customFormat="1" ht="15.75" customHeight="1" x14ac:dyDescent="0.2">
      <c r="B134" s="152">
        <v>2250</v>
      </c>
      <c r="C134" s="148" t="s">
        <v>208</v>
      </c>
      <c r="D134" s="153">
        <v>37276.22</v>
      </c>
      <c r="E134" s="148">
        <v>82417.509999999995</v>
      </c>
    </row>
    <row r="135" spans="2:9" s="148" customFormat="1" ht="15.75" customHeight="1" x14ac:dyDescent="0.2">
      <c r="B135" s="152">
        <v>2251</v>
      </c>
      <c r="C135" s="148" t="s">
        <v>209</v>
      </c>
      <c r="D135" s="153">
        <v>0</v>
      </c>
    </row>
    <row r="136" spans="2:9" s="148" customFormat="1" ht="15.75" customHeight="1" x14ac:dyDescent="0.2">
      <c r="B136" s="152">
        <v>2252</v>
      </c>
      <c r="C136" s="148" t="s">
        <v>210</v>
      </c>
      <c r="D136" s="153">
        <v>0</v>
      </c>
      <c r="E136" s="148">
        <v>0</v>
      </c>
    </row>
    <row r="137" spans="2:9" s="148" customFormat="1" ht="15.75" customHeight="1" x14ac:dyDescent="0.2">
      <c r="B137" s="152">
        <v>2253</v>
      </c>
      <c r="C137" s="148" t="s">
        <v>211</v>
      </c>
      <c r="D137" s="153">
        <v>0</v>
      </c>
      <c r="E137" s="148">
        <v>0</v>
      </c>
    </row>
    <row r="138" spans="2:9" s="148" customFormat="1" ht="15.75" customHeight="1" x14ac:dyDescent="0.2">
      <c r="B138" s="152">
        <v>2254</v>
      </c>
      <c r="C138" s="148" t="s">
        <v>212</v>
      </c>
      <c r="D138" s="153">
        <v>0</v>
      </c>
      <c r="E138" s="148">
        <v>0</v>
      </c>
    </row>
    <row r="139" spans="2:9" s="148" customFormat="1" ht="15.75" customHeight="1" x14ac:dyDescent="0.2">
      <c r="B139" s="152">
        <v>2255</v>
      </c>
      <c r="C139" s="148" t="s">
        <v>213</v>
      </c>
      <c r="D139" s="153">
        <v>0</v>
      </c>
      <c r="E139" s="148">
        <v>0</v>
      </c>
    </row>
    <row r="140" spans="2:9" s="148" customFormat="1" ht="15.75" customHeight="1" x14ac:dyDescent="0.2">
      <c r="B140" s="152">
        <v>2256</v>
      </c>
      <c r="C140" s="148" t="s">
        <v>214</v>
      </c>
      <c r="D140" s="153">
        <v>0</v>
      </c>
      <c r="E140" s="148">
        <v>0</v>
      </c>
    </row>
    <row r="141" spans="2:9" s="148" customFormat="1" ht="15.75" customHeight="1" x14ac:dyDescent="0.2">
      <c r="D141" s="148">
        <v>0</v>
      </c>
      <c r="E141" s="148">
        <v>0</v>
      </c>
    </row>
    <row r="142" spans="2:9" s="148" customFormat="1" ht="15.75" customHeight="1" x14ac:dyDescent="0.2">
      <c r="B142" s="150" t="s">
        <v>566</v>
      </c>
      <c r="C142" s="150"/>
      <c r="D142" s="150">
        <v>0</v>
      </c>
      <c r="E142" s="150">
        <v>0</v>
      </c>
      <c r="F142" s="150"/>
      <c r="G142" s="150"/>
      <c r="H142" s="150"/>
      <c r="I142" s="150"/>
    </row>
    <row r="143" spans="2:9" s="148" customFormat="1" ht="15.75" customHeight="1" x14ac:dyDescent="0.2">
      <c r="B143" s="155" t="s">
        <v>86</v>
      </c>
      <c r="C143" s="155" t="s">
        <v>83</v>
      </c>
      <c r="D143" s="155">
        <v>0</v>
      </c>
      <c r="E143" s="155">
        <v>0</v>
      </c>
      <c r="F143" s="155" t="s">
        <v>126</v>
      </c>
      <c r="G143" s="155"/>
      <c r="H143" s="155"/>
      <c r="I143" s="155"/>
    </row>
    <row r="144" spans="2:9" s="148" customFormat="1" ht="15.75" customHeight="1" x14ac:dyDescent="0.2">
      <c r="B144" s="152">
        <v>2150</v>
      </c>
      <c r="C144" s="148" t="s">
        <v>567</v>
      </c>
      <c r="D144" s="153">
        <v>0</v>
      </c>
      <c r="E144" s="148">
        <v>0</v>
      </c>
      <c r="F144" s="148" t="str">
        <f>IF(OR(D144&lt;&gt;0,D145&lt;&gt;0,D146&lt;&gt;0,D147&lt;&gt;0,D148&lt;&gt;0,D149&lt;&gt;0,D150&lt;&gt;0,D151&lt;&gt;0),"","SIN INFORMACIÓN QUE REVELAR")</f>
        <v>SIN INFORMACIÓN QUE REVELAR</v>
      </c>
    </row>
    <row r="145" spans="2:6" s="148" customFormat="1" ht="15.75" customHeight="1" x14ac:dyDescent="0.2">
      <c r="B145" s="152">
        <v>2151</v>
      </c>
      <c r="C145" s="148" t="s">
        <v>568</v>
      </c>
      <c r="D145" s="153">
        <v>0</v>
      </c>
    </row>
    <row r="146" spans="2:6" s="148" customFormat="1" ht="15.75" customHeight="1" x14ac:dyDescent="0.2">
      <c r="B146" s="152">
        <v>2152</v>
      </c>
      <c r="C146" s="148" t="s">
        <v>569</v>
      </c>
      <c r="D146" s="153">
        <v>0</v>
      </c>
    </row>
    <row r="147" spans="2:6" s="148" customFormat="1" ht="15.75" customHeight="1" x14ac:dyDescent="0.2">
      <c r="B147" s="152">
        <v>2159</v>
      </c>
      <c r="C147" s="148" t="s">
        <v>215</v>
      </c>
      <c r="D147" s="153">
        <v>0</v>
      </c>
    </row>
    <row r="148" spans="2:6" s="148" customFormat="1" ht="15.75" customHeight="1" x14ac:dyDescent="0.2">
      <c r="B148" s="152">
        <v>2240</v>
      </c>
      <c r="C148" s="148" t="s">
        <v>217</v>
      </c>
      <c r="D148" s="153">
        <f>SUM(D149:D151)</f>
        <v>0</v>
      </c>
    </row>
    <row r="149" spans="2:6" s="148" customFormat="1" ht="15.75" customHeight="1" x14ac:dyDescent="0.2">
      <c r="B149" s="152">
        <v>2241</v>
      </c>
      <c r="C149" s="148" t="s">
        <v>218</v>
      </c>
      <c r="D149" s="153">
        <v>0</v>
      </c>
    </row>
    <row r="150" spans="2:6" s="148" customFormat="1" ht="15.75" customHeight="1" x14ac:dyDescent="0.2">
      <c r="B150" s="152">
        <v>2242</v>
      </c>
      <c r="C150" s="148" t="s">
        <v>219</v>
      </c>
      <c r="D150" s="153">
        <v>0</v>
      </c>
    </row>
    <row r="151" spans="2:6" s="148" customFormat="1" ht="15.75" customHeight="1" x14ac:dyDescent="0.2">
      <c r="B151" s="152">
        <v>2249</v>
      </c>
      <c r="C151" s="148" t="s">
        <v>220</v>
      </c>
      <c r="D151" s="153">
        <v>0</v>
      </c>
    </row>
    <row r="152" spans="2:6" s="148" customFormat="1" ht="15.75" customHeight="1" x14ac:dyDescent="0.2"/>
    <row r="153" spans="2:6" s="148" customFormat="1" ht="15.75" customHeight="1" x14ac:dyDescent="0.2">
      <c r="B153" s="156" t="s">
        <v>570</v>
      </c>
      <c r="C153" s="156"/>
      <c r="D153" s="156"/>
      <c r="E153" s="156"/>
      <c r="F153" s="156"/>
    </row>
    <row r="154" spans="2:6" s="148" customFormat="1" ht="15.75" customHeight="1" x14ac:dyDescent="0.2">
      <c r="B154" s="157" t="s">
        <v>86</v>
      </c>
      <c r="C154" s="157" t="s">
        <v>83</v>
      </c>
      <c r="D154" s="157" t="s">
        <v>84</v>
      </c>
      <c r="E154" s="158" t="s">
        <v>87</v>
      </c>
      <c r="F154" s="158" t="s">
        <v>126</v>
      </c>
    </row>
    <row r="155" spans="2:6" s="148" customFormat="1" ht="15.75" customHeight="1" x14ac:dyDescent="0.2">
      <c r="B155" s="159">
        <v>2170</v>
      </c>
      <c r="C155" s="160" t="s">
        <v>571</v>
      </c>
      <c r="D155" s="161">
        <f>SUM(D156:D158)</f>
        <v>0</v>
      </c>
      <c r="E155" s="160"/>
      <c r="F155" s="160" t="str">
        <f>IF(OR(D155&lt;&gt;0,D156&lt;&gt;0,D157&lt;&gt;0,D158&lt;&gt;0,D159&lt;&gt;0,D160&lt;&gt;0,D161&lt;&gt;0,D162&lt;&gt;0,D163&lt;&gt;0),"","SIN INFORMACIÓN QUE REVELAR")</f>
        <v>SIN INFORMACIÓN QUE REVELAR</v>
      </c>
    </row>
    <row r="156" spans="2:6" s="148" customFormat="1" ht="15.75" customHeight="1" x14ac:dyDescent="0.2">
      <c r="B156" s="159">
        <v>2171</v>
      </c>
      <c r="C156" s="160" t="s">
        <v>572</v>
      </c>
      <c r="D156" s="161">
        <v>0</v>
      </c>
      <c r="E156" s="160"/>
      <c r="F156" s="160"/>
    </row>
    <row r="157" spans="2:6" s="148" customFormat="1" ht="15.75" customHeight="1" x14ac:dyDescent="0.2">
      <c r="B157" s="159">
        <v>2172</v>
      </c>
      <c r="C157" s="160" t="s">
        <v>573</v>
      </c>
      <c r="D157" s="161">
        <v>0</v>
      </c>
      <c r="E157" s="160"/>
      <c r="F157" s="160"/>
    </row>
    <row r="158" spans="2:6" s="148" customFormat="1" ht="15.75" customHeight="1" x14ac:dyDescent="0.2">
      <c r="B158" s="159">
        <v>2179</v>
      </c>
      <c r="C158" s="160" t="s">
        <v>574</v>
      </c>
      <c r="D158" s="161">
        <v>0</v>
      </c>
      <c r="E158" s="160"/>
      <c r="F158" s="160"/>
    </row>
    <row r="159" spans="2:6" s="148" customFormat="1" ht="15.75" customHeight="1" x14ac:dyDescent="0.2">
      <c r="B159" s="159">
        <v>2260</v>
      </c>
      <c r="C159" s="160" t="s">
        <v>575</v>
      </c>
      <c r="D159" s="161">
        <f>SUM(D160:D163)</f>
        <v>0</v>
      </c>
      <c r="E159" s="160"/>
      <c r="F159" s="160"/>
    </row>
    <row r="160" spans="2:6" s="148" customFormat="1" ht="15.75" customHeight="1" x14ac:dyDescent="0.2">
      <c r="B160" s="159">
        <v>2261</v>
      </c>
      <c r="C160" s="160" t="s">
        <v>576</v>
      </c>
      <c r="D160" s="161">
        <v>0</v>
      </c>
      <c r="E160" s="160"/>
    </row>
    <row r="161" spans="2:6" s="148" customFormat="1" ht="15.75" customHeight="1" x14ac:dyDescent="0.2">
      <c r="B161" s="159">
        <v>2262</v>
      </c>
      <c r="C161" s="160" t="s">
        <v>577</v>
      </c>
      <c r="D161" s="161">
        <v>0</v>
      </c>
      <c r="E161" s="160"/>
      <c r="F161" s="160"/>
    </row>
    <row r="162" spans="2:6" s="148" customFormat="1" ht="15.75" customHeight="1" x14ac:dyDescent="0.2">
      <c r="B162" s="159">
        <v>2263</v>
      </c>
      <c r="C162" s="160" t="s">
        <v>578</v>
      </c>
      <c r="D162" s="161">
        <v>0</v>
      </c>
      <c r="E162" s="160"/>
      <c r="F162" s="160"/>
    </row>
    <row r="163" spans="2:6" s="148" customFormat="1" ht="15.75" customHeight="1" x14ac:dyDescent="0.2">
      <c r="B163" s="159">
        <v>2269</v>
      </c>
      <c r="C163" s="160" t="s">
        <v>579</v>
      </c>
      <c r="D163" s="161">
        <v>0</v>
      </c>
      <c r="E163" s="160"/>
      <c r="F163" s="160"/>
    </row>
    <row r="164" spans="2:6" s="148" customFormat="1" ht="15.75" customHeight="1" x14ac:dyDescent="0.2">
      <c r="B164" s="160"/>
      <c r="C164" s="160"/>
      <c r="D164" s="160"/>
      <c r="E164" s="160"/>
      <c r="F164" s="160"/>
    </row>
    <row r="165" spans="2:6" s="148" customFormat="1" ht="15.75" customHeight="1" x14ac:dyDescent="0.2">
      <c r="B165" s="156" t="s">
        <v>580</v>
      </c>
      <c r="C165" s="156"/>
      <c r="D165" s="156"/>
      <c r="E165" s="156"/>
      <c r="F165" s="156"/>
    </row>
    <row r="166" spans="2:6" s="148" customFormat="1" ht="15.75" customHeight="1" x14ac:dyDescent="0.2">
      <c r="B166" s="157" t="s">
        <v>86</v>
      </c>
      <c r="C166" s="157" t="s">
        <v>83</v>
      </c>
      <c r="D166" s="157" t="s">
        <v>84</v>
      </c>
      <c r="E166" s="158" t="s">
        <v>87</v>
      </c>
      <c r="F166" s="158" t="s">
        <v>126</v>
      </c>
    </row>
    <row r="167" spans="2:6" s="148" customFormat="1" ht="15.75" customHeight="1" x14ac:dyDescent="0.2">
      <c r="B167" s="159">
        <v>2190</v>
      </c>
      <c r="C167" s="160" t="s">
        <v>581</v>
      </c>
      <c r="D167" s="161">
        <f>SUM(D168:D170)</f>
        <v>0</v>
      </c>
      <c r="E167" s="160"/>
      <c r="F167" s="160" t="str">
        <f>IF(OR(D167&lt;&gt;0,D168&lt;&gt;0,D169&lt;&gt;0,D170&lt;&gt;0),"","SIN INFORMACIÓN QUE REVELAR")</f>
        <v>SIN INFORMACIÓN QUE REVELAR</v>
      </c>
    </row>
    <row r="168" spans="2:6" s="148" customFormat="1" ht="15.75" customHeight="1" x14ac:dyDescent="0.2">
      <c r="B168" s="159">
        <v>2191</v>
      </c>
      <c r="C168" s="160" t="s">
        <v>582</v>
      </c>
      <c r="D168" s="161">
        <v>0</v>
      </c>
      <c r="E168" s="160"/>
      <c r="F168" s="160"/>
    </row>
    <row r="169" spans="2:6" s="148" customFormat="1" ht="15.75" customHeight="1" x14ac:dyDescent="0.2">
      <c r="B169" s="159">
        <v>2192</v>
      </c>
      <c r="C169" s="160" t="s">
        <v>583</v>
      </c>
      <c r="D169" s="161">
        <v>0</v>
      </c>
      <c r="E169" s="160"/>
    </row>
    <row r="170" spans="2:6" s="148" customFormat="1" ht="15.75" customHeight="1" x14ac:dyDescent="0.2">
      <c r="B170" s="159">
        <v>2199</v>
      </c>
      <c r="C170" s="160" t="s">
        <v>216</v>
      </c>
      <c r="D170" s="161">
        <v>0</v>
      </c>
      <c r="E170" s="160"/>
      <c r="F170" s="160"/>
    </row>
    <row r="171" spans="2:6" s="148" customFormat="1" ht="15.75" customHeight="1" x14ac:dyDescent="0.2">
      <c r="B171" s="160"/>
      <c r="C171" s="160"/>
      <c r="D171" s="161"/>
      <c r="E171" s="160"/>
      <c r="F171" s="160"/>
    </row>
    <row r="172" spans="2:6" s="148" customFormat="1" ht="15.75" customHeight="1" x14ac:dyDescent="0.2">
      <c r="B172" s="160"/>
      <c r="C172" s="160"/>
      <c r="D172" s="160"/>
      <c r="E172" s="160"/>
      <c r="F172" s="160"/>
    </row>
    <row r="173" spans="2:6" s="148" customFormat="1" ht="15.75" customHeight="1" x14ac:dyDescent="0.2">
      <c r="B173" s="160"/>
      <c r="C173" s="160" t="s">
        <v>518</v>
      </c>
      <c r="D173" s="160"/>
      <c r="E173" s="160"/>
      <c r="F173" s="160"/>
    </row>
    <row r="174" spans="2:6" s="148" customFormat="1" ht="15.75" customHeight="1" x14ac:dyDescent="0.2"/>
  </sheetData>
  <sheetProtection formatCells="0" formatColumns="0" formatRows="0" insertColumns="0" insertRows="0" insertHyperlinks="0" deleteColumns="0" deleteRows="0" sort="0" autoFilter="0" pivotTables="0"/>
  <mergeCells count="4">
    <mergeCell ref="B1:G1"/>
    <mergeCell ref="B2:G2"/>
    <mergeCell ref="B3:G3"/>
    <mergeCell ref="B4:G4"/>
  </mergeCells>
  <pageMargins left="0.7" right="0.7" top="0.75" bottom="0.75" header="0.3" footer="0.3"/>
  <pageSetup scale="45" fitToHeight="0" orientation="landscape" r:id="rId1"/>
  <rowBreaks count="1" manualBreakCount="1">
    <brk id="6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30"/>
  <sheetViews>
    <sheetView topLeftCell="A31" workbookViewId="0">
      <selection activeCell="F30" sqref="A1:F30"/>
    </sheetView>
  </sheetViews>
  <sheetFormatPr baseColWidth="10" defaultColWidth="9.140625" defaultRowHeight="11.25" x14ac:dyDescent="0.2"/>
  <cols>
    <col min="1" max="1" width="9.140625" style="19"/>
    <col min="2" max="2" width="10" style="19" customWidth="1"/>
    <col min="3" max="3" width="48.140625" style="19" customWidth="1"/>
    <col min="4" max="4" width="22.85546875" style="19" customWidth="1"/>
    <col min="5" max="5" width="16.5703125" style="19" customWidth="1"/>
    <col min="6" max="6" width="24.140625" style="19" bestFit="1" customWidth="1"/>
    <col min="7" max="16384" width="9.140625" style="19"/>
  </cols>
  <sheetData>
    <row r="1" spans="2:6" ht="18.95" customHeight="1" x14ac:dyDescent="0.2">
      <c r="B1" s="195" t="s">
        <v>602</v>
      </c>
      <c r="C1" s="195"/>
      <c r="D1" s="195"/>
      <c r="E1" s="17" t="s">
        <v>496</v>
      </c>
      <c r="F1" s="18">
        <v>2025</v>
      </c>
    </row>
    <row r="2" spans="2:6" ht="18.95" customHeight="1" x14ac:dyDescent="0.2">
      <c r="B2" s="195" t="s">
        <v>502</v>
      </c>
      <c r="C2" s="195"/>
      <c r="D2" s="195"/>
      <c r="E2" s="17" t="s">
        <v>497</v>
      </c>
      <c r="F2" s="18" t="s">
        <v>499</v>
      </c>
    </row>
    <row r="3" spans="2:6" ht="18.95" customHeight="1" x14ac:dyDescent="0.2">
      <c r="B3" s="195" t="s">
        <v>603</v>
      </c>
      <c r="C3" s="195"/>
      <c r="D3" s="195"/>
      <c r="E3" s="17" t="s">
        <v>498</v>
      </c>
      <c r="F3" s="18">
        <v>2</v>
      </c>
    </row>
    <row r="4" spans="2:6" ht="18.95" customHeight="1" x14ac:dyDescent="0.2">
      <c r="B4" s="195" t="s">
        <v>516</v>
      </c>
      <c r="C4" s="195"/>
      <c r="D4" s="195"/>
      <c r="E4" s="17"/>
      <c r="F4" s="18"/>
    </row>
    <row r="5" spans="2:6" x14ac:dyDescent="0.2">
      <c r="B5" s="20" t="s">
        <v>115</v>
      </c>
      <c r="C5" s="21"/>
      <c r="D5" s="21"/>
      <c r="E5" s="21"/>
      <c r="F5" s="21"/>
    </row>
    <row r="7" spans="2:6" x14ac:dyDescent="0.2">
      <c r="B7" s="21" t="s">
        <v>106</v>
      </c>
      <c r="C7" s="21"/>
      <c r="D7" s="21"/>
      <c r="E7" s="21"/>
      <c r="F7" s="21"/>
    </row>
    <row r="8" spans="2:6" x14ac:dyDescent="0.2">
      <c r="B8" s="22" t="s">
        <v>86</v>
      </c>
      <c r="C8" s="22" t="s">
        <v>83</v>
      </c>
      <c r="D8" s="22" t="s">
        <v>84</v>
      </c>
      <c r="E8" s="22" t="s">
        <v>85</v>
      </c>
      <c r="F8" s="22" t="s">
        <v>87</v>
      </c>
    </row>
    <row r="9" spans="2:6" x14ac:dyDescent="0.2">
      <c r="B9" s="23">
        <v>3110</v>
      </c>
      <c r="C9" s="19" t="s">
        <v>251</v>
      </c>
      <c r="D9" s="129">
        <v>37683405.799999997</v>
      </c>
      <c r="F9" s="19" t="str">
        <f>IF(OR(D9&lt;&gt;0,D10&lt;&gt;0,D11&lt;&gt;0),"","SIN INFORMACIÓN QUE REVELAR")</f>
        <v/>
      </c>
    </row>
    <row r="10" spans="2:6" x14ac:dyDescent="0.2">
      <c r="B10" s="23">
        <v>3120</v>
      </c>
      <c r="C10" s="19" t="s">
        <v>382</v>
      </c>
      <c r="D10" s="129">
        <v>34393.19</v>
      </c>
      <c r="F10" s="14"/>
    </row>
    <row r="11" spans="2:6" x14ac:dyDescent="0.2">
      <c r="B11" s="23">
        <v>3130</v>
      </c>
      <c r="C11" s="19" t="s">
        <v>383</v>
      </c>
      <c r="D11" s="129">
        <v>0</v>
      </c>
    </row>
    <row r="13" spans="2:6" x14ac:dyDescent="0.2">
      <c r="B13" s="21" t="s">
        <v>107</v>
      </c>
      <c r="C13" s="21"/>
      <c r="D13" s="21"/>
      <c r="E13" s="21"/>
      <c r="F13" s="21"/>
    </row>
    <row r="14" spans="2:6" x14ac:dyDescent="0.2">
      <c r="B14" s="22" t="s">
        <v>86</v>
      </c>
      <c r="C14" s="22" t="s">
        <v>83</v>
      </c>
      <c r="D14" s="22" t="s">
        <v>84</v>
      </c>
      <c r="E14" s="22" t="s">
        <v>384</v>
      </c>
      <c r="F14" s="22"/>
    </row>
    <row r="15" spans="2:6" x14ac:dyDescent="0.2">
      <c r="B15" s="23">
        <v>3210</v>
      </c>
      <c r="C15" s="19" t="s">
        <v>385</v>
      </c>
      <c r="D15" s="129">
        <v>3469237.57</v>
      </c>
      <c r="F15" s="19" t="str">
        <f>IF(OR(D15&lt;&gt;0,D16&lt;&gt;0,D17&lt;&gt;0,D18&lt;&gt;0,D19&lt;&gt;0,D20&lt;&gt;0,D21&lt;&gt;0,D22&lt;&gt;0,D23&lt;&gt;0,D24&lt;&gt;0,D25&lt;&gt;0,D26&lt;&gt;0,D27&lt;&gt;0,D28&lt;&gt;0,D29&lt;&gt;0),"","SIN INFORMACIÓN QUE REVELAR")</f>
        <v/>
      </c>
    </row>
    <row r="16" spans="2:6" x14ac:dyDescent="0.2">
      <c r="B16" s="23">
        <v>3220</v>
      </c>
      <c r="C16" s="19" t="s">
        <v>386</v>
      </c>
      <c r="D16" s="129">
        <v>13790736.189999999</v>
      </c>
    </row>
    <row r="17" spans="2:6" x14ac:dyDescent="0.2">
      <c r="B17" s="23">
        <v>3230</v>
      </c>
      <c r="C17" s="19" t="s">
        <v>387</v>
      </c>
      <c r="D17" s="129">
        <f>SUM(D18:D21)</f>
        <v>0</v>
      </c>
    </row>
    <row r="18" spans="2:6" x14ac:dyDescent="0.2">
      <c r="B18" s="23">
        <v>3231</v>
      </c>
      <c r="C18" s="19" t="s">
        <v>388</v>
      </c>
      <c r="D18" s="129">
        <v>0</v>
      </c>
    </row>
    <row r="19" spans="2:6" x14ac:dyDescent="0.2">
      <c r="B19" s="23">
        <v>3232</v>
      </c>
      <c r="C19" s="19" t="s">
        <v>389</v>
      </c>
      <c r="D19" s="129">
        <v>0</v>
      </c>
      <c r="F19" s="14"/>
    </row>
    <row r="20" spans="2:6" x14ac:dyDescent="0.2">
      <c r="B20" s="23">
        <v>3233</v>
      </c>
      <c r="C20" s="19" t="s">
        <v>390</v>
      </c>
      <c r="D20" s="129">
        <v>0</v>
      </c>
    </row>
    <row r="21" spans="2:6" x14ac:dyDescent="0.2">
      <c r="B21" s="23">
        <v>3239</v>
      </c>
      <c r="C21" s="19" t="s">
        <v>391</v>
      </c>
      <c r="D21" s="129">
        <v>0</v>
      </c>
    </row>
    <row r="22" spans="2:6" x14ac:dyDescent="0.2">
      <c r="B22" s="23">
        <v>3240</v>
      </c>
      <c r="C22" s="19" t="s">
        <v>392</v>
      </c>
      <c r="D22" s="129">
        <f>SUM(D23:D25)</f>
        <v>11585971.07</v>
      </c>
    </row>
    <row r="23" spans="2:6" x14ac:dyDescent="0.2">
      <c r="B23" s="23">
        <v>3241</v>
      </c>
      <c r="C23" s="19" t="s">
        <v>393</v>
      </c>
      <c r="D23" s="129">
        <v>0</v>
      </c>
    </row>
    <row r="24" spans="2:6" x14ac:dyDescent="0.2">
      <c r="B24" s="23">
        <v>3242</v>
      </c>
      <c r="C24" s="19" t="s">
        <v>394</v>
      </c>
      <c r="D24" s="129">
        <v>0</v>
      </c>
    </row>
    <row r="25" spans="2:6" x14ac:dyDescent="0.2">
      <c r="B25" s="23">
        <v>3243</v>
      </c>
      <c r="C25" s="19" t="s">
        <v>395</v>
      </c>
      <c r="D25" s="129">
        <v>11585971.07</v>
      </c>
    </row>
    <row r="26" spans="2:6" x14ac:dyDescent="0.2">
      <c r="B26" s="23">
        <v>3250</v>
      </c>
      <c r="C26" s="19" t="s">
        <v>396</v>
      </c>
      <c r="D26" s="129">
        <f>SUM(D27:D29)</f>
        <v>0</v>
      </c>
    </row>
    <row r="27" spans="2:6" x14ac:dyDescent="0.2">
      <c r="B27" s="23">
        <v>3251</v>
      </c>
      <c r="C27" s="19" t="s">
        <v>397</v>
      </c>
      <c r="D27" s="129">
        <v>0</v>
      </c>
    </row>
    <row r="28" spans="2:6" x14ac:dyDescent="0.2">
      <c r="B28" s="23">
        <v>3252</v>
      </c>
      <c r="C28" s="19" t="s">
        <v>398</v>
      </c>
      <c r="D28" s="129">
        <v>0</v>
      </c>
    </row>
    <row r="29" spans="2:6" x14ac:dyDescent="0.2">
      <c r="B29" s="23">
        <v>3253</v>
      </c>
      <c r="C29" s="19" t="s">
        <v>601</v>
      </c>
      <c r="D29" s="129">
        <v>0</v>
      </c>
    </row>
    <row r="30" spans="2:6" x14ac:dyDescent="0.2">
      <c r="C30" s="19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:D1"/>
    <mergeCell ref="B2:D2"/>
    <mergeCell ref="B3:D3"/>
    <mergeCell ref="B4:D4"/>
  </mergeCells>
  <pageMargins left="0.7" right="0.7" top="0.75" bottom="0.75" header="0.3" footer="0.3"/>
  <pageSetup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F147"/>
  <sheetViews>
    <sheetView topLeftCell="A139" zoomScaleNormal="100" workbookViewId="0">
      <selection sqref="A1:F148"/>
    </sheetView>
  </sheetViews>
  <sheetFormatPr baseColWidth="10" defaultColWidth="9.140625" defaultRowHeight="11.25" x14ac:dyDescent="0.2"/>
  <cols>
    <col min="1" max="1" width="9.140625" style="19"/>
    <col min="2" max="2" width="10" style="19" customWidth="1"/>
    <col min="3" max="3" width="63.42578125" style="19" bestFit="1" customWidth="1"/>
    <col min="4" max="4" width="15.42578125" style="19" bestFit="1" customWidth="1"/>
    <col min="5" max="5" width="16.42578125" style="19" bestFit="1" customWidth="1"/>
    <col min="6" max="6" width="24.140625" style="19" bestFit="1" customWidth="1"/>
    <col min="7" max="16384" width="9.140625" style="19"/>
  </cols>
  <sheetData>
    <row r="1" spans="2:6" s="24" customFormat="1" ht="18.95" customHeight="1" x14ac:dyDescent="0.25">
      <c r="B1" s="195" t="s">
        <v>602</v>
      </c>
      <c r="C1" s="195"/>
      <c r="D1" s="195"/>
      <c r="E1" s="17" t="s">
        <v>496</v>
      </c>
      <c r="F1" s="18">
        <v>2025</v>
      </c>
    </row>
    <row r="2" spans="2:6" s="24" customFormat="1" ht="18.95" customHeight="1" x14ac:dyDescent="0.25">
      <c r="B2" s="195" t="s">
        <v>503</v>
      </c>
      <c r="C2" s="195"/>
      <c r="D2" s="195"/>
      <c r="E2" s="17" t="s">
        <v>497</v>
      </c>
      <c r="F2" s="18" t="s">
        <v>499</v>
      </c>
    </row>
    <row r="3" spans="2:6" s="24" customFormat="1" ht="18.95" customHeight="1" x14ac:dyDescent="0.25">
      <c r="B3" s="195" t="s">
        <v>603</v>
      </c>
      <c r="C3" s="195"/>
      <c r="D3" s="195"/>
      <c r="E3" s="17" t="s">
        <v>498</v>
      </c>
      <c r="F3" s="18">
        <v>2</v>
      </c>
    </row>
    <row r="4" spans="2:6" s="24" customFormat="1" ht="18.95" customHeight="1" x14ac:dyDescent="0.25">
      <c r="B4" s="195" t="s">
        <v>516</v>
      </c>
      <c r="C4" s="195"/>
      <c r="D4" s="195"/>
      <c r="E4" s="17"/>
      <c r="F4" s="18"/>
    </row>
    <row r="5" spans="2:6" x14ac:dyDescent="0.2">
      <c r="B5" s="20" t="s">
        <v>115</v>
      </c>
      <c r="C5" s="21"/>
      <c r="D5" s="21"/>
      <c r="E5" s="21"/>
      <c r="F5" s="21"/>
    </row>
    <row r="7" spans="2:6" x14ac:dyDescent="0.2">
      <c r="B7" s="21" t="s">
        <v>590</v>
      </c>
      <c r="C7" s="21"/>
      <c r="D7" s="21"/>
      <c r="E7" s="21"/>
      <c r="F7" s="120"/>
    </row>
    <row r="8" spans="2:6" x14ac:dyDescent="0.2">
      <c r="B8" s="22" t="s">
        <v>86</v>
      </c>
      <c r="C8" s="22" t="s">
        <v>83</v>
      </c>
      <c r="D8" s="77">
        <v>2025</v>
      </c>
      <c r="E8" s="77">
        <v>2024</v>
      </c>
      <c r="F8" s="121"/>
    </row>
    <row r="9" spans="2:6" x14ac:dyDescent="0.2">
      <c r="B9" s="23">
        <v>1111</v>
      </c>
      <c r="C9" s="19" t="s">
        <v>399</v>
      </c>
      <c r="D9" s="129">
        <v>15000</v>
      </c>
      <c r="E9" s="129">
        <v>0</v>
      </c>
      <c r="F9" s="19" t="str">
        <f>IF(OR(D9&lt;&gt;0,D10&lt;&gt;0,D11&lt;&gt;0,D12&lt;&gt;0,D13&lt;&gt;0,D14&lt;&gt;0,D15&lt;&gt;0,D16&lt;&gt;0),"","SIN INFORMACIÓN QUE REVELAR")</f>
        <v/>
      </c>
    </row>
    <row r="10" spans="2:6" x14ac:dyDescent="0.2">
      <c r="B10" s="23">
        <v>1112</v>
      </c>
      <c r="C10" s="19" t="s">
        <v>400</v>
      </c>
      <c r="D10" s="129">
        <v>0</v>
      </c>
      <c r="E10" s="129">
        <v>0</v>
      </c>
    </row>
    <row r="11" spans="2:6" x14ac:dyDescent="0.2">
      <c r="B11" s="23">
        <v>1113</v>
      </c>
      <c r="C11" s="19" t="s">
        <v>401</v>
      </c>
      <c r="D11" s="129">
        <v>0</v>
      </c>
      <c r="E11" s="129">
        <v>0</v>
      </c>
    </row>
    <row r="12" spans="2:6" x14ac:dyDescent="0.2">
      <c r="B12" s="23">
        <v>1114</v>
      </c>
      <c r="C12" s="19" t="s">
        <v>116</v>
      </c>
      <c r="D12" s="129">
        <v>0</v>
      </c>
      <c r="E12" s="129">
        <v>0</v>
      </c>
    </row>
    <row r="13" spans="2:6" x14ac:dyDescent="0.2">
      <c r="B13" s="23">
        <v>1115</v>
      </c>
      <c r="C13" s="19" t="s">
        <v>117</v>
      </c>
      <c r="D13" s="129">
        <v>0</v>
      </c>
      <c r="E13" s="129">
        <v>0</v>
      </c>
    </row>
    <row r="14" spans="2:6" x14ac:dyDescent="0.2">
      <c r="B14" s="23">
        <v>1116</v>
      </c>
      <c r="C14" s="19" t="s">
        <v>402</v>
      </c>
      <c r="D14" s="129">
        <v>0</v>
      </c>
      <c r="E14" s="129">
        <v>0</v>
      </c>
    </row>
    <row r="15" spans="2:6" x14ac:dyDescent="0.2">
      <c r="B15" s="23">
        <v>1119</v>
      </c>
      <c r="C15" s="19" t="s">
        <v>403</v>
      </c>
      <c r="D15" s="129">
        <v>0</v>
      </c>
      <c r="E15" s="129">
        <v>0</v>
      </c>
    </row>
    <row r="16" spans="2:6" x14ac:dyDescent="0.2">
      <c r="B16" s="29">
        <v>1110</v>
      </c>
      <c r="C16" s="30" t="s">
        <v>519</v>
      </c>
      <c r="D16" s="130">
        <f>SUM(D9:D15)</f>
        <v>15000</v>
      </c>
      <c r="E16" s="130">
        <f>SUM(E9:E15)</f>
        <v>0</v>
      </c>
    </row>
    <row r="19" spans="2:6" x14ac:dyDescent="0.2">
      <c r="B19" s="21" t="s">
        <v>591</v>
      </c>
      <c r="C19" s="21"/>
      <c r="D19" s="21"/>
      <c r="E19" s="21"/>
    </row>
    <row r="20" spans="2:6" x14ac:dyDescent="0.2">
      <c r="B20" s="22" t="s">
        <v>86</v>
      </c>
      <c r="C20" s="22" t="s">
        <v>83</v>
      </c>
      <c r="D20" s="77">
        <v>2025</v>
      </c>
      <c r="E20" s="77">
        <v>2024</v>
      </c>
    </row>
    <row r="21" spans="2:6" x14ac:dyDescent="0.2">
      <c r="B21" s="29">
        <v>1230</v>
      </c>
      <c r="C21" s="30" t="s">
        <v>148</v>
      </c>
      <c r="D21" s="130">
        <f>SUM(D22:D28)</f>
        <v>0</v>
      </c>
      <c r="E21" s="130">
        <f>SUM(E22:E28)</f>
        <v>0</v>
      </c>
      <c r="F21" s="19" t="str">
        <f>IF(OR(D21&lt;&gt;0,D22&lt;&gt;0,D23&lt;&gt;0,D24&lt;&gt;0,D25&lt;&gt;0,D26&lt;&gt;0,D27&lt;&gt;0,D28&lt;&gt;0,D29&lt;&gt;0,D30&lt;&gt;0,D31&lt;&gt;0,D32&lt;&gt;0,D33&lt;&gt;0,D34&lt;&gt;0,D35&lt;&gt;0,D36&lt;&gt;0,D37&lt;&gt;0,D38&lt;&gt;0,D39&lt;&gt;0,D40&lt;&gt;0,D41&lt;&gt;0,D42&lt;&gt;0,D43&lt;&gt;0,D44&lt;&gt;0),"","SIN INFORMACIÓN QUE REVELAR")</f>
        <v>SIN INFORMACIÓN QUE REVELAR</v>
      </c>
    </row>
    <row r="22" spans="2:6" x14ac:dyDescent="0.2">
      <c r="B22" s="23">
        <v>1231</v>
      </c>
      <c r="C22" s="19" t="s">
        <v>149</v>
      </c>
      <c r="D22" s="129">
        <v>0</v>
      </c>
      <c r="E22" s="129">
        <v>0</v>
      </c>
    </row>
    <row r="23" spans="2:6" x14ac:dyDescent="0.2">
      <c r="B23" s="23">
        <v>1232</v>
      </c>
      <c r="C23" s="19" t="s">
        <v>150</v>
      </c>
      <c r="D23" s="129">
        <v>0</v>
      </c>
      <c r="E23" s="129">
        <v>0</v>
      </c>
    </row>
    <row r="24" spans="2:6" x14ac:dyDescent="0.2">
      <c r="B24" s="23">
        <v>1233</v>
      </c>
      <c r="C24" s="19" t="s">
        <v>151</v>
      </c>
      <c r="D24" s="129">
        <v>0</v>
      </c>
      <c r="E24" s="129">
        <v>0</v>
      </c>
    </row>
    <row r="25" spans="2:6" x14ac:dyDescent="0.2">
      <c r="B25" s="23">
        <v>1234</v>
      </c>
      <c r="C25" s="19" t="s">
        <v>152</v>
      </c>
      <c r="D25" s="129">
        <v>0</v>
      </c>
      <c r="E25" s="129">
        <v>0</v>
      </c>
    </row>
    <row r="26" spans="2:6" x14ac:dyDescent="0.2">
      <c r="B26" s="23">
        <v>1235</v>
      </c>
      <c r="C26" s="19" t="s">
        <v>153</v>
      </c>
      <c r="D26" s="129">
        <v>0</v>
      </c>
      <c r="E26" s="129">
        <v>0</v>
      </c>
    </row>
    <row r="27" spans="2:6" x14ac:dyDescent="0.2">
      <c r="B27" s="23">
        <v>1236</v>
      </c>
      <c r="C27" s="19" t="s">
        <v>154</v>
      </c>
      <c r="D27" s="129">
        <v>0</v>
      </c>
      <c r="E27" s="129">
        <v>0</v>
      </c>
    </row>
    <row r="28" spans="2:6" x14ac:dyDescent="0.2">
      <c r="B28" s="23">
        <v>1239</v>
      </c>
      <c r="C28" s="19" t="s">
        <v>155</v>
      </c>
      <c r="D28" s="129">
        <v>0</v>
      </c>
      <c r="E28" s="129">
        <v>0</v>
      </c>
    </row>
    <row r="29" spans="2:6" x14ac:dyDescent="0.2">
      <c r="B29" s="29">
        <v>1240</v>
      </c>
      <c r="C29" s="30" t="s">
        <v>156</v>
      </c>
      <c r="D29" s="130">
        <f>SUM(D30:D37)</f>
        <v>0</v>
      </c>
      <c r="E29" s="130">
        <f>SUM(E30:E37)</f>
        <v>0</v>
      </c>
    </row>
    <row r="30" spans="2:6" x14ac:dyDescent="0.2">
      <c r="B30" s="23">
        <v>1241</v>
      </c>
      <c r="C30" s="19" t="s">
        <v>157</v>
      </c>
      <c r="D30" s="129">
        <v>0</v>
      </c>
      <c r="E30" s="129">
        <v>0</v>
      </c>
    </row>
    <row r="31" spans="2:6" x14ac:dyDescent="0.2">
      <c r="B31" s="23">
        <v>1242</v>
      </c>
      <c r="C31" s="19" t="s">
        <v>158</v>
      </c>
      <c r="D31" s="129">
        <v>0</v>
      </c>
      <c r="E31" s="129">
        <v>0</v>
      </c>
    </row>
    <row r="32" spans="2:6" x14ac:dyDescent="0.2">
      <c r="B32" s="23">
        <v>1243</v>
      </c>
      <c r="C32" s="19" t="s">
        <v>159</v>
      </c>
      <c r="D32" s="129">
        <v>0</v>
      </c>
      <c r="E32" s="129">
        <v>0</v>
      </c>
    </row>
    <row r="33" spans="2:6" x14ac:dyDescent="0.2">
      <c r="B33" s="23">
        <v>1244</v>
      </c>
      <c r="C33" s="19" t="s">
        <v>160</v>
      </c>
      <c r="D33" s="129">
        <v>0</v>
      </c>
      <c r="E33" s="129">
        <v>0</v>
      </c>
    </row>
    <row r="34" spans="2:6" x14ac:dyDescent="0.2">
      <c r="B34" s="23">
        <v>1245</v>
      </c>
      <c r="C34" s="19" t="s">
        <v>161</v>
      </c>
      <c r="D34" s="129">
        <v>0</v>
      </c>
      <c r="E34" s="129">
        <v>0</v>
      </c>
    </row>
    <row r="35" spans="2:6" x14ac:dyDescent="0.2">
      <c r="B35" s="23">
        <v>1246</v>
      </c>
      <c r="C35" s="19" t="s">
        <v>162</v>
      </c>
      <c r="D35" s="129">
        <v>0</v>
      </c>
      <c r="E35" s="129">
        <v>0</v>
      </c>
    </row>
    <row r="36" spans="2:6" x14ac:dyDescent="0.2">
      <c r="B36" s="23">
        <v>1247</v>
      </c>
      <c r="C36" s="19" t="s">
        <v>163</v>
      </c>
      <c r="D36" s="129">
        <v>0</v>
      </c>
      <c r="E36" s="129">
        <v>0</v>
      </c>
    </row>
    <row r="37" spans="2:6" x14ac:dyDescent="0.2">
      <c r="B37" s="23">
        <v>1248</v>
      </c>
      <c r="C37" s="19" t="s">
        <v>164</v>
      </c>
      <c r="D37" s="129">
        <v>0</v>
      </c>
      <c r="E37" s="129">
        <v>0</v>
      </c>
    </row>
    <row r="38" spans="2:6" x14ac:dyDescent="0.2">
      <c r="B38" s="109">
        <v>1250</v>
      </c>
      <c r="C38" s="110" t="s">
        <v>166</v>
      </c>
      <c r="D38" s="131">
        <f>SUM(D39:D43)</f>
        <v>0</v>
      </c>
      <c r="E38" s="131">
        <f>SUM(E39:E43)</f>
        <v>0</v>
      </c>
    </row>
    <row r="39" spans="2:6" x14ac:dyDescent="0.2">
      <c r="B39" s="111">
        <v>1251</v>
      </c>
      <c r="C39" s="112" t="s">
        <v>167</v>
      </c>
      <c r="D39" s="132">
        <v>0</v>
      </c>
      <c r="E39" s="132">
        <v>0</v>
      </c>
    </row>
    <row r="40" spans="2:6" x14ac:dyDescent="0.2">
      <c r="B40" s="111">
        <v>1252</v>
      </c>
      <c r="C40" s="112" t="s">
        <v>168</v>
      </c>
      <c r="D40" s="132">
        <v>0</v>
      </c>
      <c r="E40" s="132">
        <v>0</v>
      </c>
    </row>
    <row r="41" spans="2:6" x14ac:dyDescent="0.2">
      <c r="B41" s="111">
        <v>1253</v>
      </c>
      <c r="C41" s="112" t="s">
        <v>169</v>
      </c>
      <c r="D41" s="132">
        <v>0</v>
      </c>
      <c r="E41" s="132">
        <v>0</v>
      </c>
    </row>
    <row r="42" spans="2:6" x14ac:dyDescent="0.2">
      <c r="B42" s="111">
        <v>1254</v>
      </c>
      <c r="C42" s="112" t="s">
        <v>170</v>
      </c>
      <c r="D42" s="132">
        <v>0</v>
      </c>
      <c r="E42" s="132">
        <v>0</v>
      </c>
    </row>
    <row r="43" spans="2:6" x14ac:dyDescent="0.2">
      <c r="B43" s="111">
        <v>1259</v>
      </c>
      <c r="C43" s="112" t="s">
        <v>171</v>
      </c>
      <c r="D43" s="132">
        <v>0</v>
      </c>
      <c r="E43" s="132">
        <v>0</v>
      </c>
    </row>
    <row r="44" spans="2:6" x14ac:dyDescent="0.2">
      <c r="C44" s="78" t="s">
        <v>520</v>
      </c>
      <c r="D44" s="130">
        <f>D21+D29+D38</f>
        <v>0</v>
      </c>
      <c r="E44" s="130">
        <f>E21+E29+E38</f>
        <v>0</v>
      </c>
    </row>
    <row r="45" spans="2:6" x14ac:dyDescent="0.2">
      <c r="F45" s="119"/>
    </row>
    <row r="46" spans="2:6" x14ac:dyDescent="0.2">
      <c r="B46" s="21" t="s">
        <v>592</v>
      </c>
      <c r="C46" s="21"/>
      <c r="D46" s="21"/>
      <c r="E46" s="21"/>
      <c r="F46" s="120"/>
    </row>
    <row r="47" spans="2:6" x14ac:dyDescent="0.2">
      <c r="B47" s="22" t="s">
        <v>86</v>
      </c>
      <c r="C47" s="22" t="s">
        <v>83</v>
      </c>
      <c r="D47" s="77" t="s">
        <v>504</v>
      </c>
      <c r="E47" s="77" t="s">
        <v>505</v>
      </c>
      <c r="F47" s="121"/>
    </row>
    <row r="48" spans="2:6" x14ac:dyDescent="0.2">
      <c r="B48" s="29">
        <v>3210</v>
      </c>
      <c r="C48" s="30" t="s">
        <v>521</v>
      </c>
      <c r="D48" s="130">
        <v>0</v>
      </c>
      <c r="E48" s="130">
        <v>0</v>
      </c>
      <c r="F48" s="119" t="str">
        <f>IF(OR(D48&lt;&gt;0,D49&lt;&gt;0,D50&lt;&gt;0,D51&lt;&gt;0,D52&lt;&gt;0,D53&lt;&gt;0,D54&lt;&gt;0,D55&lt;&gt;0,D56&lt;&gt;0,D57&lt;&gt;0,D58&lt;&gt;0,D59&lt;&gt;0,D60&lt;&gt;0,D61&lt;&gt;0,D62&lt;&gt;0,D63&lt;&gt;0,D64&lt;&gt;0,D65&lt;&gt;0,D66&lt;&gt;0,D67&lt;&gt;0,D68&lt;&gt;0,D69&lt;&gt;0,D70&lt;&gt;0,D71&lt;&gt;0,D72&lt;&gt;0,D73&lt;&gt;0,D74&lt;&gt;0,D75&lt;&gt;0,D76&lt;&gt;0,D77&lt;&gt;0,D78&lt;&gt;0,D79&lt;&gt;0,D80&lt;&gt;0,D81&lt;&gt;0,D82&lt;&gt;0,D83&lt;&gt;0,D84&lt;&gt;0,D85&lt;&gt;0,D86&lt;&gt;0,D87&lt;&gt;0,D88&lt;&gt;0,D89&lt;&gt;0,D90&lt;&gt;0,D91&lt;&gt;0,D92&lt;&gt;0,D93&lt;&gt;0,D94&lt;&gt;0,D95&lt;&gt;0,D96&lt;&gt;0,D97&lt;&gt;0,D98&lt;&gt;0,D99&lt;&gt;0,D100&lt;&gt;0,D101&lt;&gt;0,D102&lt;&gt;0,D103&lt;&gt;0,D104&lt;&gt;0,D105&lt;&gt;0,D106&lt;&gt;0,D107&lt;&gt;0,D108&lt;&gt;0,D109&lt;&gt;0,D110&lt;&gt;0,D111&lt;&gt;0,D112&lt;&gt;0,D113&lt;&gt;0,D114&lt;&gt;0,D115&lt;&gt;0,D116&lt;&gt;0,D117&lt;&gt;0,D118&lt;&gt;0,D119&lt;&gt;0,D120&lt;&gt;0,D121&lt;&gt;0,D122&lt;&gt;0,D123&lt;&gt;0,D124&lt;&gt;0,D125&lt;&gt;0,D126&lt;&gt;0,D127&lt;&gt;0,D128&lt;&gt;0,D129&lt;&gt;0,D130&lt;&gt;0,D131&lt;&gt;0,D132&lt;&gt;0,D133&lt;&gt;0,D134&lt;&gt;0,D135&lt;&gt;0,D136&lt;&gt;0,D137&lt;&gt;0,D138&lt;&gt;0,D139&lt;&gt;0,D140&lt;&gt;0,D141&lt;&gt;0,D142&lt;&gt;0,D143&lt;&gt;0,D144&lt;&gt;0,D145&lt;&gt;0),"","SIN INFORMACIÓN QUE REVELAR")</f>
        <v>SIN INFORMACIÓN QUE REVELAR</v>
      </c>
    </row>
    <row r="49" spans="2:5" x14ac:dyDescent="0.2">
      <c r="B49" s="23"/>
      <c r="C49" s="78" t="s">
        <v>510</v>
      </c>
      <c r="D49" s="130">
        <f>D54+D66+D94+D97+D50</f>
        <v>0</v>
      </c>
      <c r="E49" s="130">
        <f>E54+E66+E94+E97+E50</f>
        <v>0</v>
      </c>
    </row>
    <row r="50" spans="2:5" x14ac:dyDescent="0.2">
      <c r="B50" s="92">
        <v>5100</v>
      </c>
      <c r="C50" s="93" t="s">
        <v>276</v>
      </c>
      <c r="D50" s="133">
        <f>SUM(D53+D51)</f>
        <v>0</v>
      </c>
      <c r="E50" s="133">
        <f>SUM(E53+E51)</f>
        <v>0</v>
      </c>
    </row>
    <row r="51" spans="2:5" x14ac:dyDescent="0.2">
      <c r="B51" s="114">
        <v>5120</v>
      </c>
      <c r="C51" s="117" t="s">
        <v>144</v>
      </c>
      <c r="D51" s="134">
        <f>D52</f>
        <v>0</v>
      </c>
      <c r="E51" s="134">
        <f>E52</f>
        <v>0</v>
      </c>
    </row>
    <row r="52" spans="2:5" x14ac:dyDescent="0.2">
      <c r="B52" s="108">
        <v>5120</v>
      </c>
      <c r="C52" s="118" t="s">
        <v>144</v>
      </c>
      <c r="D52" s="128">
        <v>0</v>
      </c>
      <c r="E52" s="128">
        <v>0</v>
      </c>
    </row>
    <row r="53" spans="2:5" x14ac:dyDescent="0.2">
      <c r="B53" s="94">
        <v>5130</v>
      </c>
      <c r="C53" s="95" t="s">
        <v>540</v>
      </c>
      <c r="D53" s="135">
        <v>0</v>
      </c>
      <c r="E53" s="135">
        <v>0</v>
      </c>
    </row>
    <row r="54" spans="2:5" x14ac:dyDescent="0.2">
      <c r="B54" s="29">
        <v>5400</v>
      </c>
      <c r="C54" s="30" t="s">
        <v>341</v>
      </c>
      <c r="D54" s="130">
        <f>D55+D57+D59+D61+D63</f>
        <v>0</v>
      </c>
      <c r="E54" s="130">
        <f>E55+E57+E59+E61+E63</f>
        <v>0</v>
      </c>
    </row>
    <row r="55" spans="2:5" x14ac:dyDescent="0.2">
      <c r="B55" s="23">
        <v>5410</v>
      </c>
      <c r="C55" s="19" t="s">
        <v>511</v>
      </c>
      <c r="D55" s="129">
        <f>D56</f>
        <v>0</v>
      </c>
      <c r="E55" s="129">
        <f>E56</f>
        <v>0</v>
      </c>
    </row>
    <row r="56" spans="2:5" x14ac:dyDescent="0.2">
      <c r="B56" s="23">
        <v>5411</v>
      </c>
      <c r="C56" s="19" t="s">
        <v>343</v>
      </c>
      <c r="D56" s="129">
        <v>0</v>
      </c>
      <c r="E56" s="129">
        <v>0</v>
      </c>
    </row>
    <row r="57" spans="2:5" x14ac:dyDescent="0.2">
      <c r="B57" s="23">
        <v>5420</v>
      </c>
      <c r="C57" s="19" t="s">
        <v>512</v>
      </c>
      <c r="D57" s="129">
        <f>D58</f>
        <v>0</v>
      </c>
      <c r="E57" s="129">
        <f>E58</f>
        <v>0</v>
      </c>
    </row>
    <row r="58" spans="2:5" x14ac:dyDescent="0.2">
      <c r="B58" s="23">
        <v>5421</v>
      </c>
      <c r="C58" s="19" t="s">
        <v>346</v>
      </c>
      <c r="D58" s="129">
        <v>0</v>
      </c>
      <c r="E58" s="129">
        <v>0</v>
      </c>
    </row>
    <row r="59" spans="2:5" x14ac:dyDescent="0.2">
      <c r="B59" s="23">
        <v>5430</v>
      </c>
      <c r="C59" s="19" t="s">
        <v>513</v>
      </c>
      <c r="D59" s="129">
        <f>D60</f>
        <v>0</v>
      </c>
      <c r="E59" s="129">
        <f>E60</f>
        <v>0</v>
      </c>
    </row>
    <row r="60" spans="2:5" x14ac:dyDescent="0.2">
      <c r="B60" s="23">
        <v>5431</v>
      </c>
      <c r="C60" s="19" t="s">
        <v>349</v>
      </c>
      <c r="D60" s="129">
        <v>0</v>
      </c>
      <c r="E60" s="129">
        <v>0</v>
      </c>
    </row>
    <row r="61" spans="2:5" x14ac:dyDescent="0.2">
      <c r="B61" s="23">
        <v>5440</v>
      </c>
      <c r="C61" s="19" t="s">
        <v>514</v>
      </c>
      <c r="D61" s="129">
        <f>D62</f>
        <v>0</v>
      </c>
      <c r="E61" s="129">
        <f>E62</f>
        <v>0</v>
      </c>
    </row>
    <row r="62" spans="2:5" x14ac:dyDescent="0.2">
      <c r="B62" s="23">
        <v>5441</v>
      </c>
      <c r="C62" s="19" t="s">
        <v>514</v>
      </c>
      <c r="D62" s="129">
        <v>0</v>
      </c>
      <c r="E62" s="129">
        <v>0</v>
      </c>
    </row>
    <row r="63" spans="2:5" x14ac:dyDescent="0.2">
      <c r="B63" s="23">
        <v>5450</v>
      </c>
      <c r="C63" s="19" t="s">
        <v>515</v>
      </c>
      <c r="D63" s="129">
        <f>SUM(D64:D65)</f>
        <v>0</v>
      </c>
      <c r="E63" s="129">
        <f>SUM(E64:E65)</f>
        <v>0</v>
      </c>
    </row>
    <row r="64" spans="2:5" x14ac:dyDescent="0.2">
      <c r="B64" s="23">
        <v>5451</v>
      </c>
      <c r="C64" s="19" t="s">
        <v>353</v>
      </c>
      <c r="D64" s="129">
        <v>0</v>
      </c>
      <c r="E64" s="129">
        <v>0</v>
      </c>
    </row>
    <row r="65" spans="2:5" x14ac:dyDescent="0.2">
      <c r="B65" s="23">
        <v>5452</v>
      </c>
      <c r="C65" s="19" t="s">
        <v>354</v>
      </c>
      <c r="D65" s="129">
        <v>0</v>
      </c>
      <c r="E65" s="129">
        <v>0</v>
      </c>
    </row>
    <row r="66" spans="2:5" x14ac:dyDescent="0.2">
      <c r="B66" s="29">
        <v>5500</v>
      </c>
      <c r="C66" s="30" t="s">
        <v>355</v>
      </c>
      <c r="D66" s="130">
        <f>D67+D76+D79+D85</f>
        <v>0</v>
      </c>
      <c r="E66" s="130">
        <f>E67+E76+E79+E85</f>
        <v>0</v>
      </c>
    </row>
    <row r="67" spans="2:5" x14ac:dyDescent="0.2">
      <c r="B67" s="23">
        <v>5510</v>
      </c>
      <c r="C67" s="19" t="s">
        <v>356</v>
      </c>
      <c r="D67" s="129">
        <f>SUM(D68:D75)</f>
        <v>0</v>
      </c>
      <c r="E67" s="129">
        <f>SUM(E68:E75)</f>
        <v>0</v>
      </c>
    </row>
    <row r="68" spans="2:5" x14ac:dyDescent="0.2">
      <c r="B68" s="23">
        <v>5511</v>
      </c>
      <c r="C68" s="19" t="s">
        <v>357</v>
      </c>
      <c r="D68" s="129">
        <v>0</v>
      </c>
      <c r="E68" s="129">
        <v>0</v>
      </c>
    </row>
    <row r="69" spans="2:5" x14ac:dyDescent="0.2">
      <c r="B69" s="23">
        <v>5512</v>
      </c>
      <c r="C69" s="19" t="s">
        <v>358</v>
      </c>
      <c r="D69" s="129">
        <v>0</v>
      </c>
      <c r="E69" s="129">
        <v>0</v>
      </c>
    </row>
    <row r="70" spans="2:5" x14ac:dyDescent="0.2">
      <c r="B70" s="23">
        <v>5513</v>
      </c>
      <c r="C70" s="19" t="s">
        <v>359</v>
      </c>
      <c r="D70" s="129">
        <v>0</v>
      </c>
      <c r="E70" s="129">
        <v>0</v>
      </c>
    </row>
    <row r="71" spans="2:5" x14ac:dyDescent="0.2">
      <c r="B71" s="23">
        <v>5514</v>
      </c>
      <c r="C71" s="19" t="s">
        <v>360</v>
      </c>
      <c r="D71" s="129">
        <v>0</v>
      </c>
      <c r="E71" s="129">
        <v>0</v>
      </c>
    </row>
    <row r="72" spans="2:5" x14ac:dyDescent="0.2">
      <c r="B72" s="23">
        <v>5515</v>
      </c>
      <c r="C72" s="19" t="s">
        <v>361</v>
      </c>
      <c r="D72" s="129">
        <v>0</v>
      </c>
      <c r="E72" s="129">
        <v>0</v>
      </c>
    </row>
    <row r="73" spans="2:5" x14ac:dyDescent="0.2">
      <c r="B73" s="23">
        <v>5516</v>
      </c>
      <c r="C73" s="19" t="s">
        <v>362</v>
      </c>
      <c r="D73" s="129">
        <v>0</v>
      </c>
      <c r="E73" s="129">
        <v>0</v>
      </c>
    </row>
    <row r="74" spans="2:5" x14ac:dyDescent="0.2">
      <c r="B74" s="23">
        <v>5517</v>
      </c>
      <c r="C74" s="19" t="s">
        <v>363</v>
      </c>
      <c r="D74" s="129">
        <v>0</v>
      </c>
      <c r="E74" s="129">
        <v>0</v>
      </c>
    </row>
    <row r="75" spans="2:5" x14ac:dyDescent="0.2">
      <c r="B75" s="23">
        <v>5518</v>
      </c>
      <c r="C75" s="19" t="s">
        <v>41</v>
      </c>
      <c r="D75" s="129">
        <v>0</v>
      </c>
      <c r="E75" s="129">
        <v>0</v>
      </c>
    </row>
    <row r="76" spans="2:5" x14ac:dyDescent="0.2">
      <c r="B76" s="23">
        <v>5520</v>
      </c>
      <c r="C76" s="19" t="s">
        <v>40</v>
      </c>
      <c r="D76" s="129">
        <f>SUM(D77:D78)</f>
        <v>0</v>
      </c>
      <c r="E76" s="129">
        <f>SUM(E77:E78)</f>
        <v>0</v>
      </c>
    </row>
    <row r="77" spans="2:5" x14ac:dyDescent="0.2">
      <c r="B77" s="23">
        <v>5521</v>
      </c>
      <c r="C77" s="19" t="s">
        <v>364</v>
      </c>
      <c r="D77" s="129">
        <v>0</v>
      </c>
      <c r="E77" s="129">
        <v>0</v>
      </c>
    </row>
    <row r="78" spans="2:5" x14ac:dyDescent="0.2">
      <c r="B78" s="23">
        <v>5522</v>
      </c>
      <c r="C78" s="19" t="s">
        <v>365</v>
      </c>
      <c r="D78" s="129">
        <v>0</v>
      </c>
      <c r="E78" s="129">
        <v>0</v>
      </c>
    </row>
    <row r="79" spans="2:5" x14ac:dyDescent="0.2">
      <c r="B79" s="23">
        <v>5530</v>
      </c>
      <c r="C79" s="19" t="s">
        <v>366</v>
      </c>
      <c r="D79" s="129">
        <f>SUM(D80:D84)</f>
        <v>0</v>
      </c>
      <c r="E79" s="129">
        <f>SUM(E80:E84)</f>
        <v>0</v>
      </c>
    </row>
    <row r="80" spans="2:5" x14ac:dyDescent="0.2">
      <c r="B80" s="23">
        <v>5531</v>
      </c>
      <c r="C80" s="19" t="s">
        <v>367</v>
      </c>
      <c r="D80" s="129">
        <v>0</v>
      </c>
      <c r="E80" s="129">
        <v>0</v>
      </c>
    </row>
    <row r="81" spans="2:5" x14ac:dyDescent="0.2">
      <c r="B81" s="23">
        <v>5532</v>
      </c>
      <c r="C81" s="19" t="s">
        <v>368</v>
      </c>
      <c r="D81" s="129">
        <v>0</v>
      </c>
      <c r="E81" s="129">
        <v>0</v>
      </c>
    </row>
    <row r="82" spans="2:5" x14ac:dyDescent="0.2">
      <c r="B82" s="23">
        <v>5533</v>
      </c>
      <c r="C82" s="19" t="s">
        <v>369</v>
      </c>
      <c r="D82" s="129">
        <v>0</v>
      </c>
      <c r="E82" s="129">
        <v>0</v>
      </c>
    </row>
    <row r="83" spans="2:5" x14ac:dyDescent="0.2">
      <c r="B83" s="23">
        <v>5534</v>
      </c>
      <c r="C83" s="19" t="s">
        <v>370</v>
      </c>
      <c r="D83" s="129">
        <v>0</v>
      </c>
      <c r="E83" s="129">
        <v>0</v>
      </c>
    </row>
    <row r="84" spans="2:5" x14ac:dyDescent="0.2">
      <c r="B84" s="23">
        <v>5535</v>
      </c>
      <c r="C84" s="19" t="s">
        <v>371</v>
      </c>
      <c r="D84" s="129">
        <v>0</v>
      </c>
      <c r="E84" s="129">
        <v>0</v>
      </c>
    </row>
    <row r="85" spans="2:5" x14ac:dyDescent="0.2">
      <c r="B85" s="23">
        <v>5590</v>
      </c>
      <c r="C85" s="19" t="s">
        <v>372</v>
      </c>
      <c r="D85" s="129">
        <f>SUM(D86:D93)</f>
        <v>0</v>
      </c>
      <c r="E85" s="129">
        <f>SUM(E86:E93)</f>
        <v>0</v>
      </c>
    </row>
    <row r="86" spans="2:5" x14ac:dyDescent="0.2">
      <c r="B86" s="23">
        <v>5591</v>
      </c>
      <c r="C86" s="19" t="s">
        <v>373</v>
      </c>
      <c r="D86" s="129">
        <v>0</v>
      </c>
      <c r="E86" s="129">
        <v>0</v>
      </c>
    </row>
    <row r="87" spans="2:5" x14ac:dyDescent="0.2">
      <c r="B87" s="23">
        <v>5592</v>
      </c>
      <c r="C87" s="19" t="s">
        <v>374</v>
      </c>
      <c r="D87" s="129">
        <v>0</v>
      </c>
      <c r="E87" s="129">
        <v>0</v>
      </c>
    </row>
    <row r="88" spans="2:5" x14ac:dyDescent="0.2">
      <c r="B88" s="23">
        <v>5593</v>
      </c>
      <c r="C88" s="19" t="s">
        <v>375</v>
      </c>
      <c r="D88" s="129">
        <v>0</v>
      </c>
      <c r="E88" s="129">
        <v>0</v>
      </c>
    </row>
    <row r="89" spans="2:5" x14ac:dyDescent="0.2">
      <c r="B89" s="23">
        <v>5594</v>
      </c>
      <c r="C89" s="19" t="s">
        <v>376</v>
      </c>
      <c r="D89" s="129">
        <v>0</v>
      </c>
      <c r="E89" s="129">
        <v>0</v>
      </c>
    </row>
    <row r="90" spans="2:5" x14ac:dyDescent="0.2">
      <c r="B90" s="23">
        <v>5595</v>
      </c>
      <c r="C90" s="19" t="s">
        <v>377</v>
      </c>
      <c r="D90" s="129">
        <v>0</v>
      </c>
      <c r="E90" s="129">
        <v>0</v>
      </c>
    </row>
    <row r="91" spans="2:5" x14ac:dyDescent="0.2">
      <c r="B91" s="23">
        <v>5596</v>
      </c>
      <c r="C91" s="19" t="s">
        <v>272</v>
      </c>
      <c r="D91" s="129">
        <v>0</v>
      </c>
      <c r="E91" s="129">
        <v>0</v>
      </c>
    </row>
    <row r="92" spans="2:5" x14ac:dyDescent="0.2">
      <c r="B92" s="23">
        <v>5597</v>
      </c>
      <c r="C92" s="19" t="s">
        <v>378</v>
      </c>
      <c r="D92" s="129">
        <v>0</v>
      </c>
      <c r="E92" s="129">
        <v>0</v>
      </c>
    </row>
    <row r="93" spans="2:5" x14ac:dyDescent="0.2">
      <c r="B93" s="23">
        <v>5599</v>
      </c>
      <c r="C93" s="19" t="s">
        <v>379</v>
      </c>
      <c r="D93" s="129">
        <v>0</v>
      </c>
      <c r="E93" s="129">
        <v>0</v>
      </c>
    </row>
    <row r="94" spans="2:5" x14ac:dyDescent="0.2">
      <c r="B94" s="29">
        <v>5600</v>
      </c>
      <c r="C94" s="30" t="s">
        <v>39</v>
      </c>
      <c r="D94" s="130">
        <f>D95</f>
        <v>0</v>
      </c>
      <c r="E94" s="130">
        <f>E95</f>
        <v>0</v>
      </c>
    </row>
    <row r="95" spans="2:5" x14ac:dyDescent="0.2">
      <c r="B95" s="23">
        <v>5610</v>
      </c>
      <c r="C95" s="19" t="s">
        <v>380</v>
      </c>
      <c r="D95" s="129">
        <f>D96</f>
        <v>0</v>
      </c>
      <c r="E95" s="129">
        <f>E96</f>
        <v>0</v>
      </c>
    </row>
    <row r="96" spans="2:5" x14ac:dyDescent="0.2">
      <c r="B96" s="23">
        <v>5611</v>
      </c>
      <c r="C96" s="19" t="s">
        <v>381</v>
      </c>
      <c r="D96" s="129">
        <v>0</v>
      </c>
      <c r="E96" s="129">
        <v>0</v>
      </c>
    </row>
    <row r="97" spans="2:5" x14ac:dyDescent="0.2">
      <c r="B97" s="29">
        <v>2110</v>
      </c>
      <c r="C97" s="81" t="s">
        <v>522</v>
      </c>
      <c r="D97" s="130">
        <f>SUM(D98:D102)</f>
        <v>0</v>
      </c>
      <c r="E97" s="130">
        <f>SUM(E98:E102)</f>
        <v>0</v>
      </c>
    </row>
    <row r="98" spans="2:5" x14ac:dyDescent="0.2">
      <c r="B98" s="23">
        <v>2111</v>
      </c>
      <c r="C98" s="19" t="s">
        <v>523</v>
      </c>
      <c r="D98" s="129">
        <v>0</v>
      </c>
      <c r="E98" s="129">
        <v>0</v>
      </c>
    </row>
    <row r="99" spans="2:5" x14ac:dyDescent="0.2">
      <c r="B99" s="23">
        <v>2112</v>
      </c>
      <c r="C99" s="19" t="s">
        <v>524</v>
      </c>
      <c r="D99" s="129">
        <v>0</v>
      </c>
      <c r="E99" s="129">
        <v>0</v>
      </c>
    </row>
    <row r="100" spans="2:5" x14ac:dyDescent="0.2">
      <c r="B100" s="23">
        <v>2112</v>
      </c>
      <c r="C100" s="19" t="s">
        <v>525</v>
      </c>
      <c r="D100" s="129">
        <v>0</v>
      </c>
      <c r="E100" s="129">
        <v>0</v>
      </c>
    </row>
    <row r="101" spans="2:5" x14ac:dyDescent="0.2">
      <c r="B101" s="23">
        <v>2115</v>
      </c>
      <c r="C101" s="19" t="s">
        <v>526</v>
      </c>
      <c r="D101" s="129">
        <v>0</v>
      </c>
      <c r="E101" s="129">
        <v>0</v>
      </c>
    </row>
    <row r="102" spans="2:5" x14ac:dyDescent="0.2">
      <c r="B102" s="23">
        <v>2114</v>
      </c>
      <c r="C102" s="19" t="s">
        <v>527</v>
      </c>
      <c r="D102" s="129">
        <v>0</v>
      </c>
      <c r="E102" s="129">
        <v>0</v>
      </c>
    </row>
    <row r="103" spans="2:5" x14ac:dyDescent="0.2">
      <c r="B103" s="23"/>
      <c r="C103" s="78" t="s">
        <v>528</v>
      </c>
      <c r="D103" s="130">
        <f>+D104</f>
        <v>0</v>
      </c>
      <c r="E103" s="130">
        <f>+E104</f>
        <v>0</v>
      </c>
    </row>
    <row r="104" spans="2:5" x14ac:dyDescent="0.2">
      <c r="B104" s="92">
        <v>3100</v>
      </c>
      <c r="C104" s="96" t="s">
        <v>541</v>
      </c>
      <c r="D104" s="136">
        <f>SUM(D105:D108)</f>
        <v>0</v>
      </c>
      <c r="E104" s="136">
        <f>SUM(E105:E108)</f>
        <v>0</v>
      </c>
    </row>
    <row r="105" spans="2:5" x14ac:dyDescent="0.2">
      <c r="B105" s="94"/>
      <c r="C105" s="97" t="s">
        <v>542</v>
      </c>
      <c r="D105" s="137">
        <v>0</v>
      </c>
      <c r="E105" s="137">
        <v>0</v>
      </c>
    </row>
    <row r="106" spans="2:5" x14ac:dyDescent="0.2">
      <c r="B106" s="94"/>
      <c r="C106" s="97" t="s">
        <v>543</v>
      </c>
      <c r="D106" s="137">
        <v>0</v>
      </c>
      <c r="E106" s="137">
        <v>0</v>
      </c>
    </row>
    <row r="107" spans="2:5" x14ac:dyDescent="0.2">
      <c r="B107" s="94"/>
      <c r="C107" s="97" t="s">
        <v>544</v>
      </c>
      <c r="D107" s="137">
        <v>0</v>
      </c>
      <c r="E107" s="137">
        <v>0</v>
      </c>
    </row>
    <row r="108" spans="2:5" x14ac:dyDescent="0.2">
      <c r="B108" s="94"/>
      <c r="C108" s="97" t="s">
        <v>545</v>
      </c>
      <c r="D108" s="137">
        <v>0</v>
      </c>
      <c r="E108" s="137">
        <v>0</v>
      </c>
    </row>
    <row r="109" spans="2:5" x14ac:dyDescent="0.2">
      <c r="B109" s="94"/>
      <c r="C109" s="98" t="s">
        <v>546</v>
      </c>
      <c r="D109" s="133">
        <f>+D110</f>
        <v>0</v>
      </c>
      <c r="E109" s="133">
        <f>+E110</f>
        <v>0</v>
      </c>
    </row>
    <row r="110" spans="2:5" x14ac:dyDescent="0.2">
      <c r="B110" s="92">
        <v>1270</v>
      </c>
      <c r="C110" s="93" t="s">
        <v>172</v>
      </c>
      <c r="D110" s="136">
        <f>+D111</f>
        <v>0</v>
      </c>
      <c r="E110" s="136">
        <f>+E111</f>
        <v>0</v>
      </c>
    </row>
    <row r="111" spans="2:5" x14ac:dyDescent="0.2">
      <c r="B111" s="94">
        <v>1273</v>
      </c>
      <c r="C111" s="95" t="s">
        <v>547</v>
      </c>
      <c r="D111" s="137">
        <v>0</v>
      </c>
      <c r="E111" s="137">
        <v>0</v>
      </c>
    </row>
    <row r="112" spans="2:5" x14ac:dyDescent="0.2">
      <c r="B112" s="94"/>
      <c r="C112" s="98" t="s">
        <v>548</v>
      </c>
      <c r="D112" s="133">
        <f>+D113+D135</f>
        <v>0</v>
      </c>
      <c r="E112" s="133">
        <f>+E113+E135</f>
        <v>0</v>
      </c>
    </row>
    <row r="113" spans="2:5" x14ac:dyDescent="0.2">
      <c r="B113" s="92">
        <v>4300</v>
      </c>
      <c r="C113" s="96" t="s">
        <v>596</v>
      </c>
      <c r="D113" s="136">
        <f>D127+D114+D117+D123+D125</f>
        <v>0</v>
      </c>
      <c r="E113" s="138">
        <f>E127+E114+E117+E123+E125</f>
        <v>0</v>
      </c>
    </row>
    <row r="114" spans="2:5" x14ac:dyDescent="0.2">
      <c r="B114" s="92">
        <v>4310</v>
      </c>
      <c r="C114" s="96" t="s">
        <v>259</v>
      </c>
      <c r="D114" s="136">
        <f>SUM(D115:D116)</f>
        <v>0</v>
      </c>
      <c r="E114" s="136">
        <f>SUM(E115:E116)</f>
        <v>0</v>
      </c>
    </row>
    <row r="115" spans="2:5" x14ac:dyDescent="0.2">
      <c r="B115" s="94">
        <v>4311</v>
      </c>
      <c r="C115" s="97" t="s">
        <v>428</v>
      </c>
      <c r="D115" s="137">
        <v>0</v>
      </c>
      <c r="E115" s="139">
        <v>0</v>
      </c>
    </row>
    <row r="116" spans="2:5" x14ac:dyDescent="0.2">
      <c r="B116" s="94">
        <v>4319</v>
      </c>
      <c r="C116" s="97" t="s">
        <v>260</v>
      </c>
      <c r="D116" s="137">
        <v>0</v>
      </c>
      <c r="E116" s="139">
        <v>0</v>
      </c>
    </row>
    <row r="117" spans="2:5" x14ac:dyDescent="0.2">
      <c r="B117" s="92">
        <v>4320</v>
      </c>
      <c r="C117" s="96" t="s">
        <v>261</v>
      </c>
      <c r="D117" s="136">
        <f>SUM(D118:D122)</f>
        <v>0</v>
      </c>
      <c r="E117" s="136">
        <f>SUM(E118:E122)</f>
        <v>0</v>
      </c>
    </row>
    <row r="118" spans="2:5" x14ac:dyDescent="0.2">
      <c r="B118" s="94">
        <v>4321</v>
      </c>
      <c r="C118" s="97" t="s">
        <v>262</v>
      </c>
      <c r="D118" s="137">
        <v>0</v>
      </c>
      <c r="E118" s="139">
        <v>0</v>
      </c>
    </row>
    <row r="119" spans="2:5" x14ac:dyDescent="0.2">
      <c r="B119" s="94">
        <v>4322</v>
      </c>
      <c r="C119" s="97" t="s">
        <v>263</v>
      </c>
      <c r="D119" s="137">
        <v>0</v>
      </c>
      <c r="E119" s="139">
        <v>0</v>
      </c>
    </row>
    <row r="120" spans="2:5" x14ac:dyDescent="0.2">
      <c r="B120" s="94">
        <v>4323</v>
      </c>
      <c r="C120" s="97" t="s">
        <v>264</v>
      </c>
      <c r="D120" s="137">
        <v>0</v>
      </c>
      <c r="E120" s="139">
        <v>0</v>
      </c>
    </row>
    <row r="121" spans="2:5" x14ac:dyDescent="0.2">
      <c r="B121" s="94">
        <v>4324</v>
      </c>
      <c r="C121" s="97" t="s">
        <v>265</v>
      </c>
      <c r="D121" s="137">
        <v>0</v>
      </c>
      <c r="E121" s="139">
        <v>0</v>
      </c>
    </row>
    <row r="122" spans="2:5" x14ac:dyDescent="0.2">
      <c r="B122" s="94">
        <v>4325</v>
      </c>
      <c r="C122" s="97" t="s">
        <v>266</v>
      </c>
      <c r="D122" s="137">
        <v>0</v>
      </c>
      <c r="E122" s="139">
        <v>0</v>
      </c>
    </row>
    <row r="123" spans="2:5" x14ac:dyDescent="0.2">
      <c r="B123" s="92">
        <v>4330</v>
      </c>
      <c r="C123" s="96" t="s">
        <v>267</v>
      </c>
      <c r="D123" s="136">
        <f>D124</f>
        <v>0</v>
      </c>
      <c r="E123" s="136">
        <f>E124</f>
        <v>0</v>
      </c>
    </row>
    <row r="124" spans="2:5" x14ac:dyDescent="0.2">
      <c r="B124" s="94">
        <v>4331</v>
      </c>
      <c r="C124" s="97" t="s">
        <v>267</v>
      </c>
      <c r="D124" s="137">
        <v>0</v>
      </c>
      <c r="E124" s="139">
        <v>0</v>
      </c>
    </row>
    <row r="125" spans="2:5" x14ac:dyDescent="0.2">
      <c r="B125" s="92">
        <v>4340</v>
      </c>
      <c r="C125" s="96" t="s">
        <v>268</v>
      </c>
      <c r="D125" s="136">
        <f>D126</f>
        <v>0</v>
      </c>
      <c r="E125" s="136">
        <f>E126</f>
        <v>0</v>
      </c>
    </row>
    <row r="126" spans="2:5" x14ac:dyDescent="0.2">
      <c r="B126" s="94">
        <v>4341</v>
      </c>
      <c r="C126" s="97" t="s">
        <v>268</v>
      </c>
      <c r="D126" s="137">
        <v>0</v>
      </c>
      <c r="E126" s="139">
        <v>0</v>
      </c>
    </row>
    <row r="127" spans="2:5" x14ac:dyDescent="0.2">
      <c r="B127" s="114">
        <v>4390</v>
      </c>
      <c r="C127" s="115" t="s">
        <v>269</v>
      </c>
      <c r="D127" s="140">
        <f>SUM(D128:D134)</f>
        <v>0</v>
      </c>
      <c r="E127" s="140">
        <f>SUM(E128:E134)</f>
        <v>0</v>
      </c>
    </row>
    <row r="128" spans="2:5" x14ac:dyDescent="0.2">
      <c r="B128" s="75">
        <v>4392</v>
      </c>
      <c r="C128" s="113" t="s">
        <v>270</v>
      </c>
      <c r="D128" s="141">
        <v>0</v>
      </c>
      <c r="E128" s="141">
        <v>0</v>
      </c>
    </row>
    <row r="129" spans="2:5" x14ac:dyDescent="0.2">
      <c r="B129" s="75">
        <v>4393</v>
      </c>
      <c r="C129" s="113" t="s">
        <v>429</v>
      </c>
      <c r="D129" s="141">
        <v>0</v>
      </c>
      <c r="E129" s="141">
        <v>0</v>
      </c>
    </row>
    <row r="130" spans="2:5" x14ac:dyDescent="0.2">
      <c r="B130" s="75">
        <v>4394</v>
      </c>
      <c r="C130" s="113" t="s">
        <v>271</v>
      </c>
      <c r="D130" s="141">
        <v>0</v>
      </c>
      <c r="E130" s="141">
        <v>0</v>
      </c>
    </row>
    <row r="131" spans="2:5" x14ac:dyDescent="0.2">
      <c r="B131" s="75">
        <v>4395</v>
      </c>
      <c r="C131" s="113" t="s">
        <v>272</v>
      </c>
      <c r="D131" s="141">
        <v>0</v>
      </c>
      <c r="E131" s="141">
        <v>0</v>
      </c>
    </row>
    <row r="132" spans="2:5" x14ac:dyDescent="0.2">
      <c r="B132" s="75">
        <v>4396</v>
      </c>
      <c r="C132" s="113" t="s">
        <v>273</v>
      </c>
      <c r="D132" s="141">
        <v>0</v>
      </c>
      <c r="E132" s="141">
        <v>0</v>
      </c>
    </row>
    <row r="133" spans="2:5" x14ac:dyDescent="0.2">
      <c r="B133" s="75">
        <v>4397</v>
      </c>
      <c r="C133" s="113" t="s">
        <v>430</v>
      </c>
      <c r="D133" s="141">
        <v>0</v>
      </c>
      <c r="E133" s="141">
        <v>0</v>
      </c>
    </row>
    <row r="134" spans="2:5" x14ac:dyDescent="0.2">
      <c r="B134" s="94">
        <v>4399</v>
      </c>
      <c r="C134" s="97" t="s">
        <v>269</v>
      </c>
      <c r="D134" s="137">
        <v>0</v>
      </c>
      <c r="E134" s="137">
        <v>0</v>
      </c>
    </row>
    <row r="135" spans="2:5" x14ac:dyDescent="0.2">
      <c r="B135" s="29">
        <v>1120</v>
      </c>
      <c r="C135" s="81" t="s">
        <v>529</v>
      </c>
      <c r="D135" s="130">
        <f>SUM(D136:D144)</f>
        <v>0</v>
      </c>
      <c r="E135" s="130">
        <f>SUM(E136:E144)</f>
        <v>0</v>
      </c>
    </row>
    <row r="136" spans="2:5" x14ac:dyDescent="0.2">
      <c r="B136" s="23">
        <v>1124</v>
      </c>
      <c r="C136" s="82" t="s">
        <v>530</v>
      </c>
      <c r="D136" s="142">
        <v>0</v>
      </c>
      <c r="E136" s="129">
        <v>0</v>
      </c>
    </row>
    <row r="137" spans="2:5" x14ac:dyDescent="0.2">
      <c r="B137" s="23">
        <v>1124</v>
      </c>
      <c r="C137" s="82" t="s">
        <v>531</v>
      </c>
      <c r="D137" s="142">
        <v>0</v>
      </c>
      <c r="E137" s="129">
        <v>0</v>
      </c>
    </row>
    <row r="138" spans="2:5" x14ac:dyDescent="0.2">
      <c r="B138" s="23">
        <v>1124</v>
      </c>
      <c r="C138" s="82" t="s">
        <v>532</v>
      </c>
      <c r="D138" s="142">
        <v>0</v>
      </c>
      <c r="E138" s="129">
        <v>0</v>
      </c>
    </row>
    <row r="139" spans="2:5" x14ac:dyDescent="0.2">
      <c r="B139" s="23">
        <v>1124</v>
      </c>
      <c r="C139" s="82" t="s">
        <v>533</v>
      </c>
      <c r="D139" s="142">
        <v>0</v>
      </c>
      <c r="E139" s="129">
        <v>0</v>
      </c>
    </row>
    <row r="140" spans="2:5" x14ac:dyDescent="0.2">
      <c r="B140" s="23">
        <v>1124</v>
      </c>
      <c r="C140" s="82" t="s">
        <v>534</v>
      </c>
      <c r="D140" s="129">
        <v>0</v>
      </c>
      <c r="E140" s="129">
        <v>0</v>
      </c>
    </row>
    <row r="141" spans="2:5" x14ac:dyDescent="0.2">
      <c r="B141" s="23">
        <v>1124</v>
      </c>
      <c r="C141" s="82" t="s">
        <v>535</v>
      </c>
      <c r="D141" s="129">
        <v>0</v>
      </c>
      <c r="E141" s="129">
        <v>0</v>
      </c>
    </row>
    <row r="142" spans="2:5" x14ac:dyDescent="0.2">
      <c r="B142" s="23">
        <v>1122</v>
      </c>
      <c r="C142" s="82" t="s">
        <v>536</v>
      </c>
      <c r="D142" s="129">
        <v>0</v>
      </c>
      <c r="E142" s="129">
        <v>0</v>
      </c>
    </row>
    <row r="143" spans="2:5" x14ac:dyDescent="0.2">
      <c r="B143" s="23">
        <v>1122</v>
      </c>
      <c r="C143" s="82" t="s">
        <v>537</v>
      </c>
      <c r="D143" s="142">
        <v>0</v>
      </c>
      <c r="E143" s="129">
        <v>0</v>
      </c>
    </row>
    <row r="144" spans="2:5" x14ac:dyDescent="0.2">
      <c r="B144" s="23">
        <v>1122</v>
      </c>
      <c r="C144" s="82" t="s">
        <v>538</v>
      </c>
      <c r="D144" s="129">
        <v>0</v>
      </c>
      <c r="E144" s="129">
        <v>0</v>
      </c>
    </row>
    <row r="145" spans="2:5" x14ac:dyDescent="0.2">
      <c r="B145" s="23"/>
      <c r="C145" s="83" t="s">
        <v>539</v>
      </c>
      <c r="D145" s="130">
        <f>D48+D49+D103-D109-D112</f>
        <v>0</v>
      </c>
      <c r="E145" s="130">
        <f>E48+E49+E103-E109-E112</f>
        <v>0</v>
      </c>
    </row>
    <row r="147" spans="2:5" x14ac:dyDescent="0.2">
      <c r="C147" s="19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:D1"/>
    <mergeCell ref="B2:D2"/>
    <mergeCell ref="B3:D3"/>
    <mergeCell ref="B4:D4"/>
  </mergeCells>
  <dataValidations xWindow="757" yWindow="695" count="3">
    <dataValidation allowBlank="1" showInputMessage="1" showErrorMessage="1" prompt="Importe final del periodo que corresponde la información financiera trimestral que se presenta." sqref="D47 D8 E64:E65 E55:E62 D20" xr:uid="{00000000-0002-0000-0400-000000000000}"/>
    <dataValidation allowBlank="1" showInputMessage="1" showErrorMessage="1" prompt="Saldo al 31 de diciembre del año anterior que se presenta" sqref="E8 E47 E20" xr:uid="{00000000-0002-0000-0400-000001000000}"/>
    <dataValidation allowBlank="1" showInputMessage="1" showErrorMessage="1" prompt="Importe del trimestre anterior" sqref="E63 E54 D49:E49 D54:D65" xr:uid="{00000000-0002-0000-0400-000002000000}"/>
  </dataValidations>
  <pageMargins left="0.7" right="0.7" top="0.75" bottom="0.75" header="0.3" footer="0.3"/>
  <pageSetup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1:E23"/>
  <sheetViews>
    <sheetView showGridLines="0" topLeftCell="A19" workbookViewId="0">
      <selection activeCell="G23" sqref="B1:G23"/>
    </sheetView>
  </sheetViews>
  <sheetFormatPr baseColWidth="10" defaultColWidth="11.42578125" defaultRowHeight="11.25" x14ac:dyDescent="0.2"/>
  <cols>
    <col min="1" max="2" width="11.42578125" style="26"/>
    <col min="3" max="3" width="3.42578125" style="26" customWidth="1"/>
    <col min="4" max="4" width="63.140625" style="26" customWidth="1"/>
    <col min="5" max="5" width="17.5703125" style="26" customWidth="1"/>
    <col min="6" max="16384" width="11.42578125" style="26"/>
  </cols>
  <sheetData>
    <row r="1" spans="3:5" s="25" customFormat="1" ht="18" customHeight="1" x14ac:dyDescent="0.25">
      <c r="C1" s="196" t="s">
        <v>602</v>
      </c>
      <c r="D1" s="197"/>
      <c r="E1" s="198"/>
    </row>
    <row r="2" spans="3:5" s="25" customFormat="1" ht="18" customHeight="1" x14ac:dyDescent="0.25">
      <c r="C2" s="199" t="s">
        <v>506</v>
      </c>
      <c r="D2" s="200"/>
      <c r="E2" s="201"/>
    </row>
    <row r="3" spans="3:5" s="25" customFormat="1" ht="18" customHeight="1" x14ac:dyDescent="0.25">
      <c r="C3" s="199" t="s">
        <v>603</v>
      </c>
      <c r="D3" s="200"/>
      <c r="E3" s="201"/>
    </row>
    <row r="4" spans="3:5" s="27" customFormat="1" ht="18" customHeight="1" x14ac:dyDescent="0.2">
      <c r="C4" s="202" t="s">
        <v>507</v>
      </c>
      <c r="D4" s="203"/>
      <c r="E4" s="204"/>
    </row>
    <row r="5" spans="3:5" s="27" customFormat="1" ht="18" customHeight="1" x14ac:dyDescent="0.2">
      <c r="C5" s="205" t="s">
        <v>404</v>
      </c>
      <c r="D5" s="206"/>
      <c r="E5" s="116">
        <v>2025</v>
      </c>
    </row>
    <row r="6" spans="3:5" x14ac:dyDescent="0.2">
      <c r="C6" s="41" t="s">
        <v>433</v>
      </c>
      <c r="D6" s="41"/>
      <c r="E6" s="84">
        <v>19926536.469999999</v>
      </c>
    </row>
    <row r="7" spans="3:5" x14ac:dyDescent="0.2">
      <c r="C7" s="42"/>
      <c r="D7" s="43"/>
      <c r="E7" s="44"/>
    </row>
    <row r="8" spans="3:5" x14ac:dyDescent="0.2">
      <c r="C8" s="51" t="s">
        <v>434</v>
      </c>
      <c r="D8" s="51"/>
      <c r="E8" s="85">
        <f>SUM(E9:E14)</f>
        <v>37276.22</v>
      </c>
    </row>
    <row r="9" spans="3:5" x14ac:dyDescent="0.2">
      <c r="C9" s="58" t="s">
        <v>435</v>
      </c>
      <c r="D9" s="57" t="s">
        <v>259</v>
      </c>
      <c r="E9" s="86">
        <v>0</v>
      </c>
    </row>
    <row r="10" spans="3:5" x14ac:dyDescent="0.2">
      <c r="C10" s="45" t="s">
        <v>436</v>
      </c>
      <c r="D10" s="46" t="s">
        <v>445</v>
      </c>
      <c r="E10" s="86">
        <v>0</v>
      </c>
    </row>
    <row r="11" spans="3:5" x14ac:dyDescent="0.2">
      <c r="C11" s="45" t="s">
        <v>437</v>
      </c>
      <c r="D11" s="46" t="s">
        <v>267</v>
      </c>
      <c r="E11" s="86">
        <v>0</v>
      </c>
    </row>
    <row r="12" spans="3:5" x14ac:dyDescent="0.2">
      <c r="C12" s="45" t="s">
        <v>438</v>
      </c>
      <c r="D12" s="46" t="s">
        <v>268</v>
      </c>
      <c r="E12" s="86">
        <v>0</v>
      </c>
    </row>
    <row r="13" spans="3:5" x14ac:dyDescent="0.2">
      <c r="C13" s="45" t="s">
        <v>439</v>
      </c>
      <c r="D13" s="46" t="s">
        <v>269</v>
      </c>
      <c r="E13" s="86">
        <v>0</v>
      </c>
    </row>
    <row r="14" spans="3:5" x14ac:dyDescent="0.2">
      <c r="C14" s="47" t="s">
        <v>440</v>
      </c>
      <c r="D14" s="48" t="s">
        <v>441</v>
      </c>
      <c r="E14" s="86">
        <v>37276.22</v>
      </c>
    </row>
    <row r="15" spans="3:5" x14ac:dyDescent="0.2">
      <c r="C15" s="42"/>
      <c r="D15" s="49"/>
      <c r="E15" s="50"/>
    </row>
    <row r="16" spans="3:5" x14ac:dyDescent="0.2">
      <c r="C16" s="51" t="s">
        <v>598</v>
      </c>
      <c r="D16" s="43"/>
      <c r="E16" s="85">
        <f>SUM(E17:E19)</f>
        <v>0</v>
      </c>
    </row>
    <row r="17" spans="3:5" x14ac:dyDescent="0.2">
      <c r="C17" s="52">
        <v>3.1</v>
      </c>
      <c r="D17" s="46" t="s">
        <v>444</v>
      </c>
      <c r="E17" s="86">
        <v>0</v>
      </c>
    </row>
    <row r="18" spans="3:5" x14ac:dyDescent="0.2">
      <c r="C18" s="53">
        <v>3.2</v>
      </c>
      <c r="D18" s="46" t="s">
        <v>442</v>
      </c>
      <c r="E18" s="86">
        <v>0</v>
      </c>
    </row>
    <row r="19" spans="3:5" x14ac:dyDescent="0.2">
      <c r="C19" s="53">
        <v>3.3</v>
      </c>
      <c r="D19" s="48" t="s">
        <v>443</v>
      </c>
      <c r="E19" s="87">
        <v>0</v>
      </c>
    </row>
    <row r="20" spans="3:5" x14ac:dyDescent="0.2">
      <c r="C20" s="42"/>
      <c r="D20" s="54"/>
      <c r="E20" s="55"/>
    </row>
    <row r="21" spans="3:5" x14ac:dyDescent="0.2">
      <c r="C21" s="56" t="s">
        <v>549</v>
      </c>
      <c r="D21" s="56"/>
      <c r="E21" s="84">
        <f>E6+E8-E16</f>
        <v>19963812.689999998</v>
      </c>
    </row>
    <row r="23" spans="3:5" x14ac:dyDescent="0.2">
      <c r="C23" s="26" t="s">
        <v>518</v>
      </c>
    </row>
  </sheetData>
  <mergeCells count="5">
    <mergeCell ref="C1:E1"/>
    <mergeCell ref="C2:E2"/>
    <mergeCell ref="C3:E3"/>
    <mergeCell ref="C4:E4"/>
    <mergeCell ref="C5:D5"/>
  </mergeCells>
  <pageMargins left="0.7" right="0.7" top="0.75" bottom="0.75" header="0.3" footer="0.3"/>
  <pageSetup fitToHeight="0" orientation="landscape" r:id="rId1"/>
  <ignoredErrors>
    <ignoredError sqref="C9:C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E42"/>
  <sheetViews>
    <sheetView showGridLines="0" topLeftCell="A34" workbookViewId="0">
      <selection activeCell="G42" sqref="B1:G42"/>
    </sheetView>
  </sheetViews>
  <sheetFormatPr baseColWidth="10" defaultColWidth="11.42578125" defaultRowHeight="11.25" x14ac:dyDescent="0.2"/>
  <cols>
    <col min="1" max="2" width="11.42578125" style="26"/>
    <col min="3" max="3" width="3.5703125" style="26" customWidth="1"/>
    <col min="4" max="4" width="62.140625" style="26" customWidth="1"/>
    <col min="5" max="5" width="17.5703125" style="26" customWidth="1"/>
    <col min="6" max="16384" width="11.42578125" style="26"/>
  </cols>
  <sheetData>
    <row r="1" spans="3:5" s="28" customFormat="1" ht="18.95" customHeight="1" x14ac:dyDescent="0.25">
      <c r="C1" s="207" t="s">
        <v>602</v>
      </c>
      <c r="D1" s="208"/>
      <c r="E1" s="209"/>
    </row>
    <row r="2" spans="3:5" s="28" customFormat="1" ht="18.95" customHeight="1" x14ac:dyDescent="0.25">
      <c r="C2" s="210" t="s">
        <v>508</v>
      </c>
      <c r="D2" s="211"/>
      <c r="E2" s="212"/>
    </row>
    <row r="3" spans="3:5" s="28" customFormat="1" ht="18.95" customHeight="1" x14ac:dyDescent="0.25">
      <c r="C3" s="210" t="s">
        <v>603</v>
      </c>
      <c r="D3" s="211"/>
      <c r="E3" s="212"/>
    </row>
    <row r="4" spans="3:5" x14ac:dyDescent="0.2">
      <c r="C4" s="202" t="s">
        <v>507</v>
      </c>
      <c r="D4" s="203"/>
      <c r="E4" s="204"/>
    </row>
    <row r="5" spans="3:5" ht="22.35" customHeight="1" x14ac:dyDescent="0.2">
      <c r="C5" s="213" t="s">
        <v>404</v>
      </c>
      <c r="D5" s="214"/>
      <c r="E5" s="116">
        <v>2025</v>
      </c>
    </row>
    <row r="6" spans="3:5" x14ac:dyDescent="0.2">
      <c r="C6" s="66" t="s">
        <v>446</v>
      </c>
      <c r="D6" s="41"/>
      <c r="E6" s="88">
        <v>17207491.32</v>
      </c>
    </row>
    <row r="7" spans="3:5" x14ac:dyDescent="0.2">
      <c r="C7" s="60"/>
      <c r="D7" s="43"/>
      <c r="E7" s="61"/>
    </row>
    <row r="8" spans="3:5" x14ac:dyDescent="0.2">
      <c r="C8" s="51" t="s">
        <v>447</v>
      </c>
      <c r="D8" s="62"/>
      <c r="E8" s="85">
        <f>SUM(E9:E29)</f>
        <v>750191.42</v>
      </c>
    </row>
    <row r="9" spans="3:5" x14ac:dyDescent="0.2">
      <c r="C9" s="76">
        <v>2.1</v>
      </c>
      <c r="D9" s="67" t="s">
        <v>287</v>
      </c>
      <c r="E9" s="89">
        <v>0</v>
      </c>
    </row>
    <row r="10" spans="3:5" x14ac:dyDescent="0.2">
      <c r="C10" s="76">
        <v>2.2000000000000002</v>
      </c>
      <c r="D10" s="67" t="s">
        <v>284</v>
      </c>
      <c r="E10" s="89">
        <v>0</v>
      </c>
    </row>
    <row r="11" spans="3:5" x14ac:dyDescent="0.2">
      <c r="C11" s="72">
        <v>2.2999999999999998</v>
      </c>
      <c r="D11" s="59" t="s">
        <v>157</v>
      </c>
      <c r="E11" s="89">
        <v>0</v>
      </c>
    </row>
    <row r="12" spans="3:5" x14ac:dyDescent="0.2">
      <c r="C12" s="72">
        <v>2.4</v>
      </c>
      <c r="D12" s="59" t="s">
        <v>158</v>
      </c>
      <c r="E12" s="89">
        <v>0</v>
      </c>
    </row>
    <row r="13" spans="3:5" x14ac:dyDescent="0.2">
      <c r="C13" s="72">
        <v>2.5</v>
      </c>
      <c r="D13" s="59" t="s">
        <v>159</v>
      </c>
      <c r="E13" s="89">
        <v>0</v>
      </c>
    </row>
    <row r="14" spans="3:5" x14ac:dyDescent="0.2">
      <c r="C14" s="72">
        <v>2.6</v>
      </c>
      <c r="D14" s="59" t="s">
        <v>160</v>
      </c>
      <c r="E14" s="89">
        <v>0</v>
      </c>
    </row>
    <row r="15" spans="3:5" x14ac:dyDescent="0.2">
      <c r="C15" s="72">
        <v>2.7</v>
      </c>
      <c r="D15" s="59" t="s">
        <v>161</v>
      </c>
      <c r="E15" s="89">
        <v>0</v>
      </c>
    </row>
    <row r="16" spans="3:5" x14ac:dyDescent="0.2">
      <c r="C16" s="72">
        <v>2.8</v>
      </c>
      <c r="D16" s="59" t="s">
        <v>162</v>
      </c>
      <c r="E16" s="89">
        <v>0</v>
      </c>
    </row>
    <row r="17" spans="3:5" x14ac:dyDescent="0.2">
      <c r="C17" s="72">
        <v>2.9</v>
      </c>
      <c r="D17" s="59" t="s">
        <v>164</v>
      </c>
      <c r="E17" s="89">
        <v>0</v>
      </c>
    </row>
    <row r="18" spans="3:5" x14ac:dyDescent="0.2">
      <c r="C18" s="72" t="s">
        <v>448</v>
      </c>
      <c r="D18" s="59" t="s">
        <v>449</v>
      </c>
      <c r="E18" s="89">
        <v>0</v>
      </c>
    </row>
    <row r="19" spans="3:5" x14ac:dyDescent="0.2">
      <c r="C19" s="72" t="s">
        <v>474</v>
      </c>
      <c r="D19" s="59" t="s">
        <v>166</v>
      </c>
      <c r="E19" s="89">
        <v>0</v>
      </c>
    </row>
    <row r="20" spans="3:5" x14ac:dyDescent="0.2">
      <c r="C20" s="72" t="s">
        <v>475</v>
      </c>
      <c r="D20" s="59" t="s">
        <v>450</v>
      </c>
      <c r="E20" s="89">
        <v>0</v>
      </c>
    </row>
    <row r="21" spans="3:5" x14ac:dyDescent="0.2">
      <c r="C21" s="72" t="s">
        <v>476</v>
      </c>
      <c r="D21" s="59" t="s">
        <v>451</v>
      </c>
      <c r="E21" s="89">
        <v>750191.42</v>
      </c>
    </row>
    <row r="22" spans="3:5" x14ac:dyDescent="0.2">
      <c r="C22" s="72" t="s">
        <v>477</v>
      </c>
      <c r="D22" s="59" t="s">
        <v>452</v>
      </c>
      <c r="E22" s="89">
        <v>0</v>
      </c>
    </row>
    <row r="23" spans="3:5" x14ac:dyDescent="0.2">
      <c r="C23" s="72" t="s">
        <v>453</v>
      </c>
      <c r="D23" s="59" t="s">
        <v>454</v>
      </c>
      <c r="E23" s="89">
        <v>0</v>
      </c>
    </row>
    <row r="24" spans="3:5" x14ac:dyDescent="0.2">
      <c r="C24" s="72" t="s">
        <v>455</v>
      </c>
      <c r="D24" s="59" t="s">
        <v>456</v>
      </c>
      <c r="E24" s="89">
        <v>0</v>
      </c>
    </row>
    <row r="25" spans="3:5" x14ac:dyDescent="0.2">
      <c r="C25" s="72" t="s">
        <v>457</v>
      </c>
      <c r="D25" s="59" t="s">
        <v>458</v>
      </c>
      <c r="E25" s="89">
        <v>0</v>
      </c>
    </row>
    <row r="26" spans="3:5" x14ac:dyDescent="0.2">
      <c r="C26" s="72" t="s">
        <v>459</v>
      </c>
      <c r="D26" s="59" t="s">
        <v>460</v>
      </c>
      <c r="E26" s="89">
        <v>0</v>
      </c>
    </row>
    <row r="27" spans="3:5" x14ac:dyDescent="0.2">
      <c r="C27" s="72" t="s">
        <v>461</v>
      </c>
      <c r="D27" s="59" t="s">
        <v>462</v>
      </c>
      <c r="E27" s="89">
        <v>0</v>
      </c>
    </row>
    <row r="28" spans="3:5" x14ac:dyDescent="0.2">
      <c r="C28" s="72" t="s">
        <v>463</v>
      </c>
      <c r="D28" s="59" t="s">
        <v>464</v>
      </c>
      <c r="E28" s="89">
        <v>0</v>
      </c>
    </row>
    <row r="29" spans="3:5" x14ac:dyDescent="0.2">
      <c r="C29" s="72" t="s">
        <v>465</v>
      </c>
      <c r="D29" s="67" t="s">
        <v>466</v>
      </c>
      <c r="E29" s="89">
        <v>0</v>
      </c>
    </row>
    <row r="30" spans="3:5" x14ac:dyDescent="0.2">
      <c r="C30" s="73"/>
      <c r="D30" s="68"/>
      <c r="E30" s="69"/>
    </row>
    <row r="31" spans="3:5" x14ac:dyDescent="0.2">
      <c r="C31" s="70" t="s">
        <v>467</v>
      </c>
      <c r="D31" s="71"/>
      <c r="E31" s="90">
        <f>SUM(E32:E38)</f>
        <v>37275.22</v>
      </c>
    </row>
    <row r="32" spans="3:5" x14ac:dyDescent="0.2">
      <c r="C32" s="72" t="s">
        <v>468</v>
      </c>
      <c r="D32" s="59" t="s">
        <v>356</v>
      </c>
      <c r="E32" s="89">
        <v>0</v>
      </c>
    </row>
    <row r="33" spans="3:5" x14ac:dyDescent="0.2">
      <c r="C33" s="72" t="s">
        <v>469</v>
      </c>
      <c r="D33" s="59" t="s">
        <v>40</v>
      </c>
      <c r="E33" s="89">
        <v>0</v>
      </c>
    </row>
    <row r="34" spans="3:5" x14ac:dyDescent="0.2">
      <c r="C34" s="72" t="s">
        <v>470</v>
      </c>
      <c r="D34" s="59" t="s">
        <v>366</v>
      </c>
      <c r="E34" s="89">
        <v>0</v>
      </c>
    </row>
    <row r="35" spans="3:5" x14ac:dyDescent="0.2">
      <c r="C35" s="72" t="s">
        <v>471</v>
      </c>
      <c r="D35" s="59" t="s">
        <v>372</v>
      </c>
      <c r="E35" s="89">
        <v>37275.22</v>
      </c>
    </row>
    <row r="36" spans="3:5" x14ac:dyDescent="0.2">
      <c r="C36" s="72" t="s">
        <v>472</v>
      </c>
      <c r="D36" s="59" t="s">
        <v>380</v>
      </c>
      <c r="E36" s="89">
        <v>0</v>
      </c>
    </row>
    <row r="37" spans="3:5" x14ac:dyDescent="0.2">
      <c r="C37" s="72" t="s">
        <v>551</v>
      </c>
      <c r="D37" s="59" t="s">
        <v>599</v>
      </c>
      <c r="E37" s="89">
        <v>0</v>
      </c>
    </row>
    <row r="38" spans="3:5" x14ac:dyDescent="0.2">
      <c r="C38" s="72" t="s">
        <v>552</v>
      </c>
      <c r="D38" s="67" t="s">
        <v>473</v>
      </c>
      <c r="E38" s="91">
        <v>0</v>
      </c>
    </row>
    <row r="39" spans="3:5" x14ac:dyDescent="0.2">
      <c r="C39" s="60"/>
      <c r="D39" s="63"/>
      <c r="E39" s="64"/>
    </row>
    <row r="40" spans="3:5" x14ac:dyDescent="0.2">
      <c r="C40" s="65" t="s">
        <v>550</v>
      </c>
      <c r="D40" s="41"/>
      <c r="E40" s="84">
        <f>E6-E8+E31</f>
        <v>16494575.120000001</v>
      </c>
    </row>
    <row r="42" spans="3:5" x14ac:dyDescent="0.2">
      <c r="D42" s="26" t="s">
        <v>518</v>
      </c>
    </row>
  </sheetData>
  <mergeCells count="5">
    <mergeCell ref="C1:E1"/>
    <mergeCell ref="C2:E2"/>
    <mergeCell ref="C3:E3"/>
    <mergeCell ref="C4:E4"/>
    <mergeCell ref="C5:D5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L58"/>
  <sheetViews>
    <sheetView tabSelected="1" topLeftCell="A22" zoomScale="78" workbookViewId="0">
      <selection activeCell="E27" sqref="E27"/>
    </sheetView>
  </sheetViews>
  <sheetFormatPr baseColWidth="10" defaultColWidth="9.140625" defaultRowHeight="11.25" x14ac:dyDescent="0.2"/>
  <cols>
    <col min="1" max="2" width="9.140625" style="19"/>
    <col min="3" max="3" width="10" style="19" customWidth="1"/>
    <col min="4" max="4" width="68.5703125" style="19" bestFit="1" customWidth="1"/>
    <col min="5" max="5" width="17.42578125" style="19" bestFit="1" customWidth="1"/>
    <col min="6" max="6" width="18.140625" style="19" bestFit="1" customWidth="1"/>
    <col min="7" max="7" width="18.42578125" style="19" bestFit="1" customWidth="1"/>
    <col min="8" max="8" width="11" style="19" bestFit="1" customWidth="1"/>
    <col min="9" max="9" width="26" style="19" bestFit="1" customWidth="1"/>
    <col min="10" max="10" width="10" style="19" bestFit="1" customWidth="1"/>
    <col min="11" max="11" width="14" style="19" customWidth="1"/>
    <col min="12" max="12" width="14.7109375" style="19" customWidth="1"/>
    <col min="13" max="16384" width="9.140625" style="19"/>
  </cols>
  <sheetData>
    <row r="1" spans="2:12" ht="18.95" customHeight="1" x14ac:dyDescent="0.2">
      <c r="B1" s="162"/>
      <c r="C1" s="216" t="s">
        <v>602</v>
      </c>
      <c r="D1" s="217"/>
      <c r="E1" s="217"/>
      <c r="F1" s="217"/>
      <c r="G1" s="217"/>
      <c r="H1" s="217"/>
      <c r="I1" s="163" t="s">
        <v>496</v>
      </c>
      <c r="J1" s="164">
        <v>2025</v>
      </c>
      <c r="K1" s="162"/>
      <c r="L1" s="162"/>
    </row>
    <row r="2" spans="2:12" ht="18.95" customHeight="1" x14ac:dyDescent="0.2">
      <c r="B2" s="162"/>
      <c r="C2" s="216" t="s">
        <v>509</v>
      </c>
      <c r="D2" s="217"/>
      <c r="E2" s="217"/>
      <c r="F2" s="217"/>
      <c r="G2" s="217"/>
      <c r="H2" s="217"/>
      <c r="I2" s="163" t="s">
        <v>497</v>
      </c>
      <c r="J2" s="164" t="s">
        <v>499</v>
      </c>
      <c r="K2" s="162"/>
      <c r="L2" s="162"/>
    </row>
    <row r="3" spans="2:12" ht="18.95" customHeight="1" x14ac:dyDescent="0.2">
      <c r="B3" s="162"/>
      <c r="C3" s="218" t="s">
        <v>603</v>
      </c>
      <c r="D3" s="219"/>
      <c r="E3" s="219"/>
      <c r="F3" s="219"/>
      <c r="G3" s="219"/>
      <c r="H3" s="219"/>
      <c r="I3" s="163" t="s">
        <v>498</v>
      </c>
      <c r="J3" s="164">
        <v>2</v>
      </c>
      <c r="K3" s="162"/>
      <c r="L3" s="162"/>
    </row>
    <row r="4" spans="2:12" ht="12.75" x14ac:dyDescent="0.2">
      <c r="B4" s="162"/>
      <c r="C4" s="218" t="str">
        <f>'Notas a los Edos Financieros'!B4</f>
        <v>(Cifras en Pesos)</v>
      </c>
      <c r="D4" s="219"/>
      <c r="E4" s="219"/>
      <c r="F4" s="219"/>
      <c r="G4" s="219"/>
      <c r="H4" s="219"/>
      <c r="I4" s="165"/>
      <c r="J4" s="165"/>
      <c r="K4" s="162"/>
      <c r="L4" s="162"/>
    </row>
    <row r="5" spans="2:12" ht="12.75" x14ac:dyDescent="0.2">
      <c r="B5" s="162"/>
      <c r="C5" s="166" t="s">
        <v>115</v>
      </c>
      <c r="D5" s="167"/>
      <c r="E5" s="167"/>
      <c r="F5" s="167"/>
      <c r="G5" s="167"/>
      <c r="H5" s="167"/>
      <c r="I5" s="167"/>
      <c r="J5" s="167"/>
      <c r="K5" s="162"/>
      <c r="L5" s="162"/>
    </row>
    <row r="6" spans="2:12" ht="12.75" x14ac:dyDescent="0.2"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</row>
    <row r="7" spans="2:12" ht="12.75" x14ac:dyDescent="0.2"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</row>
    <row r="8" spans="2:12" ht="26.25" customHeight="1" x14ac:dyDescent="0.2">
      <c r="B8" s="162"/>
      <c r="C8" s="183" t="s">
        <v>86</v>
      </c>
      <c r="D8" s="183" t="s">
        <v>404</v>
      </c>
      <c r="E8" s="183" t="s">
        <v>109</v>
      </c>
      <c r="F8" s="182" t="s">
        <v>405</v>
      </c>
      <c r="G8" s="182" t="s">
        <v>406</v>
      </c>
      <c r="H8" s="182" t="s">
        <v>108</v>
      </c>
      <c r="I8" s="182" t="s">
        <v>79</v>
      </c>
      <c r="J8" s="182" t="s">
        <v>110</v>
      </c>
      <c r="K8" s="182" t="s">
        <v>111</v>
      </c>
      <c r="L8" s="182" t="s">
        <v>112</v>
      </c>
    </row>
    <row r="9" spans="2:12" s="30" customFormat="1" ht="12.75" x14ac:dyDescent="0.2">
      <c r="B9" s="168"/>
      <c r="C9" s="169">
        <v>7000</v>
      </c>
      <c r="D9" s="168" t="s">
        <v>80</v>
      </c>
      <c r="E9" s="168"/>
      <c r="F9" s="168"/>
      <c r="G9" s="168"/>
      <c r="H9" s="168"/>
      <c r="I9" s="168"/>
      <c r="J9" s="168"/>
      <c r="K9" s="168"/>
      <c r="L9" s="168"/>
    </row>
    <row r="10" spans="2:12" ht="12.75" x14ac:dyDescent="0.2">
      <c r="B10" s="162"/>
      <c r="C10" s="162">
        <v>7110</v>
      </c>
      <c r="D10" s="162" t="s">
        <v>79</v>
      </c>
      <c r="E10" s="170">
        <v>0</v>
      </c>
      <c r="F10" s="170">
        <v>0</v>
      </c>
      <c r="G10" s="170">
        <v>0</v>
      </c>
      <c r="H10" s="170">
        <f>E10+F10+G10</f>
        <v>0</v>
      </c>
      <c r="I10" s="162" t="str">
        <f>IF(OR(E10&lt;&gt;0,E11&lt;&gt;0,E12&lt;&gt;0,E13&lt;&gt;0,E14&lt;&gt;0,E15&lt;&gt;0,E16&lt;&gt;0,E17&lt;&gt;0,E18&lt;&gt;0,E19&lt;&gt;0,E20&lt;&gt;0,E21&lt;&gt;0,E22&lt;&gt;0,E23&lt;&gt;0,E24&lt;&gt;0,E25&lt;&gt;0,E26&lt;&gt;0,E27&lt;&gt;0,E28&lt;&gt;0,E29&lt;&gt;0,E30&lt;&gt;0,E31&lt;&gt;0,E32&lt;&gt;0,E33&lt;&gt;0,E34&lt;&gt;0,E35&lt;&gt;0),"","SIN INFORMACIÓN QUE REVELAR")</f>
        <v>SIN INFORMACIÓN QUE REVELAR</v>
      </c>
      <c r="J10" s="162"/>
      <c r="K10" s="162"/>
      <c r="L10" s="162"/>
    </row>
    <row r="11" spans="2:12" ht="12.75" x14ac:dyDescent="0.2">
      <c r="B11" s="162"/>
      <c r="C11" s="162">
        <v>7120</v>
      </c>
      <c r="D11" s="162" t="s">
        <v>78</v>
      </c>
      <c r="E11" s="170">
        <v>0</v>
      </c>
      <c r="F11" s="170">
        <v>0</v>
      </c>
      <c r="G11" s="170">
        <v>0</v>
      </c>
      <c r="H11" s="170">
        <f t="shared" ref="H11:H34" si="0">E11+F11+G11</f>
        <v>0</v>
      </c>
      <c r="I11" s="162"/>
      <c r="J11" s="162"/>
      <c r="K11" s="162"/>
      <c r="L11" s="162"/>
    </row>
    <row r="12" spans="2:12" ht="12.75" x14ac:dyDescent="0.2">
      <c r="B12" s="162"/>
      <c r="C12" s="162">
        <v>7130</v>
      </c>
      <c r="D12" s="162" t="s">
        <v>77</v>
      </c>
      <c r="E12" s="170">
        <v>0</v>
      </c>
      <c r="F12" s="170">
        <v>0</v>
      </c>
      <c r="G12" s="170">
        <v>0</v>
      </c>
      <c r="H12" s="170">
        <f t="shared" si="0"/>
        <v>0</v>
      </c>
      <c r="I12" s="162"/>
      <c r="J12" s="162"/>
      <c r="K12" s="162"/>
      <c r="L12" s="162"/>
    </row>
    <row r="13" spans="2:12" ht="12.75" x14ac:dyDescent="0.2">
      <c r="B13" s="162"/>
      <c r="C13" s="162">
        <v>7140</v>
      </c>
      <c r="D13" s="162" t="s">
        <v>76</v>
      </c>
      <c r="E13" s="170">
        <v>0</v>
      </c>
      <c r="F13" s="170">
        <v>0</v>
      </c>
      <c r="G13" s="170">
        <v>0</v>
      </c>
      <c r="H13" s="170">
        <f t="shared" si="0"/>
        <v>0</v>
      </c>
      <c r="I13" s="162"/>
      <c r="J13" s="162"/>
      <c r="K13" s="162"/>
      <c r="L13" s="162"/>
    </row>
    <row r="14" spans="2:12" ht="12.75" x14ac:dyDescent="0.2">
      <c r="B14" s="162"/>
      <c r="C14" s="162">
        <v>7150</v>
      </c>
      <c r="D14" s="162" t="s">
        <v>75</v>
      </c>
      <c r="E14" s="170">
        <v>0</v>
      </c>
      <c r="F14" s="170">
        <v>0</v>
      </c>
      <c r="G14" s="170">
        <v>0</v>
      </c>
      <c r="H14" s="170">
        <f t="shared" si="0"/>
        <v>0</v>
      </c>
      <c r="I14" s="162"/>
      <c r="J14" s="162"/>
      <c r="K14" s="162"/>
      <c r="L14" s="162"/>
    </row>
    <row r="15" spans="2:12" ht="12.75" x14ac:dyDescent="0.2">
      <c r="B15" s="162"/>
      <c r="C15" s="162">
        <v>7160</v>
      </c>
      <c r="D15" s="162" t="s">
        <v>74</v>
      </c>
      <c r="E15" s="170">
        <v>0</v>
      </c>
      <c r="F15" s="170">
        <v>0</v>
      </c>
      <c r="G15" s="170">
        <v>0</v>
      </c>
      <c r="H15" s="170">
        <f t="shared" si="0"/>
        <v>0</v>
      </c>
      <c r="I15" s="162"/>
      <c r="J15" s="162"/>
      <c r="K15" s="162"/>
      <c r="L15" s="162"/>
    </row>
    <row r="16" spans="2:12" ht="12.75" x14ac:dyDescent="0.2">
      <c r="B16" s="162"/>
      <c r="C16" s="162">
        <v>7210</v>
      </c>
      <c r="D16" s="162" t="s">
        <v>73</v>
      </c>
      <c r="E16" s="170">
        <v>0</v>
      </c>
      <c r="F16" s="170">
        <v>0</v>
      </c>
      <c r="G16" s="170">
        <v>0</v>
      </c>
      <c r="H16" s="170">
        <f t="shared" si="0"/>
        <v>0</v>
      </c>
      <c r="I16" s="162"/>
      <c r="J16" s="162"/>
      <c r="K16" s="162"/>
      <c r="L16" s="162"/>
    </row>
    <row r="17" spans="2:12" ht="12.75" x14ac:dyDescent="0.2">
      <c r="B17" s="162"/>
      <c r="C17" s="162">
        <v>7220</v>
      </c>
      <c r="D17" s="162" t="s">
        <v>72</v>
      </c>
      <c r="E17" s="170">
        <v>0</v>
      </c>
      <c r="F17" s="170">
        <v>0</v>
      </c>
      <c r="G17" s="170">
        <v>0</v>
      </c>
      <c r="H17" s="170">
        <f t="shared" si="0"/>
        <v>0</v>
      </c>
      <c r="I17" s="162"/>
      <c r="J17" s="162"/>
      <c r="K17" s="162"/>
      <c r="L17" s="162"/>
    </row>
    <row r="18" spans="2:12" ht="12.75" x14ac:dyDescent="0.2">
      <c r="B18" s="162"/>
      <c r="C18" s="162">
        <v>7230</v>
      </c>
      <c r="D18" s="162" t="s">
        <v>71</v>
      </c>
      <c r="E18" s="170">
        <v>0</v>
      </c>
      <c r="F18" s="170">
        <v>0</v>
      </c>
      <c r="G18" s="170">
        <v>0</v>
      </c>
      <c r="H18" s="170">
        <f t="shared" si="0"/>
        <v>0</v>
      </c>
      <c r="I18" s="162"/>
      <c r="J18" s="162"/>
      <c r="K18" s="162"/>
      <c r="L18" s="162"/>
    </row>
    <row r="19" spans="2:12" ht="12.75" x14ac:dyDescent="0.2">
      <c r="B19" s="162"/>
      <c r="C19" s="162">
        <v>7240</v>
      </c>
      <c r="D19" s="162" t="s">
        <v>70</v>
      </c>
      <c r="E19" s="170">
        <v>0</v>
      </c>
      <c r="F19" s="170">
        <v>0</v>
      </c>
      <c r="G19" s="170">
        <v>0</v>
      </c>
      <c r="H19" s="170">
        <f t="shared" si="0"/>
        <v>0</v>
      </c>
      <c r="I19" s="162"/>
      <c r="J19" s="162"/>
      <c r="K19" s="162"/>
      <c r="L19" s="162"/>
    </row>
    <row r="20" spans="2:12" ht="12.75" x14ac:dyDescent="0.2">
      <c r="B20" s="162"/>
      <c r="C20" s="162">
        <v>7250</v>
      </c>
      <c r="D20" s="162" t="s">
        <v>69</v>
      </c>
      <c r="E20" s="170">
        <v>0</v>
      </c>
      <c r="F20" s="170">
        <v>0</v>
      </c>
      <c r="G20" s="170">
        <v>0</v>
      </c>
      <c r="H20" s="170">
        <f t="shared" si="0"/>
        <v>0</v>
      </c>
      <c r="I20" s="162"/>
      <c r="J20" s="162"/>
      <c r="K20" s="162"/>
      <c r="L20" s="162"/>
    </row>
    <row r="21" spans="2:12" ht="12.75" x14ac:dyDescent="0.2">
      <c r="B21" s="162"/>
      <c r="C21" s="162">
        <v>7260</v>
      </c>
      <c r="D21" s="162" t="s">
        <v>68</v>
      </c>
      <c r="E21" s="170">
        <v>0</v>
      </c>
      <c r="F21" s="170">
        <v>0</v>
      </c>
      <c r="G21" s="170">
        <v>0</v>
      </c>
      <c r="H21" s="170">
        <f t="shared" si="0"/>
        <v>0</v>
      </c>
      <c r="I21" s="162"/>
      <c r="J21" s="162"/>
      <c r="K21" s="162"/>
      <c r="L21" s="162"/>
    </row>
    <row r="22" spans="2:12" ht="12.75" x14ac:dyDescent="0.2">
      <c r="B22" s="162"/>
      <c r="C22" s="162">
        <v>7310</v>
      </c>
      <c r="D22" s="162" t="s">
        <v>67</v>
      </c>
      <c r="E22" s="170">
        <v>0</v>
      </c>
      <c r="F22" s="170">
        <v>0</v>
      </c>
      <c r="G22" s="170">
        <v>0</v>
      </c>
      <c r="H22" s="170">
        <f t="shared" si="0"/>
        <v>0</v>
      </c>
      <c r="I22" s="162"/>
      <c r="J22" s="162"/>
      <c r="K22" s="162"/>
      <c r="L22" s="162"/>
    </row>
    <row r="23" spans="2:12" ht="12.75" x14ac:dyDescent="0.2">
      <c r="B23" s="162"/>
      <c r="C23" s="162">
        <v>7320</v>
      </c>
      <c r="D23" s="162" t="s">
        <v>66</v>
      </c>
      <c r="E23" s="170">
        <v>0</v>
      </c>
      <c r="F23" s="170">
        <v>0</v>
      </c>
      <c r="G23" s="170">
        <v>0</v>
      </c>
      <c r="H23" s="170">
        <f t="shared" si="0"/>
        <v>0</v>
      </c>
      <c r="I23" s="162"/>
      <c r="J23" s="162"/>
      <c r="K23" s="162"/>
      <c r="L23" s="162"/>
    </row>
    <row r="24" spans="2:12" ht="12.75" x14ac:dyDescent="0.2">
      <c r="B24" s="162"/>
      <c r="C24" s="162">
        <v>7330</v>
      </c>
      <c r="D24" s="162" t="s">
        <v>65</v>
      </c>
      <c r="E24" s="170">
        <v>0</v>
      </c>
      <c r="F24" s="170">
        <v>0</v>
      </c>
      <c r="G24" s="170">
        <v>0</v>
      </c>
      <c r="H24" s="170">
        <f t="shared" si="0"/>
        <v>0</v>
      </c>
      <c r="I24" s="162"/>
      <c r="J24" s="162"/>
      <c r="K24" s="162"/>
      <c r="L24" s="162"/>
    </row>
    <row r="25" spans="2:12" ht="12.75" x14ac:dyDescent="0.2">
      <c r="B25" s="162"/>
      <c r="C25" s="162">
        <v>7340</v>
      </c>
      <c r="D25" s="162" t="s">
        <v>64</v>
      </c>
      <c r="E25" s="170">
        <v>0</v>
      </c>
      <c r="F25" s="170">
        <v>0</v>
      </c>
      <c r="G25" s="170">
        <v>0</v>
      </c>
      <c r="H25" s="170">
        <f t="shared" si="0"/>
        <v>0</v>
      </c>
      <c r="I25" s="162"/>
      <c r="J25" s="162"/>
      <c r="K25" s="162"/>
      <c r="L25" s="162"/>
    </row>
    <row r="26" spans="2:12" ht="12.75" x14ac:dyDescent="0.2">
      <c r="B26" s="162"/>
      <c r="C26" s="162">
        <v>7350</v>
      </c>
      <c r="D26" s="162" t="s">
        <v>63</v>
      </c>
      <c r="E26" s="170">
        <v>0</v>
      </c>
      <c r="F26" s="170">
        <v>0</v>
      </c>
      <c r="G26" s="170">
        <v>0</v>
      </c>
      <c r="H26" s="170">
        <f t="shared" si="0"/>
        <v>0</v>
      </c>
      <c r="I26" s="162"/>
      <c r="J26" s="162"/>
      <c r="K26" s="162"/>
      <c r="L26" s="162"/>
    </row>
    <row r="27" spans="2:12" ht="12.75" x14ac:dyDescent="0.2">
      <c r="B27" s="162"/>
      <c r="C27" s="162">
        <v>7360</v>
      </c>
      <c r="D27" s="162" t="s">
        <v>62</v>
      </c>
      <c r="E27" s="170">
        <v>0</v>
      </c>
      <c r="F27" s="170">
        <v>0</v>
      </c>
      <c r="G27" s="170">
        <v>0</v>
      </c>
      <c r="H27" s="170">
        <f t="shared" si="0"/>
        <v>0</v>
      </c>
      <c r="I27" s="162"/>
      <c r="J27" s="162"/>
      <c r="K27" s="162"/>
      <c r="L27" s="162"/>
    </row>
    <row r="28" spans="2:12" ht="12.75" x14ac:dyDescent="0.2">
      <c r="B28" s="162"/>
      <c r="C28" s="162">
        <v>7410</v>
      </c>
      <c r="D28" s="162" t="s">
        <v>61</v>
      </c>
      <c r="E28" s="170">
        <v>0</v>
      </c>
      <c r="F28" s="170">
        <v>0</v>
      </c>
      <c r="G28" s="170">
        <v>0</v>
      </c>
      <c r="H28" s="170">
        <f t="shared" si="0"/>
        <v>0</v>
      </c>
      <c r="I28" s="162"/>
      <c r="J28" s="162"/>
      <c r="K28" s="162"/>
      <c r="L28" s="162"/>
    </row>
    <row r="29" spans="2:12" ht="12.75" x14ac:dyDescent="0.2">
      <c r="B29" s="162"/>
      <c r="C29" s="162">
        <v>7420</v>
      </c>
      <c r="D29" s="162" t="s">
        <v>60</v>
      </c>
      <c r="E29" s="170">
        <v>0</v>
      </c>
      <c r="F29" s="170">
        <v>0</v>
      </c>
      <c r="G29" s="170">
        <v>0</v>
      </c>
      <c r="H29" s="170">
        <f t="shared" si="0"/>
        <v>0</v>
      </c>
      <c r="I29" s="162"/>
      <c r="J29" s="162"/>
      <c r="K29" s="162"/>
      <c r="L29" s="162"/>
    </row>
    <row r="30" spans="2:12" ht="12.75" x14ac:dyDescent="0.2">
      <c r="B30" s="162"/>
      <c r="C30" s="162">
        <v>7510</v>
      </c>
      <c r="D30" s="162" t="s">
        <v>59</v>
      </c>
      <c r="E30" s="170">
        <v>0</v>
      </c>
      <c r="F30" s="170">
        <v>0</v>
      </c>
      <c r="G30" s="170">
        <v>0</v>
      </c>
      <c r="H30" s="170">
        <f t="shared" si="0"/>
        <v>0</v>
      </c>
      <c r="I30" s="162"/>
      <c r="J30" s="162"/>
      <c r="K30" s="162"/>
      <c r="L30" s="162"/>
    </row>
    <row r="31" spans="2:12" ht="12.75" x14ac:dyDescent="0.2">
      <c r="B31" s="162"/>
      <c r="C31" s="162">
        <v>7520</v>
      </c>
      <c r="D31" s="162" t="s">
        <v>58</v>
      </c>
      <c r="E31" s="170">
        <v>0</v>
      </c>
      <c r="F31" s="170">
        <v>0</v>
      </c>
      <c r="G31" s="170">
        <v>0</v>
      </c>
      <c r="H31" s="170">
        <f t="shared" si="0"/>
        <v>0</v>
      </c>
      <c r="I31" s="162"/>
      <c r="J31" s="162"/>
      <c r="K31" s="162"/>
      <c r="L31" s="162"/>
    </row>
    <row r="32" spans="2:12" ht="12.75" x14ac:dyDescent="0.2">
      <c r="B32" s="162"/>
      <c r="C32" s="162">
        <v>7610</v>
      </c>
      <c r="D32" s="162" t="s">
        <v>57</v>
      </c>
      <c r="E32" s="170">
        <v>0</v>
      </c>
      <c r="F32" s="170">
        <v>0</v>
      </c>
      <c r="G32" s="170">
        <v>0</v>
      </c>
      <c r="H32" s="170">
        <f t="shared" si="0"/>
        <v>0</v>
      </c>
      <c r="I32" s="162"/>
      <c r="J32" s="162"/>
      <c r="K32" s="162"/>
      <c r="L32" s="162"/>
    </row>
    <row r="33" spans="2:12" ht="12.75" x14ac:dyDescent="0.2">
      <c r="B33" s="162"/>
      <c r="C33" s="162">
        <v>7620</v>
      </c>
      <c r="D33" s="162" t="s">
        <v>56</v>
      </c>
      <c r="E33" s="170">
        <v>0</v>
      </c>
      <c r="F33" s="170">
        <v>0</v>
      </c>
      <c r="G33" s="170">
        <v>0</v>
      </c>
      <c r="H33" s="170">
        <f t="shared" si="0"/>
        <v>0</v>
      </c>
      <c r="I33" s="162"/>
      <c r="J33" s="162"/>
      <c r="K33" s="162"/>
      <c r="L33" s="162"/>
    </row>
    <row r="34" spans="2:12" ht="12.75" x14ac:dyDescent="0.2">
      <c r="B34" s="162"/>
      <c r="C34" s="162">
        <v>7630</v>
      </c>
      <c r="D34" s="162" t="s">
        <v>55</v>
      </c>
      <c r="E34" s="170">
        <v>0</v>
      </c>
      <c r="F34" s="170">
        <v>0</v>
      </c>
      <c r="G34" s="170">
        <v>0</v>
      </c>
      <c r="H34" s="170">
        <f t="shared" si="0"/>
        <v>0</v>
      </c>
      <c r="I34" s="162"/>
      <c r="J34" s="162"/>
      <c r="K34" s="162"/>
      <c r="L34" s="162"/>
    </row>
    <row r="35" spans="2:12" ht="12.75" x14ac:dyDescent="0.2">
      <c r="B35" s="162"/>
      <c r="C35" s="162">
        <v>7640</v>
      </c>
      <c r="D35" s="162" t="s">
        <v>54</v>
      </c>
      <c r="E35" s="170">
        <v>0</v>
      </c>
      <c r="F35" s="170">
        <v>0</v>
      </c>
      <c r="G35" s="170">
        <v>0</v>
      </c>
      <c r="H35" s="170">
        <f t="shared" ref="H35" si="1">E35+F35+G35</f>
        <v>0</v>
      </c>
      <c r="I35" s="162"/>
      <c r="J35" s="162"/>
      <c r="K35" s="162"/>
      <c r="L35" s="162"/>
    </row>
    <row r="36" spans="2:12" ht="12.75" x14ac:dyDescent="0.2">
      <c r="B36" s="162"/>
      <c r="C36" s="162"/>
      <c r="D36" s="162"/>
      <c r="E36" s="170"/>
      <c r="F36" s="170"/>
      <c r="G36" s="170"/>
      <c r="H36" s="170"/>
      <c r="I36" s="162"/>
      <c r="J36" s="162"/>
      <c r="K36" s="162"/>
      <c r="L36" s="162"/>
    </row>
    <row r="37" spans="2:12" s="30" customFormat="1" ht="12.75" x14ac:dyDescent="0.2">
      <c r="B37" s="168"/>
      <c r="C37" s="169">
        <v>8000</v>
      </c>
      <c r="D37" s="168" t="s">
        <v>53</v>
      </c>
      <c r="E37" s="168"/>
      <c r="F37" s="168"/>
      <c r="G37" s="168"/>
      <c r="H37" s="168"/>
      <c r="I37" s="168"/>
      <c r="J37" s="168"/>
      <c r="K37" s="168"/>
      <c r="L37" s="168"/>
    </row>
    <row r="38" spans="2:12" ht="12.75" x14ac:dyDescent="0.2">
      <c r="B38" s="162"/>
      <c r="C38" s="162"/>
      <c r="D38" s="162"/>
      <c r="E38" s="171"/>
      <c r="F38" s="171"/>
      <c r="G38" s="171"/>
      <c r="H38" s="171"/>
      <c r="I38" s="162"/>
      <c r="J38" s="162"/>
      <c r="K38" s="162"/>
      <c r="L38" s="162"/>
    </row>
    <row r="39" spans="2:12" ht="12.75" x14ac:dyDescent="0.2">
      <c r="B39" s="162"/>
      <c r="C39" s="162"/>
      <c r="D39" s="215" t="s">
        <v>553</v>
      </c>
      <c r="E39" s="215"/>
      <c r="F39" s="171"/>
      <c r="G39" s="171"/>
      <c r="H39" s="171"/>
      <c r="I39" s="162"/>
      <c r="J39" s="162"/>
      <c r="K39" s="162"/>
      <c r="L39" s="162"/>
    </row>
    <row r="40" spans="2:12" ht="12.75" x14ac:dyDescent="0.2">
      <c r="B40" s="162"/>
      <c r="C40" s="162"/>
      <c r="D40" s="172" t="s">
        <v>404</v>
      </c>
      <c r="E40" s="173">
        <f>J1</f>
        <v>2025</v>
      </c>
      <c r="F40" s="171"/>
      <c r="G40" s="171"/>
      <c r="H40" s="171"/>
      <c r="I40" s="162"/>
      <c r="J40" s="162"/>
      <c r="K40" s="162"/>
      <c r="L40" s="162"/>
    </row>
    <row r="41" spans="2:12" ht="12.75" x14ac:dyDescent="0.2">
      <c r="B41" s="162"/>
      <c r="C41" s="162">
        <v>8110</v>
      </c>
      <c r="D41" s="174" t="s">
        <v>52</v>
      </c>
      <c r="E41" s="175">
        <v>41087528.140000001</v>
      </c>
      <c r="F41" s="171"/>
      <c r="G41" s="171"/>
      <c r="H41" s="171"/>
      <c r="I41" s="162"/>
      <c r="J41" s="162"/>
      <c r="K41" s="162"/>
      <c r="L41" s="162"/>
    </row>
    <row r="42" spans="2:12" ht="12.75" x14ac:dyDescent="0.2">
      <c r="B42" s="162"/>
      <c r="C42" s="162">
        <v>8120</v>
      </c>
      <c r="D42" s="174" t="s">
        <v>51</v>
      </c>
      <c r="E42" s="175">
        <v>-25657612.379999999</v>
      </c>
      <c r="F42" s="171"/>
      <c r="G42" s="171"/>
      <c r="H42" s="171"/>
      <c r="I42" s="162"/>
      <c r="J42" s="162"/>
      <c r="K42" s="162"/>
      <c r="L42" s="162"/>
    </row>
    <row r="43" spans="2:12" ht="12.75" x14ac:dyDescent="0.2">
      <c r="B43" s="162"/>
      <c r="C43" s="162">
        <v>8130</v>
      </c>
      <c r="D43" s="174" t="s">
        <v>50</v>
      </c>
      <c r="E43" s="175">
        <v>4496620.71</v>
      </c>
      <c r="F43" s="171"/>
      <c r="G43" s="171"/>
      <c r="H43" s="171"/>
      <c r="I43" s="162"/>
      <c r="J43" s="162"/>
      <c r="K43" s="162"/>
      <c r="L43" s="162"/>
    </row>
    <row r="44" spans="2:12" ht="12.75" x14ac:dyDescent="0.2">
      <c r="B44" s="162"/>
      <c r="C44" s="162">
        <v>8140</v>
      </c>
      <c r="D44" s="174" t="s">
        <v>49</v>
      </c>
      <c r="E44" s="175">
        <v>0</v>
      </c>
      <c r="F44" s="171"/>
      <c r="G44" s="171"/>
      <c r="H44" s="171"/>
      <c r="I44" s="162"/>
      <c r="J44" s="162"/>
      <c r="K44" s="162"/>
      <c r="L44" s="162"/>
    </row>
    <row r="45" spans="2:12" ht="12.75" x14ac:dyDescent="0.2">
      <c r="B45" s="162"/>
      <c r="C45" s="162">
        <v>8150</v>
      </c>
      <c r="D45" s="174" t="s">
        <v>48</v>
      </c>
      <c r="E45" s="175">
        <v>-19926536.469999999</v>
      </c>
      <c r="F45" s="171"/>
      <c r="G45" s="171"/>
      <c r="H45" s="171"/>
      <c r="I45" s="162"/>
      <c r="J45" s="162"/>
      <c r="K45" s="162"/>
      <c r="L45" s="162"/>
    </row>
    <row r="46" spans="2:12" ht="12.75" x14ac:dyDescent="0.2">
      <c r="B46" s="162"/>
      <c r="C46" s="162"/>
      <c r="D46" s="176"/>
      <c r="E46" s="177"/>
      <c r="F46" s="171"/>
      <c r="G46" s="171"/>
      <c r="H46" s="171"/>
      <c r="I46" s="162"/>
      <c r="J46" s="162"/>
      <c r="K46" s="162"/>
      <c r="L46" s="162"/>
    </row>
    <row r="47" spans="2:12" ht="12.75" x14ac:dyDescent="0.2">
      <c r="B47" s="162"/>
      <c r="C47" s="162"/>
      <c r="D47" s="178"/>
      <c r="E47" s="179"/>
      <c r="F47" s="171"/>
      <c r="G47" s="171"/>
      <c r="H47" s="171"/>
      <c r="I47" s="162"/>
      <c r="J47" s="162"/>
      <c r="K47" s="162"/>
      <c r="L47" s="162"/>
    </row>
    <row r="48" spans="2:12" ht="12.75" x14ac:dyDescent="0.2">
      <c r="B48" s="162"/>
      <c r="C48" s="162"/>
      <c r="D48" s="215" t="s">
        <v>554</v>
      </c>
      <c r="E48" s="215"/>
      <c r="F48" s="162"/>
      <c r="G48" s="162"/>
      <c r="H48" s="162"/>
      <c r="I48" s="162"/>
      <c r="J48" s="162"/>
      <c r="K48" s="162"/>
      <c r="L48" s="162"/>
    </row>
    <row r="49" spans="2:12" ht="12.75" x14ac:dyDescent="0.2">
      <c r="B49" s="162"/>
      <c r="C49" s="162"/>
      <c r="D49" s="180" t="s">
        <v>404</v>
      </c>
      <c r="E49" s="173">
        <f>J1</f>
        <v>2025</v>
      </c>
      <c r="F49" s="162"/>
      <c r="G49" s="162"/>
      <c r="H49" s="162"/>
      <c r="I49" s="162"/>
      <c r="J49" s="162"/>
      <c r="K49" s="162"/>
      <c r="L49" s="162"/>
    </row>
    <row r="50" spans="2:12" ht="12.75" x14ac:dyDescent="0.2">
      <c r="B50" s="162"/>
      <c r="C50" s="162">
        <v>8210</v>
      </c>
      <c r="D50" s="174" t="s">
        <v>47</v>
      </c>
      <c r="E50" s="181">
        <v>-41087528.140000001</v>
      </c>
      <c r="F50" s="162"/>
      <c r="G50" s="162"/>
      <c r="H50" s="162"/>
      <c r="I50" s="162"/>
      <c r="J50" s="162"/>
      <c r="K50" s="162"/>
      <c r="L50" s="162"/>
    </row>
    <row r="51" spans="2:12" ht="12.75" x14ac:dyDescent="0.2">
      <c r="B51" s="162"/>
      <c r="C51" s="162">
        <v>8220</v>
      </c>
      <c r="D51" s="174" t="s">
        <v>46</v>
      </c>
      <c r="E51" s="181">
        <v>22163165.09</v>
      </c>
      <c r="F51" s="162"/>
      <c r="G51" s="162"/>
      <c r="H51" s="162"/>
      <c r="I51" s="162"/>
      <c r="J51" s="162"/>
      <c r="K51" s="162"/>
      <c r="L51" s="162"/>
    </row>
    <row r="52" spans="2:12" ht="12.75" x14ac:dyDescent="0.2">
      <c r="B52" s="162"/>
      <c r="C52" s="162">
        <v>8230</v>
      </c>
      <c r="D52" s="174" t="s">
        <v>600</v>
      </c>
      <c r="E52" s="181">
        <v>-4476835.71</v>
      </c>
      <c r="F52" s="162"/>
      <c r="G52" s="162"/>
      <c r="H52" s="162"/>
      <c r="I52" s="162"/>
      <c r="J52" s="162"/>
      <c r="K52" s="162"/>
      <c r="L52" s="162"/>
    </row>
    <row r="53" spans="2:12" ht="12.75" x14ac:dyDescent="0.2">
      <c r="B53" s="162"/>
      <c r="C53" s="162">
        <v>8240</v>
      </c>
      <c r="D53" s="174" t="s">
        <v>45</v>
      </c>
      <c r="E53" s="181">
        <v>6193707.4400000004</v>
      </c>
      <c r="F53" s="162"/>
      <c r="G53" s="162"/>
      <c r="H53" s="162"/>
      <c r="I53" s="162"/>
      <c r="J53" s="162"/>
      <c r="K53" s="162"/>
      <c r="L53" s="162"/>
    </row>
    <row r="54" spans="2:12" ht="12.75" x14ac:dyDescent="0.2">
      <c r="B54" s="162"/>
      <c r="C54" s="162">
        <v>8250</v>
      </c>
      <c r="D54" s="174" t="s">
        <v>44</v>
      </c>
      <c r="E54" s="181">
        <v>0</v>
      </c>
      <c r="F54" s="162"/>
      <c r="G54" s="162"/>
      <c r="H54" s="162"/>
      <c r="I54" s="162"/>
      <c r="J54" s="162"/>
      <c r="K54" s="162"/>
      <c r="L54" s="162"/>
    </row>
    <row r="55" spans="2:12" ht="12.75" x14ac:dyDescent="0.2">
      <c r="B55" s="162"/>
      <c r="C55" s="162">
        <v>8260</v>
      </c>
      <c r="D55" s="174" t="s">
        <v>43</v>
      </c>
      <c r="E55" s="181">
        <v>3000</v>
      </c>
      <c r="F55" s="162"/>
      <c r="G55" s="162"/>
      <c r="H55" s="162"/>
      <c r="I55" s="162"/>
      <c r="J55" s="162"/>
      <c r="K55" s="162"/>
      <c r="L55" s="162"/>
    </row>
    <row r="56" spans="2:12" ht="12.75" x14ac:dyDescent="0.2">
      <c r="B56" s="162"/>
      <c r="C56" s="162">
        <v>8270</v>
      </c>
      <c r="D56" s="174" t="s">
        <v>42</v>
      </c>
      <c r="E56" s="181">
        <v>17204491.32</v>
      </c>
      <c r="F56" s="162"/>
      <c r="G56" s="162"/>
      <c r="H56" s="162"/>
      <c r="I56" s="162"/>
      <c r="J56" s="162"/>
      <c r="K56" s="162"/>
      <c r="L56" s="162"/>
    </row>
    <row r="57" spans="2:12" ht="12.75" x14ac:dyDescent="0.2"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</row>
    <row r="58" spans="2:12" ht="12.75" x14ac:dyDescent="0.2">
      <c r="B58" s="162"/>
      <c r="C58" s="162"/>
      <c r="D58" s="148" t="s">
        <v>518</v>
      </c>
      <c r="E58" s="162"/>
      <c r="F58" s="162"/>
      <c r="G58" s="162"/>
      <c r="H58" s="162"/>
      <c r="I58" s="162"/>
      <c r="J58" s="162"/>
      <c r="K58" s="162"/>
      <c r="L58" s="162"/>
    </row>
  </sheetData>
  <sheetProtection formatCells="0" formatColumns="0" formatRows="0" insertColumns="0" insertRows="0" insertHyperlinks="0" deleteColumns="0" deleteRows="0" sort="0" autoFilter="0" pivotTables="0"/>
  <mergeCells count="6">
    <mergeCell ref="D48:E48"/>
    <mergeCell ref="C1:H1"/>
    <mergeCell ref="C2:H2"/>
    <mergeCell ref="C3:H3"/>
    <mergeCell ref="D39:E39"/>
    <mergeCell ref="C4:H4"/>
  </mergeCells>
  <pageMargins left="0.7" right="0.7" top="0.75" bottom="0.75" header="0.3" footer="0.3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2025-07-28T15:55:32Z</cp:lastPrinted>
  <dcterms:created xsi:type="dcterms:W3CDTF">2012-12-11T20:36:24Z</dcterms:created>
  <dcterms:modified xsi:type="dcterms:W3CDTF">2025-07-29T19:25:57Z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