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3.5.2.1 Adecuaciones Presupuestales\AFECTACIÓN 2024\ASEG\EDOS FINANCIEROS\3ER TRIMESTRE ASEG. 15.10.2024\ESTADOS FINANCIEROS FIRMA PDF. Definitivo 15.10.2024\"/>
    </mc:Choice>
  </mc:AlternateContent>
  <bookViews>
    <workbookView xWindow="0" yWindow="0" windowWidth="28800" windowHeight="12435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<sst xmlns="http://schemas.openxmlformats.org/spreadsheetml/2006/main" count="859" uniqueCount="603">
  <si>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</si>
  <si>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</si>
  <si>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</si>
  <si>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</si>
  <si>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</si>
  <si>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</si>
  <si>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</si>
  <si>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</si>
  <si>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</si>
  <si>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</si>
  <si>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</si>
  <si>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</si>
  <si>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</si>
  <si>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</si>
  <si>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</si>
  <si>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</si>
  <si>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</si>
  <si>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</si>
  <si>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</si>
  <si>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</si>
  <si>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</si>
  <si>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</si>
  <si>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</si>
  <si>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</si>
  <si>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</si>
  <si>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</si>
  <si>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</si>
  <si>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</si>
  <si>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</si>
  <si>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</si>
  <si>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</si>
  <si>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</si>
  <si>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</si>
  <si>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</si>
  <si>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</si>
  <si>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</si>
  <si>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</si>
  <si>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</si>
  <si>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</si>
  <si>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</si>
  <si>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</si>
  <si>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</si>
  <si>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</si>
  <si>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</si>
  <si>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</si>
  <si>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</si>
  <si>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</si>
  <si>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</si>
  <si>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</si>
  <si>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</si>
  <si>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</si>
  <si>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</si>
  <si>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</si>
  <si>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</si>
  <si>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</si>
  <si>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</si>
  <si>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</si>
  <si>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</si>
  <si>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</si>
  <si>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</si>
  <si>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</si>
  <si>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</si>
  <si>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</si>
  <si>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</si>
  <si>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</si>
  <si>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</si>
  <si>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</si>
  <si>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</si>
  <si>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</si>
  <si>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</si>
  <si>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</si>
  <si>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</si>
  <si>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</si>
  <si>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</si>
  <si>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</si>
  <si>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</si>
  <si>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</si>
  <si>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</si>
  <si>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</si>
  <si>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</si>
  <si>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</si>
  <si>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</si>
  <si>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</si>
  <si>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</si>
  <si>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</si>
  <si>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</si>
  <si>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</si>
  <si>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</si>
  <si>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</si>
  <si>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</si>
  <si>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</si>
  <si>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</si>
  <si>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</si>
  <si>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</si>
  <si>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</si>
  <si>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</si>
  <si>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</si>
  <si>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</si>
  <si>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</si>
  <si>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</si>
  <si>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</si>
  <si>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</si>
  <si>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</si>
  <si>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</si>
  <si>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</si>
  <si>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</si>
  <si>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</si>
  <si>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</si>
  <si>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</si>
  <si>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</si>
  <si>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</si>
  <si>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</si>
  <si>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</si>
  <si>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</si>
  <si>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</si>
  <si>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</si>
  <si>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</si>
  <si>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</si>
  <si>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</si>
  <si>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</si>
  <si>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</si>
  <si>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</si>
  <si>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</si>
  <si>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</si>
  <si>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</si>
  <si>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</si>
  <si>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</si>
  <si>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</si>
  <si>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</si>
  <si>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</si>
  <si>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</si>
  <si>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</si>
  <si>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</si>
  <si>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</si>
  <si>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</si>
  <si>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</si>
  <si>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</si>
  <si>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</si>
  <si>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</si>
  <si>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</si>
  <si>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</si>
  <si>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</si>
  <si>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</si>
  <si>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</si>
  <si>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</si>
  <si>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</si>
  <si>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</si>
  <si>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</si>
  <si>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</si>
  <si>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</si>
  <si>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</si>
  <si>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</si>
  <si>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</si>
  <si>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</si>
  <si>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</si>
  <si>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</si>
  <si>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</si>
  <si>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</si>
  <si>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</si>
  <si>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</si>
  <si>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</si>
  <si>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</si>
  <si>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</si>
  <si>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</si>
  <si>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</si>
  <si>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</si>
  <si>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</si>
  <si>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</si>
  <si>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</si>
  <si>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</si>
  <si>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</si>
  <si>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</si>
  <si>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</si>
  <si>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</si>
  <si>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</si>
  <si>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</si>
  <si>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</si>
  <si>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</si>
  <si>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</si>
  <si>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</si>
  <si>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</si>
  <si>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</si>
  <si>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</si>
  <si>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</si>
  <si>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</si>
  <si>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</si>
  <si>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</si>
  <si>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</si>
  <si>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</si>
  <si>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</si>
  <si>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</si>
  <si>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</si>
  <si>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</si>
  <si>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</si>
  <si>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</si>
  <si>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</si>
  <si>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</si>
  <si>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</si>
  <si>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</si>
  <si>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</si>
  <si>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</si>
  <si>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</si>
  <si>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</si>
  <si>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</si>
  <si>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</si>
  <si>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</si>
  <si>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</si>
  <si>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</si>
  <si>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</si>
  <si>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</si>
  <si>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</si>
  <si>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</si>
  <si>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</si>
  <si>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</si>
  <si>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</si>
  <si>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</si>
  <si>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</si>
  <si>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</si>
  <si>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</si>
  <si>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</si>
  <si>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</si>
  <si>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</si>
  <si>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</si>
  <si>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</si>
  <si>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</si>
  <si>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</si>
  <si>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</si>
  <si>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</si>
  <si>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</si>
  <si>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</si>
  <si>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</si>
  <si>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</si>
  <si>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</si>
  <si>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</si>
  <si>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</si>
  <si>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</si>
  <si>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</si>
  <si>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</si>
  <si>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</si>
  <si>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</si>
  <si>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</si>
  <si>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</si>
  <si>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</si>
  <si>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</si>
  <si>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</si>
  <si>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</si>
  <si>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</si>
  <si>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</si>
  <si>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</si>
  <si>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</si>
  <si>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</si>
  <si>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</si>
  <si>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</si>
  <si>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</si>
  <si>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</si>
  <si>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</si>
  <si>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</si>
  <si>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</si>
  <si>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</si>
  <si>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</si>
  <si>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</si>
  <si>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</si>
  <si>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</si>
  <si>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</si>
  <si>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</si>
  <si>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</si>
  <si>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</si>
  <si>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</si>
  <si>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</si>
  <si>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</si>
  <si>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</si>
  <si>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</si>
  <si>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</si>
  <si>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</si>
  <si>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</si>
  <si>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</si>
  <si>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</si>
  <si>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</si>
  <si>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</si>
  <si>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</si>
  <si>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</si>
  <si>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</si>
  <si>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</si>
  <si>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</si>
  <si>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</si>
  <si>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</si>
  <si>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</si>
  <si>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</si>
  <si>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</si>
  <si>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</si>
  <si>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</si>
  <si>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</si>
  <si>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</si>
  <si>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</si>
  <si>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</si>
  <si>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</si>
  <si>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</si>
  <si>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</si>
  <si>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</si>
  <si>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</si>
  <si>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</si>
  <si>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</si>
  <si>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</si>
  <si>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</si>
  <si>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</si>
  <si>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</si>
  <si>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</si>
  <si>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</si>
  <si>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</si>
  <si>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</si>
  <si>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</si>
  <si>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</si>
  <si>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</si>
  <si>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</si>
  <si>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</si>
  <si>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</si>
  <si>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</si>
  <si>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</si>
  <si>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</si>
  <si>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</si>
  <si>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</si>
  <si>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</si>
  <si>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</si>
  <si>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</si>
  <si>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</si>
  <si>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</si>
  <si>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</si>
  <si>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</si>
  <si>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</si>
  <si>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</si>
  <si>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</si>
  <si>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</si>
  <si>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</si>
  <si>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</si>
  <si>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</si>
  <si>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</si>
  <si>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</si>
  <si>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</si>
  <si>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</si>
  <si>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</si>
  <si>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</si>
  <si>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</si>
  <si>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</si>
  <si>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</si>
  <si>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</si>
  <si>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</si>
  <si>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</si>
  <si>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</si>
  <si>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</si>
  <si>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</si>
  <si>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</si>
  <si>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</si>
  <si>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</si>
  <si>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</si>
  <si>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</si>
  <si>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</si>
  <si>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</si>
  <si>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</si>
  <si>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</si>
  <si>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</si>
  <si>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</si>
  <si>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</si>
  <si>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</si>
  <si>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</si>
  <si>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</si>
  <si>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</si>
  <si>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</si>
  <si>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</si>
  <si>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</si>
  <si>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</si>
  <si>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</si>
  <si>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</si>
  <si>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</si>
  <si>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</si>
  <si>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</si>
  <si>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</si>
  <si>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</si>
  <si>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</si>
  <si>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</si>
  <si>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</si>
  <si>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</si>
  <si>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</si>
  <si>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</si>
  <si>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</si>
  <si>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</si>
  <si>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</si>
  <si>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</si>
  <si>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</si>
  <si>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</si>
  <si>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</si>
  <si>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</si>
  <si>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</si>
  <si>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</si>
  <si>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</si>
  <si>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</si>
  <si>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</si>
  <si>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</si>
  <si>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</si>
  <si>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</si>
  <si>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</si>
  <si>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</si>
  <si>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</si>
  <si>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</si>
  <si>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</si>
  <si>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</si>
  <si>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</si>
  <si>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</si>
  <si>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</si>
  <si>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</si>
  <si>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</si>
  <si>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</si>
  <si>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</si>
  <si>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</si>
  <si>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</si>
  <si>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</si>
  <si>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</si>
  <si>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</si>
  <si>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</si>
  <si>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</si>
  <si>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</si>
  <si>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</si>
  <si>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</si>
  <si>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</si>
  <si>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</si>
  <si>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</si>
  <si>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</si>
  <si>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</si>
  <si>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</si>
  <si>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</si>
  <si>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</si>
  <si>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</si>
  <si>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</si>
  <si>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</si>
  <si>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</si>
  <si>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</si>
  <si>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</si>
  <si>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</si>
  <si>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</si>
  <si>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</si>
  <si>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</si>
  <si>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</si>
  <si>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</si>
  <si>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</si>
  <si>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</si>
  <si>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</si>
  <si>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</si>
  <si>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</si>
  <si>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</si>
  <si>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</si>
  <si>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</si>
  <si>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</si>
  <si>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</si>
  <si>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</si>
  <si>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</si>
  <si>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</si>
  <si>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</si>
  <si>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</si>
  <si>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</si>
  <si>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</si>
  <si>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</si>
  <si>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</si>
  <si>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</si>
  <si>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</si>
  <si>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</si>
  <si>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</si>
  <si>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</si>
  <si>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</si>
  <si>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</si>
  <si>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</si>
  <si>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</si>
  <si>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</si>
  <si>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</si>
  <si>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</si>
  <si>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</si>
  <si>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</si>
  <si>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</si>
  <si>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</si>
  <si>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</si>
  <si>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</si>
  <si>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</si>
  <si>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</si>
  <si>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</si>
  <si>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</si>
  <si>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</si>
  <si>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</si>
  <si>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</si>
  <si>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</si>
  <si>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</si>
  <si>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</si>
  <si>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</si>
  <si>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</si>
  <si>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</si>
  <si>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</si>
  <si>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</si>
  <si>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</si>
  <si>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</si>
  <si>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</si>
  <si>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</si>
  <si>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</si>
  <si>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</si>
  <si>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</si>
  <si>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</si>
  <si>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</si>
  <si>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</si>
  <si>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</si>
  <si>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</si>
  <si>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</si>
  <si>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</si>
  <si>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</si>
  <si>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</si>
  <si>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</si>
  <si>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</si>
  <si>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</si>
  <si>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</si>
  <si>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</si>
  <si>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</si>
  <si>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</si>
  <si>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</si>
  <si>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</si>
  <si>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</si>
  <si>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</si>
  <si>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</si>
  <si>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</si>
  <si>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</si>
  <si>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</si>
  <si>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</si>
  <si>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</si>
  <si>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</si>
  <si>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</si>
  <si>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</si>
  <si>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</si>
  <si>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</si>
  <si>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</si>
  <si>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</si>
  <si>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</si>
  <si>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</si>
  <si>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</si>
  <si>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</si>
  <si>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</si>
  <si>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</si>
  <si>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</si>
  <si>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</si>
  <si>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</si>
  <si>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</si>
  <si>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</si>
  <si>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</si>
  <si>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</si>
  <si>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</si>
  <si>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</si>
  <si>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</si>
  <si>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</si>
  <si>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</si>
  <si>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</si>
  <si>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</si>
  <si>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</si>
  <si>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</si>
  <si>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</si>
  <si>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</si>
  <si>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</si>
  <si>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</si>
  <si>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</si>
  <si>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</si>
  <si>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</si>
  <si>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</si>
  <si>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</si>
  <si>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</si>
  <si>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</si>
  <si>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</si>
  <si>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</si>
  <si>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</si>
  <si>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</si>
  <si>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</si>
  <si>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</si>
  <si>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</si>
  <si>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</si>
  <si>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</si>
  <si>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</si>
  <si>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</si>
  <si>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</si>
  <si>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</si>
  <si>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</si>
  <si>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</si>
  <si>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</si>
  <si>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</si>
  <si>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</si>
  <si>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</si>
  <si>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</si>
  <si>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</si>
  <si>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</si>
  <si>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</si>
  <si>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</si>
  <si>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</si>
  <si>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</si>
  <si>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</si>
  <si>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</si>
  <si>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</si>
  <si>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</si>
  <si>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</si>
  <si>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</si>
  <si>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</si>
  <si>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</si>
  <si>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ESTADO DE GUANAJUATO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</si>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</sst>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0"/>
      <color theme="1"/>
      <name val="Times New Roman"/>
      <family val="2"/>
    </font>
    <font>
      <sz val="9"/>
      <color theme="1"/>
      <name val="Calibri"/>
      <family val="2"/>
    </font>
    <font>
      <sz val="8"/>
      <color rgb="FFFF00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17" fillId="0" borderId="0"/>
    <xf numFmtId="0" fontId="18" fillId="0" borderId="0"/>
    <xf numFmtId="43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8" fillId="0" borderId="9" xfId="13" applyNumberFormat="1" applyFont="1" applyFill="1" applyBorder="1" applyAlignment="1">
      <alignment horizontal="right" vertical="center"/>
    </xf>
    <xf numFmtId="3" fontId="8" fillId="0" borderId="1" xfId="13" applyNumberFormat="1" applyFont="1" applyFill="1" applyBorder="1" applyAlignment="1">
      <alignment horizontal="right" vertical="center" wrapText="1" indent="1"/>
    </xf>
    <xf numFmtId="4" fontId="5" fillId="0" borderId="0" xfId="0" applyNumberFormat="1" applyFont="1" applyFill="1"/>
    <xf numFmtId="3" fontId="2" fillId="0" borderId="1" xfId="13" applyNumberFormat="1" applyFont="1" applyFill="1" applyBorder="1" applyAlignment="1">
      <alignment horizontal="right" vertical="center" wrapText="1" indent="1"/>
    </xf>
    <xf numFmtId="4" fontId="2" fillId="0" borderId="9" xfId="13" applyNumberFormat="1" applyFont="1" applyFill="1" applyBorder="1" applyAlignment="1">
      <alignment horizontal="right" vertical="center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4" fontId="9" fillId="0" borderId="9" xfId="13" applyNumberFormat="1" applyFont="1" applyFill="1" applyBorder="1" applyAlignment="1">
      <alignment horizontal="right" vertical="center"/>
    </xf>
    <xf numFmtId="43" fontId="5" fillId="0" borderId="0" xfId="18" applyFont="1" applyFill="1"/>
    <xf numFmtId="3" fontId="19" fillId="0" borderId="0" xfId="10" applyNumberFormat="1" applyFont="1" applyFill="1"/>
    <xf numFmtId="3" fontId="8" fillId="7" borderId="1" xfId="13" applyNumberFormat="1" applyFont="1" applyFill="1" applyBorder="1" applyAlignment="1">
      <alignment horizontal="right" vertical="center"/>
    </xf>
  </cellXfs>
  <cellStyles count="44">
    <cellStyle name="Euro" xfId="32"/>
    <cellStyle name="Hipervínculo" xfId="11" builtinId="8"/>
    <cellStyle name="Millares" xfId="18" builtinId="3"/>
    <cellStyle name="Millares 2" xfId="1"/>
    <cellStyle name="Millares 2 2" xfId="15"/>
    <cellStyle name="Millares 2 2 2" xfId="21"/>
    <cellStyle name="Millares 2 2 3" xfId="34"/>
    <cellStyle name="Millares 2 3" xfId="16"/>
    <cellStyle name="Millares 2 3 2" xfId="22"/>
    <cellStyle name="Millares 2 3 3" xfId="35"/>
    <cellStyle name="Millares 2 4" xfId="20"/>
    <cellStyle name="Millares 2 5" xfId="33"/>
    <cellStyle name="Millares 3" xfId="19"/>
    <cellStyle name="Millares 3 2" xfId="25"/>
    <cellStyle name="Millares 3 3" xfId="36"/>
    <cellStyle name="Millares 4" xfId="17"/>
    <cellStyle name="Millares 4 2" xfId="23"/>
    <cellStyle name="Millares 5" xfId="27"/>
    <cellStyle name="Millares 6" xfId="24"/>
    <cellStyle name="Millares 7" xfId="30"/>
    <cellStyle name="Moneda 2" xfId="37"/>
    <cellStyle name="Normal" xfId="0" builtinId="0"/>
    <cellStyle name="Normal 2" xfId="2"/>
    <cellStyle name="Normal 2 2" xfId="3"/>
    <cellStyle name="Normal 2 2 2" xfId="29"/>
    <cellStyle name="Normal 2 3" xfId="9"/>
    <cellStyle name="Normal 3" xfId="8"/>
    <cellStyle name="Normal 3 2" xfId="10"/>
    <cellStyle name="Normal 3 2 2" xfId="13"/>
    <cellStyle name="Normal 3 3" xfId="12"/>
    <cellStyle name="Normal 3 4" xfId="28"/>
    <cellStyle name="Normal 4" xfId="4"/>
    <cellStyle name="Normal 4 2" xfId="39"/>
    <cellStyle name="Normal 4 3" xfId="38"/>
    <cellStyle name="Normal 5" xfId="5"/>
    <cellStyle name="Normal 5 2" xfId="41"/>
    <cellStyle name="Normal 5 3" xfId="40"/>
    <cellStyle name="Normal 56" xfId="6"/>
    <cellStyle name="Normal 6" xfId="26"/>
    <cellStyle name="Normal 6 2" xfId="43"/>
    <cellStyle name="Normal 6 3" xfId="42"/>
    <cellStyle name="Normal 7" xfId="31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="90" zoomScaleNormal="90" zoomScaleSheetLayoutView="100" workbookViewId="0">
      <selection activeCell="D21" sqref="D21"/>
    </sheetView>
  </sheetViews>
  <sheetFormatPr baseColWidth="10" defaultColWidth="12.85546875" defaultRowHeight="11.25" x14ac:dyDescent="0.2"/>
  <cols>
    <col min="1" max="1" width="14.7109375" style="1" customWidth="1"/>
    <col min="2" max="2" width="77.2851562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4" t="s">
        <v>601</v>
      </c>
      <c r="B1" s="155"/>
      <c r="C1" s="108" t="s">
        <v>495</v>
      </c>
      <c r="D1" s="109">
        <v>2024</v>
      </c>
    </row>
    <row r="2" spans="1:4" ht="16.149999999999999" customHeight="1" x14ac:dyDescent="0.2">
      <c r="A2" s="156" t="s">
        <v>494</v>
      </c>
      <c r="B2" s="157"/>
      <c r="C2" s="10" t="s">
        <v>496</v>
      </c>
      <c r="D2" s="110" t="s">
        <v>501</v>
      </c>
    </row>
    <row r="3" spans="1:4" ht="16.149999999999999" customHeight="1" x14ac:dyDescent="0.2">
      <c r="A3" s="158" t="s">
        <v>602</v>
      </c>
      <c r="B3" s="159"/>
      <c r="C3" s="10" t="s">
        <v>497</v>
      </c>
      <c r="D3" s="111">
        <v>3</v>
      </c>
    </row>
    <row r="4" spans="1:4" ht="16.149999999999999" customHeight="1" x14ac:dyDescent="0.2">
      <c r="A4" s="160" t="s">
        <v>516</v>
      </c>
      <c r="B4" s="161"/>
      <c r="C4" s="161"/>
      <c r="D4" s="162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C238" sqref="C238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3" width="15.7109375" style="14" customWidth="1"/>
    <col min="4" max="4" width="19.855468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57" t="s">
        <v>601</v>
      </c>
      <c r="B1" s="157"/>
      <c r="C1" s="157"/>
      <c r="D1" s="10" t="s">
        <v>498</v>
      </c>
      <c r="E1" s="19">
        <v>2024</v>
      </c>
    </row>
    <row r="2" spans="1:5" s="11" customFormat="1" ht="18.95" customHeight="1" x14ac:dyDescent="0.25">
      <c r="A2" s="157" t="s">
        <v>503</v>
      </c>
      <c r="B2" s="157"/>
      <c r="C2" s="157"/>
      <c r="D2" s="10" t="s">
        <v>499</v>
      </c>
      <c r="E2" s="19" t="s">
        <v>501</v>
      </c>
    </row>
    <row r="3" spans="1:5" s="11" customFormat="1" ht="18.95" customHeight="1" x14ac:dyDescent="0.25">
      <c r="A3" s="157" t="s">
        <v>602</v>
      </c>
      <c r="B3" s="157"/>
      <c r="C3" s="157"/>
      <c r="D3" s="10" t="s">
        <v>500</v>
      </c>
      <c r="E3" s="19">
        <v>3</v>
      </c>
    </row>
    <row r="4" spans="1:5" s="11" customFormat="1" ht="18.95" customHeight="1" x14ac:dyDescent="0.25">
      <c r="A4" s="157" t="s">
        <v>516</v>
      </c>
      <c r="B4" s="157"/>
      <c r="C4" s="157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2" t="s">
        <v>276</v>
      </c>
      <c r="E8" s="153" t="s">
        <v>597</v>
      </c>
    </row>
    <row r="9" spans="1:5" x14ac:dyDescent="0.2">
      <c r="A9" s="113">
        <v>4000</v>
      </c>
      <c r="B9" s="112" t="s">
        <v>557</v>
      </c>
      <c r="C9" s="114">
        <f>SUM(C10+C57+C69)</f>
        <v>923370420.25999999</v>
      </c>
      <c r="D9" s="77"/>
      <c r="E9" s="40"/>
    </row>
    <row r="10" spans="1:5" x14ac:dyDescent="0.2">
      <c r="A10" s="113">
        <v>4100</v>
      </c>
      <c r="B10" s="112" t="s">
        <v>223</v>
      </c>
      <c r="C10" s="114">
        <f>SUM(C11+C21+C27+C30+C36+C39+C48)</f>
        <v>140432380.13</v>
      </c>
      <c r="D10" s="77"/>
      <c r="E10" s="40"/>
    </row>
    <row r="11" spans="1:5" x14ac:dyDescent="0.2">
      <c r="A11" s="113">
        <v>4110</v>
      </c>
      <c r="B11" s="112" t="s">
        <v>224</v>
      </c>
      <c r="C11" s="114">
        <f>SUM(C12:C20)</f>
        <v>0</v>
      </c>
      <c r="D11" s="77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77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77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77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77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77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77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77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77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77"/>
      <c r="E20" s="40"/>
    </row>
    <row r="21" spans="1:5" x14ac:dyDescent="0.2">
      <c r="A21" s="113">
        <v>4120</v>
      </c>
      <c r="B21" s="112" t="s">
        <v>233</v>
      </c>
      <c r="C21" s="114">
        <f>SUM(C22:C26)</f>
        <v>0</v>
      </c>
      <c r="D21" s="77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77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77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77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77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77"/>
      <c r="E26" s="40"/>
    </row>
    <row r="27" spans="1:5" x14ac:dyDescent="0.2">
      <c r="A27" s="113">
        <v>4130</v>
      </c>
      <c r="B27" s="112" t="s">
        <v>238</v>
      </c>
      <c r="C27" s="114">
        <f>SUM(C28:C29)</f>
        <v>0</v>
      </c>
      <c r="D27" s="77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77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77"/>
      <c r="E29" s="40"/>
    </row>
    <row r="30" spans="1:5" x14ac:dyDescent="0.2">
      <c r="A30" s="113">
        <v>4140</v>
      </c>
      <c r="B30" s="112" t="s">
        <v>240</v>
      </c>
      <c r="C30" s="114">
        <f>SUM(C31:C35)</f>
        <v>0</v>
      </c>
      <c r="D30" s="77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77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77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77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77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77"/>
      <c r="E35" s="40"/>
    </row>
    <row r="36" spans="1:5" x14ac:dyDescent="0.2">
      <c r="A36" s="113">
        <v>4150</v>
      </c>
      <c r="B36" s="112" t="s">
        <v>413</v>
      </c>
      <c r="C36" s="114">
        <f>SUM(C37:C38)</f>
        <v>0</v>
      </c>
      <c r="D36" s="77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77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77"/>
      <c r="E38" s="40"/>
    </row>
    <row r="39" spans="1:5" x14ac:dyDescent="0.2">
      <c r="A39" s="113">
        <v>4160</v>
      </c>
      <c r="B39" s="112" t="s">
        <v>415</v>
      </c>
      <c r="C39" s="114">
        <f>SUM(C40:C47)</f>
        <v>0</v>
      </c>
      <c r="D39" s="77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77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77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77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77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77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77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77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77"/>
      <c r="E47" s="40"/>
    </row>
    <row r="48" spans="1:5" x14ac:dyDescent="0.2">
      <c r="A48" s="113">
        <v>4170</v>
      </c>
      <c r="B48" s="112" t="s">
        <v>493</v>
      </c>
      <c r="C48" s="114">
        <f>SUM(C49:C56)</f>
        <v>140432380.13</v>
      </c>
      <c r="D48" s="77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77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77"/>
      <c r="E50" s="40"/>
    </row>
    <row r="51" spans="1:5" ht="22.5" x14ac:dyDescent="0.2">
      <c r="A51" s="41">
        <v>4173</v>
      </c>
      <c r="B51" s="43" t="s">
        <v>419</v>
      </c>
      <c r="C51" s="45">
        <v>140432380.13</v>
      </c>
      <c r="D51" s="77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77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77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77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77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77"/>
      <c r="E56" s="40"/>
    </row>
    <row r="57" spans="1:5" ht="33.75" x14ac:dyDescent="0.2">
      <c r="A57" s="113">
        <v>4200</v>
      </c>
      <c r="B57" s="115" t="s">
        <v>425</v>
      </c>
      <c r="C57" s="114">
        <f>+C58+C64</f>
        <v>782465553.88</v>
      </c>
      <c r="D57" s="77"/>
      <c r="E57" s="40"/>
    </row>
    <row r="58" spans="1:5" ht="22.5" x14ac:dyDescent="0.2">
      <c r="A58" s="113">
        <v>4210</v>
      </c>
      <c r="B58" s="115" t="s">
        <v>426</v>
      </c>
      <c r="C58" s="114">
        <f>SUM(C59:C63)</f>
        <v>594168003.22000003</v>
      </c>
      <c r="D58" s="77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77"/>
      <c r="E59" s="40"/>
    </row>
    <row r="60" spans="1:5" x14ac:dyDescent="0.2">
      <c r="A60" s="41">
        <v>4212</v>
      </c>
      <c r="B60" s="42" t="s">
        <v>253</v>
      </c>
      <c r="C60" s="45">
        <v>594168003.22000003</v>
      </c>
      <c r="D60" s="77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77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77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77"/>
      <c r="E63" s="40"/>
    </row>
    <row r="64" spans="1:5" x14ac:dyDescent="0.2">
      <c r="A64" s="113">
        <v>4220</v>
      </c>
      <c r="B64" s="112" t="s">
        <v>255</v>
      </c>
      <c r="C64" s="114">
        <f>SUM(C65:C68)</f>
        <v>188297550.66</v>
      </c>
      <c r="D64" s="77"/>
      <c r="E64" s="40"/>
    </row>
    <row r="65" spans="1:5" x14ac:dyDescent="0.2">
      <c r="A65" s="41">
        <v>4221</v>
      </c>
      <c r="B65" s="42" t="s">
        <v>256</v>
      </c>
      <c r="C65" s="45">
        <v>188297550.66</v>
      </c>
      <c r="D65" s="77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77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77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77"/>
      <c r="E68" s="40"/>
    </row>
    <row r="69" spans="1:5" x14ac:dyDescent="0.2">
      <c r="A69" s="116">
        <v>4300</v>
      </c>
      <c r="B69" s="112" t="s">
        <v>260</v>
      </c>
      <c r="C69" s="114">
        <f>C70+C73+C79+C81+C83</f>
        <v>472486.25</v>
      </c>
      <c r="D69" s="42"/>
      <c r="E69" s="42"/>
    </row>
    <row r="70" spans="1:5" x14ac:dyDescent="0.2">
      <c r="A70" s="116">
        <v>4310</v>
      </c>
      <c r="B70" s="112" t="s">
        <v>261</v>
      </c>
      <c r="C70" s="114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16">
        <v>4320</v>
      </c>
      <c r="B73" s="112" t="s">
        <v>263</v>
      </c>
      <c r="C73" s="114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16">
        <v>4330</v>
      </c>
      <c r="B79" s="112" t="s">
        <v>269</v>
      </c>
      <c r="C79" s="114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16">
        <v>4340</v>
      </c>
      <c r="B81" s="112" t="s">
        <v>270</v>
      </c>
      <c r="C81" s="114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16">
        <v>4390</v>
      </c>
      <c r="B83" s="112" t="s">
        <v>271</v>
      </c>
      <c r="C83" s="114">
        <f>SUM(C84:C90)</f>
        <v>472486.25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472486.25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16">
        <v>5000</v>
      </c>
      <c r="B94" s="112" t="s">
        <v>277</v>
      </c>
      <c r="C94" s="114">
        <f>C95+C123+C156+C166+C181+C210</f>
        <v>713641408.65999985</v>
      </c>
      <c r="D94" s="117">
        <v>1</v>
      </c>
      <c r="E94" s="42"/>
    </row>
    <row r="95" spans="1:5" x14ac:dyDescent="0.2">
      <c r="A95" s="116">
        <v>5100</v>
      </c>
      <c r="B95" s="112" t="s">
        <v>278</v>
      </c>
      <c r="C95" s="114">
        <f>C96+C103+C113</f>
        <v>469593067.04999995</v>
      </c>
      <c r="D95" s="117">
        <f>C95/$C$94</f>
        <v>0.6580238497255253</v>
      </c>
      <c r="E95" s="42"/>
    </row>
    <row r="96" spans="1:5" x14ac:dyDescent="0.2">
      <c r="A96" s="116">
        <v>5110</v>
      </c>
      <c r="B96" s="112" t="s">
        <v>279</v>
      </c>
      <c r="C96" s="114">
        <f>SUM(C97:C102)</f>
        <v>124085775.47</v>
      </c>
      <c r="D96" s="117">
        <f t="shared" ref="D96:D159" si="0">C96/$C$94</f>
        <v>0.17387692749359249</v>
      </c>
      <c r="E96" s="42"/>
    </row>
    <row r="97" spans="1:5" x14ac:dyDescent="0.2">
      <c r="A97" s="44">
        <v>5111</v>
      </c>
      <c r="B97" s="42" t="s">
        <v>280</v>
      </c>
      <c r="C97" s="45">
        <v>19182121.010000002</v>
      </c>
      <c r="D97" s="46">
        <f t="shared" si="0"/>
        <v>2.687921521540931E-2</v>
      </c>
      <c r="E97" s="42"/>
    </row>
    <row r="98" spans="1:5" x14ac:dyDescent="0.2">
      <c r="A98" s="44">
        <v>5112</v>
      </c>
      <c r="B98" s="42" t="s">
        <v>281</v>
      </c>
      <c r="C98" s="45">
        <v>45190714.630000003</v>
      </c>
      <c r="D98" s="46">
        <f t="shared" si="0"/>
        <v>6.3324120604008022E-2</v>
      </c>
      <c r="E98" s="42"/>
    </row>
    <row r="99" spans="1:5" x14ac:dyDescent="0.2">
      <c r="A99" s="44">
        <v>5113</v>
      </c>
      <c r="B99" s="42" t="s">
        <v>282</v>
      </c>
      <c r="C99" s="45">
        <v>15347321.42</v>
      </c>
      <c r="D99" s="46">
        <f t="shared" si="0"/>
        <v>2.1505648682603174E-2</v>
      </c>
      <c r="E99" s="42"/>
    </row>
    <row r="100" spans="1:5" x14ac:dyDescent="0.2">
      <c r="A100" s="44">
        <v>5114</v>
      </c>
      <c r="B100" s="42" t="s">
        <v>283</v>
      </c>
      <c r="C100" s="45">
        <v>12782680.48</v>
      </c>
      <c r="D100" s="46">
        <f t="shared" si="0"/>
        <v>1.7911909713874314E-2</v>
      </c>
      <c r="E100" s="42"/>
    </row>
    <row r="101" spans="1:5" x14ac:dyDescent="0.2">
      <c r="A101" s="44">
        <v>5115</v>
      </c>
      <c r="B101" s="42" t="s">
        <v>284</v>
      </c>
      <c r="C101" s="45">
        <v>31465297.190000001</v>
      </c>
      <c r="D101" s="46">
        <f t="shared" si="0"/>
        <v>4.4091187546252672E-2</v>
      </c>
      <c r="E101" s="42"/>
    </row>
    <row r="102" spans="1:5" x14ac:dyDescent="0.2">
      <c r="A102" s="44">
        <v>5116</v>
      </c>
      <c r="B102" s="42" t="s">
        <v>285</v>
      </c>
      <c r="C102" s="45">
        <v>117640.74</v>
      </c>
      <c r="D102" s="46">
        <f t="shared" si="0"/>
        <v>1.6484573144500303E-4</v>
      </c>
      <c r="E102" s="42"/>
    </row>
    <row r="103" spans="1:5" x14ac:dyDescent="0.2">
      <c r="A103" s="116">
        <v>5120</v>
      </c>
      <c r="B103" s="112" t="s">
        <v>286</v>
      </c>
      <c r="C103" s="114">
        <f>SUM(C104:C112)</f>
        <v>305566210.20999992</v>
      </c>
      <c r="D103" s="117">
        <f t="shared" si="0"/>
        <v>0.42817892361901999</v>
      </c>
      <c r="E103" s="42"/>
    </row>
    <row r="104" spans="1:5" x14ac:dyDescent="0.2">
      <c r="A104" s="44">
        <v>5121</v>
      </c>
      <c r="B104" s="42" t="s">
        <v>287</v>
      </c>
      <c r="C104" s="45">
        <v>1827721.16</v>
      </c>
      <c r="D104" s="46">
        <f t="shared" si="0"/>
        <v>2.5611198254763563E-3</v>
      </c>
      <c r="E104" s="42"/>
    </row>
    <row r="105" spans="1:5" x14ac:dyDescent="0.2">
      <c r="A105" s="44">
        <v>5122</v>
      </c>
      <c r="B105" s="42" t="s">
        <v>288</v>
      </c>
      <c r="C105" s="45">
        <v>291848652.89999998</v>
      </c>
      <c r="D105" s="46">
        <f t="shared" si="0"/>
        <v>0.40895700467830537</v>
      </c>
      <c r="E105" s="42"/>
    </row>
    <row r="106" spans="1:5" x14ac:dyDescent="0.2">
      <c r="A106" s="44">
        <v>5123</v>
      </c>
      <c r="B106" s="42" t="s">
        <v>289</v>
      </c>
      <c r="C106" s="45">
        <v>550526.44999999995</v>
      </c>
      <c r="D106" s="46">
        <f t="shared" si="0"/>
        <v>7.7143288396580036E-4</v>
      </c>
      <c r="E106" s="42"/>
    </row>
    <row r="107" spans="1:5" x14ac:dyDescent="0.2">
      <c r="A107" s="44">
        <v>5124</v>
      </c>
      <c r="B107" s="42" t="s">
        <v>290</v>
      </c>
      <c r="C107" s="45">
        <v>712615.87</v>
      </c>
      <c r="D107" s="46">
        <f t="shared" si="0"/>
        <v>9.9856294961649496E-4</v>
      </c>
      <c r="E107" s="42"/>
    </row>
    <row r="108" spans="1:5" x14ac:dyDescent="0.2">
      <c r="A108" s="44">
        <v>5125</v>
      </c>
      <c r="B108" s="42" t="s">
        <v>291</v>
      </c>
      <c r="C108" s="45">
        <v>178599.9</v>
      </c>
      <c r="D108" s="46">
        <f t="shared" si="0"/>
        <v>2.5026560655351537E-4</v>
      </c>
      <c r="E108" s="42"/>
    </row>
    <row r="109" spans="1:5" x14ac:dyDescent="0.2">
      <c r="A109" s="44">
        <v>5126</v>
      </c>
      <c r="B109" s="42" t="s">
        <v>292</v>
      </c>
      <c r="C109" s="45">
        <v>8059174.1399999997</v>
      </c>
      <c r="D109" s="46">
        <f t="shared" si="0"/>
        <v>1.1293030424247189E-2</v>
      </c>
      <c r="E109" s="42"/>
    </row>
    <row r="110" spans="1:5" x14ac:dyDescent="0.2">
      <c r="A110" s="44">
        <v>5127</v>
      </c>
      <c r="B110" s="42" t="s">
        <v>293</v>
      </c>
      <c r="C110" s="45">
        <v>1024992.09</v>
      </c>
      <c r="D110" s="46">
        <f t="shared" si="0"/>
        <v>1.436284494652043E-3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1363927.7</v>
      </c>
      <c r="D112" s="46">
        <f t="shared" si="0"/>
        <v>1.9112227562033412E-3</v>
      </c>
      <c r="E112" s="42"/>
    </row>
    <row r="113" spans="1:5" x14ac:dyDescent="0.2">
      <c r="A113" s="116">
        <v>5130</v>
      </c>
      <c r="B113" s="112" t="s">
        <v>296</v>
      </c>
      <c r="C113" s="114">
        <f>SUM(C114:C122)</f>
        <v>39941081.370000005</v>
      </c>
      <c r="D113" s="117">
        <f t="shared" si="0"/>
        <v>5.5967998612912795E-2</v>
      </c>
      <c r="E113" s="42"/>
    </row>
    <row r="114" spans="1:5" x14ac:dyDescent="0.2">
      <c r="A114" s="44">
        <v>5131</v>
      </c>
      <c r="B114" s="42" t="s">
        <v>297</v>
      </c>
      <c r="C114" s="45">
        <v>2534695.21</v>
      </c>
      <c r="D114" s="46">
        <f t="shared" si="0"/>
        <v>3.5517770959498859E-3</v>
      </c>
      <c r="E114" s="42"/>
    </row>
    <row r="115" spans="1:5" x14ac:dyDescent="0.2">
      <c r="A115" s="44">
        <v>5132</v>
      </c>
      <c r="B115" s="42" t="s">
        <v>298</v>
      </c>
      <c r="C115" s="45">
        <v>3361829.36</v>
      </c>
      <c r="D115" s="46">
        <f t="shared" si="0"/>
        <v>4.7108103862869817E-3</v>
      </c>
      <c r="E115" s="42"/>
    </row>
    <row r="116" spans="1:5" x14ac:dyDescent="0.2">
      <c r="A116" s="44">
        <v>5133</v>
      </c>
      <c r="B116" s="42" t="s">
        <v>299</v>
      </c>
      <c r="C116" s="45">
        <v>15760674.710000001</v>
      </c>
      <c r="D116" s="46">
        <f t="shared" si="0"/>
        <v>2.2084865758551939E-2</v>
      </c>
      <c r="E116" s="42"/>
    </row>
    <row r="117" spans="1:5" x14ac:dyDescent="0.2">
      <c r="A117" s="44">
        <v>5134</v>
      </c>
      <c r="B117" s="42" t="s">
        <v>300</v>
      </c>
      <c r="C117" s="45">
        <v>1556594.57</v>
      </c>
      <c r="D117" s="46">
        <f t="shared" si="0"/>
        <v>2.1811999011139339E-3</v>
      </c>
      <c r="E117" s="42"/>
    </row>
    <row r="118" spans="1:5" x14ac:dyDescent="0.2">
      <c r="A118" s="44">
        <v>5135</v>
      </c>
      <c r="B118" s="42" t="s">
        <v>301</v>
      </c>
      <c r="C118" s="45">
        <v>5903427.3799999999</v>
      </c>
      <c r="D118" s="46">
        <f t="shared" si="0"/>
        <v>8.272260141244929E-3</v>
      </c>
      <c r="E118" s="42"/>
    </row>
    <row r="119" spans="1:5" x14ac:dyDescent="0.2">
      <c r="A119" s="44">
        <v>5136</v>
      </c>
      <c r="B119" s="42" t="s">
        <v>302</v>
      </c>
      <c r="C119" s="45">
        <v>4064709.8</v>
      </c>
      <c r="D119" s="46">
        <f t="shared" si="0"/>
        <v>5.695731428522738E-3</v>
      </c>
      <c r="E119" s="42"/>
    </row>
    <row r="120" spans="1:5" x14ac:dyDescent="0.2">
      <c r="A120" s="44">
        <v>5137</v>
      </c>
      <c r="B120" s="42" t="s">
        <v>303</v>
      </c>
      <c r="C120" s="45">
        <v>166574.62</v>
      </c>
      <c r="D120" s="46">
        <f t="shared" si="0"/>
        <v>2.3341501485007177E-4</v>
      </c>
      <c r="E120" s="42"/>
    </row>
    <row r="121" spans="1:5" x14ac:dyDescent="0.2">
      <c r="A121" s="44">
        <v>5138</v>
      </c>
      <c r="B121" s="42" t="s">
        <v>304</v>
      </c>
      <c r="C121" s="45">
        <v>3351866.88</v>
      </c>
      <c r="D121" s="46">
        <f t="shared" si="0"/>
        <v>4.6968503219197719E-3</v>
      </c>
      <c r="E121" s="42"/>
    </row>
    <row r="122" spans="1:5" x14ac:dyDescent="0.2">
      <c r="A122" s="44">
        <v>5139</v>
      </c>
      <c r="B122" s="42" t="s">
        <v>305</v>
      </c>
      <c r="C122" s="45">
        <v>3240708.84</v>
      </c>
      <c r="D122" s="46">
        <f t="shared" si="0"/>
        <v>4.5410885644725394E-3</v>
      </c>
      <c r="E122" s="42"/>
    </row>
    <row r="123" spans="1:5" x14ac:dyDescent="0.2">
      <c r="A123" s="116">
        <v>5200</v>
      </c>
      <c r="B123" s="112" t="s">
        <v>306</v>
      </c>
      <c r="C123" s="114">
        <f>C124+C127+C130+C133+C138+C142+C145+C147+C153</f>
        <v>146810730.31999999</v>
      </c>
      <c r="D123" s="117">
        <f t="shared" si="0"/>
        <v>0.20572058815318131</v>
      </c>
      <c r="E123" s="42"/>
    </row>
    <row r="124" spans="1:5" x14ac:dyDescent="0.2">
      <c r="A124" s="116">
        <v>5210</v>
      </c>
      <c r="B124" s="112" t="s">
        <v>307</v>
      </c>
      <c r="C124" s="114">
        <f>SUM(C125:C126)</f>
        <v>0</v>
      </c>
      <c r="D124" s="117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16">
        <v>5220</v>
      </c>
      <c r="B127" s="112" t="s">
        <v>310</v>
      </c>
      <c r="C127" s="114">
        <f>SUM(C128:C129)</f>
        <v>5405605.5999999996</v>
      </c>
      <c r="D127" s="117">
        <f t="shared" si="0"/>
        <v>7.5746804128842141E-3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5405605.5999999996</v>
      </c>
      <c r="D129" s="46">
        <f t="shared" si="0"/>
        <v>7.5746804128842141E-3</v>
      </c>
      <c r="E129" s="42"/>
    </row>
    <row r="130" spans="1:5" x14ac:dyDescent="0.2">
      <c r="A130" s="116">
        <v>5230</v>
      </c>
      <c r="B130" s="112" t="s">
        <v>257</v>
      </c>
      <c r="C130" s="114">
        <f>SUM(C131:C132)</f>
        <v>0</v>
      </c>
      <c r="D130" s="117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16">
        <v>5240</v>
      </c>
      <c r="B133" s="112" t="s">
        <v>258</v>
      </c>
      <c r="C133" s="114">
        <f>SUM(C134:C137)</f>
        <v>135656670.16999999</v>
      </c>
      <c r="D133" s="117">
        <f t="shared" si="0"/>
        <v>0.19009080544348134</v>
      </c>
      <c r="E133" s="42"/>
    </row>
    <row r="134" spans="1:5" x14ac:dyDescent="0.2">
      <c r="A134" s="44">
        <v>5241</v>
      </c>
      <c r="B134" s="42" t="s">
        <v>315</v>
      </c>
      <c r="C134" s="45">
        <v>131876711.56999999</v>
      </c>
      <c r="D134" s="46">
        <f t="shared" si="0"/>
        <v>0.18479408561454427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3779958.6</v>
      </c>
      <c r="D136" s="46">
        <f t="shared" si="0"/>
        <v>5.296719828937064E-3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16">
        <v>5250</v>
      </c>
      <c r="B138" s="112" t="s">
        <v>259</v>
      </c>
      <c r="C138" s="114">
        <f>SUM(C139:C141)</f>
        <v>5748454.5500000007</v>
      </c>
      <c r="D138" s="117">
        <f t="shared" si="0"/>
        <v>8.0551022968157627E-3</v>
      </c>
      <c r="E138" s="42"/>
    </row>
    <row r="139" spans="1:5" x14ac:dyDescent="0.2">
      <c r="A139" s="44">
        <v>5251</v>
      </c>
      <c r="B139" s="42" t="s">
        <v>319</v>
      </c>
      <c r="C139" s="45">
        <v>2934126.41</v>
      </c>
      <c r="D139" s="46">
        <f t="shared" si="0"/>
        <v>4.1114856486668726E-3</v>
      </c>
      <c r="E139" s="42"/>
    </row>
    <row r="140" spans="1:5" x14ac:dyDescent="0.2">
      <c r="A140" s="44">
        <v>5252</v>
      </c>
      <c r="B140" s="42" t="s">
        <v>320</v>
      </c>
      <c r="C140" s="45">
        <v>2814328.14</v>
      </c>
      <c r="D140" s="46">
        <f t="shared" si="0"/>
        <v>3.9436166481488892E-3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16">
        <v>5260</v>
      </c>
      <c r="B142" s="112" t="s">
        <v>322</v>
      </c>
      <c r="C142" s="114">
        <f>SUM(C143:C144)</f>
        <v>0</v>
      </c>
      <c r="D142" s="117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16">
        <v>5270</v>
      </c>
      <c r="B145" s="112" t="s">
        <v>325</v>
      </c>
      <c r="C145" s="114">
        <f>SUM(C146)</f>
        <v>0</v>
      </c>
      <c r="D145" s="117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16">
        <v>5280</v>
      </c>
      <c r="B147" s="112" t="s">
        <v>327</v>
      </c>
      <c r="C147" s="114">
        <f>SUM(C148:C152)</f>
        <v>0</v>
      </c>
      <c r="D147" s="117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16">
        <v>5290</v>
      </c>
      <c r="B153" s="112" t="s">
        <v>333</v>
      </c>
      <c r="C153" s="114">
        <f>SUM(C154:C155)</f>
        <v>0</v>
      </c>
      <c r="D153" s="117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16">
        <v>5300</v>
      </c>
      <c r="B156" s="112" t="s">
        <v>336</v>
      </c>
      <c r="C156" s="114">
        <f>C157+C160+C163</f>
        <v>0</v>
      </c>
      <c r="D156" s="117">
        <f t="shared" si="0"/>
        <v>0</v>
      </c>
      <c r="E156" s="42"/>
    </row>
    <row r="157" spans="1:5" x14ac:dyDescent="0.2">
      <c r="A157" s="116">
        <v>5310</v>
      </c>
      <c r="B157" s="112" t="s">
        <v>252</v>
      </c>
      <c r="C157" s="114">
        <f>C158+C159</f>
        <v>0</v>
      </c>
      <c r="D157" s="117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16">
        <v>5320</v>
      </c>
      <c r="B160" s="112" t="s">
        <v>253</v>
      </c>
      <c r="C160" s="114">
        <f>SUM(C161:C162)</f>
        <v>0</v>
      </c>
      <c r="D160" s="117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16">
        <v>5330</v>
      </c>
      <c r="B163" s="112" t="s">
        <v>254</v>
      </c>
      <c r="C163" s="114">
        <f>SUM(C164:C165)</f>
        <v>0</v>
      </c>
      <c r="D163" s="117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16">
        <v>5400</v>
      </c>
      <c r="B166" s="112" t="s">
        <v>343</v>
      </c>
      <c r="C166" s="114">
        <f>C167+C170+C173+C176+C178</f>
        <v>0</v>
      </c>
      <c r="D166" s="117">
        <f t="shared" si="1"/>
        <v>0</v>
      </c>
      <c r="E166" s="42"/>
    </row>
    <row r="167" spans="1:5" x14ac:dyDescent="0.2">
      <c r="A167" s="116">
        <v>5410</v>
      </c>
      <c r="B167" s="112" t="s">
        <v>344</v>
      </c>
      <c r="C167" s="114">
        <f>SUM(C168:C169)</f>
        <v>0</v>
      </c>
      <c r="D167" s="117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16">
        <v>5420</v>
      </c>
      <c r="B170" s="112" t="s">
        <v>347</v>
      </c>
      <c r="C170" s="114">
        <f>SUM(C171:C172)</f>
        <v>0</v>
      </c>
      <c r="D170" s="117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16">
        <v>5430</v>
      </c>
      <c r="B173" s="112" t="s">
        <v>350</v>
      </c>
      <c r="C173" s="114">
        <f>SUM(C174:C175)</f>
        <v>0</v>
      </c>
      <c r="D173" s="117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16">
        <v>5440</v>
      </c>
      <c r="B176" s="112" t="s">
        <v>353</v>
      </c>
      <c r="C176" s="114">
        <f>SUM(C177)</f>
        <v>0</v>
      </c>
      <c r="D176" s="117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16">
        <v>5450</v>
      </c>
      <c r="B178" s="112" t="s">
        <v>354</v>
      </c>
      <c r="C178" s="114">
        <f>SUM(C179:C180)</f>
        <v>0</v>
      </c>
      <c r="D178" s="117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16">
        <v>5500</v>
      </c>
      <c r="B181" s="112" t="s">
        <v>357</v>
      </c>
      <c r="C181" s="114">
        <f>C182+C191+C194+C200</f>
        <v>97237611.290000007</v>
      </c>
      <c r="D181" s="117">
        <f t="shared" si="1"/>
        <v>0.1362555621212935</v>
      </c>
      <c r="E181" s="42"/>
    </row>
    <row r="182" spans="1:5" x14ac:dyDescent="0.2">
      <c r="A182" s="116">
        <v>5510</v>
      </c>
      <c r="B182" s="112" t="s">
        <v>358</v>
      </c>
      <c r="C182" s="114">
        <f>SUM(C183:C190)</f>
        <v>0</v>
      </c>
      <c r="D182" s="117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6">
        <v>5520</v>
      </c>
      <c r="B191" s="112" t="s">
        <v>40</v>
      </c>
      <c r="C191" s="114">
        <f>SUM(C192:C193)</f>
        <v>0</v>
      </c>
      <c r="D191" s="117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16">
        <v>5530</v>
      </c>
      <c r="B194" s="112" t="s">
        <v>368</v>
      </c>
      <c r="C194" s="114">
        <f>SUM(C195:C199)</f>
        <v>97237603.390000001</v>
      </c>
      <c r="D194" s="117">
        <f t="shared" si="1"/>
        <v>0.13625555105130804</v>
      </c>
      <c r="E194" s="42"/>
    </row>
    <row r="195" spans="1:5" x14ac:dyDescent="0.2">
      <c r="A195" s="44">
        <v>5531</v>
      </c>
      <c r="B195" s="42" t="s">
        <v>369</v>
      </c>
      <c r="C195" s="45">
        <v>97237603.390000001</v>
      </c>
      <c r="D195" s="46">
        <f t="shared" si="1"/>
        <v>0.13625555105130804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16">
        <v>5590</v>
      </c>
      <c r="B200" s="112" t="s">
        <v>374</v>
      </c>
      <c r="C200" s="114">
        <f>SUM(C201:C209)</f>
        <v>7.9</v>
      </c>
      <c r="D200" s="117">
        <f t="shared" si="1"/>
        <v>1.1069985435449693E-8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7.9</v>
      </c>
      <c r="D209" s="46">
        <f t="shared" si="1"/>
        <v>1.1069985435449693E-8</v>
      </c>
      <c r="E209" s="42"/>
    </row>
    <row r="210" spans="1:5" x14ac:dyDescent="0.2">
      <c r="A210" s="116">
        <v>5600</v>
      </c>
      <c r="B210" s="112" t="s">
        <v>39</v>
      </c>
      <c r="C210" s="114">
        <f>C211</f>
        <v>0</v>
      </c>
      <c r="D210" s="117">
        <f t="shared" si="1"/>
        <v>0</v>
      </c>
      <c r="E210" s="42"/>
    </row>
    <row r="211" spans="1:5" x14ac:dyDescent="0.2">
      <c r="A211" s="116">
        <v>5610</v>
      </c>
      <c r="B211" s="112" t="s">
        <v>382</v>
      </c>
      <c r="C211" s="114">
        <f>C212</f>
        <v>0</v>
      </c>
      <c r="D211" s="117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19685039370078741" right="0.19685039370078741" top="0.19685039370078741" bottom="0.19685039370078741" header="0.31496062992125984" footer="0.31496062992125984"/>
  <pageSetup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D186" sqref="D18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17.85546875" style="14" customWidth="1"/>
    <col min="6" max="6" width="17.7109375" style="14" customWidth="1"/>
    <col min="7" max="8" width="16.7109375" style="14" customWidth="1"/>
    <col min="9" max="9" width="21.57031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3" t="s">
        <v>601</v>
      </c>
      <c r="B1" s="164"/>
      <c r="C1" s="164"/>
      <c r="D1" s="164"/>
      <c r="E1" s="164"/>
      <c r="F1" s="164"/>
      <c r="G1" s="10" t="s">
        <v>498</v>
      </c>
      <c r="H1" s="19">
        <v>2024</v>
      </c>
    </row>
    <row r="2" spans="1:8" s="11" customFormat="1" ht="18.95" customHeight="1" x14ac:dyDescent="0.25">
      <c r="A2" s="163" t="s">
        <v>502</v>
      </c>
      <c r="B2" s="164"/>
      <c r="C2" s="164"/>
      <c r="D2" s="164"/>
      <c r="E2" s="164"/>
      <c r="F2" s="164"/>
      <c r="G2" s="10" t="s">
        <v>499</v>
      </c>
      <c r="H2" s="19" t="s">
        <v>501</v>
      </c>
    </row>
    <row r="3" spans="1:8" s="11" customFormat="1" ht="18.95" customHeight="1" x14ac:dyDescent="0.25">
      <c r="A3" s="163" t="s">
        <v>602</v>
      </c>
      <c r="B3" s="164"/>
      <c r="C3" s="164"/>
      <c r="D3" s="164"/>
      <c r="E3" s="164"/>
      <c r="F3" s="164"/>
      <c r="G3" s="10" t="s">
        <v>500</v>
      </c>
      <c r="H3" s="19">
        <v>3</v>
      </c>
    </row>
    <row r="4" spans="1:8" s="11" customFormat="1" ht="18.95" customHeight="1" x14ac:dyDescent="0.25">
      <c r="A4" s="163" t="s">
        <v>516</v>
      </c>
      <c r="B4" s="164"/>
      <c r="C4" s="164"/>
      <c r="D4" s="164"/>
      <c r="E4" s="164"/>
      <c r="F4" s="164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5759624.3899999997</v>
      </c>
      <c r="D15" s="18">
        <v>5086983.91</v>
      </c>
      <c r="E15" s="18">
        <v>7911146.0300000003</v>
      </c>
      <c r="F15" s="18">
        <v>8204156.7199999997</v>
      </c>
      <c r="G15" s="18">
        <v>7300417.6900000004</v>
      </c>
    </row>
    <row r="16" spans="1:8" x14ac:dyDescent="0.2">
      <c r="A16" s="16">
        <v>1124</v>
      </c>
      <c r="B16" s="14" t="s">
        <v>122</v>
      </c>
      <c r="C16" s="18">
        <v>1844</v>
      </c>
      <c r="D16" s="18">
        <v>1844</v>
      </c>
      <c r="E16" s="18">
        <v>2487</v>
      </c>
      <c r="F16" s="18">
        <v>2487</v>
      </c>
      <c r="G16" s="18">
        <v>8233.14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14434642.83</v>
      </c>
      <c r="D20" s="18">
        <v>14434642.83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264500</v>
      </c>
      <c r="D21" s="18">
        <v>264500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2664295.2599999998</v>
      </c>
      <c r="D24" s="18">
        <v>2664295.2599999998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1558323.28</v>
      </c>
      <c r="D27" s="18">
        <v>1558323.28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6468442.4699999997</v>
      </c>
    </row>
    <row r="33" spans="1:8" x14ac:dyDescent="0.2">
      <c r="A33" s="16">
        <v>1141</v>
      </c>
      <c r="B33" s="14" t="s">
        <v>137</v>
      </c>
      <c r="C33" s="18">
        <v>3553694.13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2914748.34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9319893.7599999998</v>
      </c>
    </row>
    <row r="42" spans="1:8" x14ac:dyDescent="0.2">
      <c r="A42" s="16">
        <v>1151</v>
      </c>
      <c r="B42" s="14" t="s">
        <v>145</v>
      </c>
      <c r="C42" s="18">
        <v>9319893.7599999998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94503486.319999993</v>
      </c>
      <c r="D56" s="18">
        <f>SUM(D57:D63)</f>
        <v>0</v>
      </c>
      <c r="E56" s="18">
        <f>SUM(E57:E63)</f>
        <v>37916.660000000003</v>
      </c>
    </row>
    <row r="57" spans="1:10" x14ac:dyDescent="0.2">
      <c r="A57" s="16">
        <v>1231</v>
      </c>
      <c r="B57" s="14" t="s">
        <v>150</v>
      </c>
      <c r="C57" s="18">
        <v>0</v>
      </c>
      <c r="D57" s="138"/>
      <c r="E57" s="138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6971307.9299999997</v>
      </c>
      <c r="D59" s="18">
        <v>0</v>
      </c>
      <c r="E59" s="18">
        <v>37916.660000000003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87532178.390000001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216243398.96000001</v>
      </c>
      <c r="D64" s="18">
        <f t="shared" ref="D64:E64" si="0">SUM(D65:D72)</f>
        <v>0</v>
      </c>
      <c r="E64" s="18">
        <f t="shared" si="0"/>
        <v>146538561.87</v>
      </c>
    </row>
    <row r="65" spans="1:9" x14ac:dyDescent="0.2">
      <c r="A65" s="16">
        <v>1241</v>
      </c>
      <c r="B65" s="14" t="s">
        <v>158</v>
      </c>
      <c r="C65" s="18">
        <v>28309417.510000002</v>
      </c>
      <c r="D65" s="18">
        <v>0</v>
      </c>
      <c r="E65" s="18">
        <v>22810071.559999999</v>
      </c>
    </row>
    <row r="66" spans="1:9" x14ac:dyDescent="0.2">
      <c r="A66" s="16">
        <v>1242</v>
      </c>
      <c r="B66" s="14" t="s">
        <v>159</v>
      </c>
      <c r="C66" s="18">
        <v>1613240.65</v>
      </c>
      <c r="D66" s="18">
        <v>0</v>
      </c>
      <c r="E66" s="18">
        <v>900906.72</v>
      </c>
    </row>
    <row r="67" spans="1:9" x14ac:dyDescent="0.2">
      <c r="A67" s="16">
        <v>1243</v>
      </c>
      <c r="B67" s="14" t="s">
        <v>160</v>
      </c>
      <c r="C67" s="18">
        <v>22448826.52</v>
      </c>
      <c r="D67" s="18">
        <v>0</v>
      </c>
      <c r="E67" s="18">
        <v>20967096.82</v>
      </c>
    </row>
    <row r="68" spans="1:9" x14ac:dyDescent="0.2">
      <c r="A68" s="16">
        <v>1244</v>
      </c>
      <c r="B68" s="14" t="s">
        <v>161</v>
      </c>
      <c r="C68" s="18">
        <v>114164454.12</v>
      </c>
      <c r="D68" s="18">
        <v>0</v>
      </c>
      <c r="E68" s="18">
        <v>93692890.450000003</v>
      </c>
    </row>
    <row r="69" spans="1:9" x14ac:dyDescent="0.2">
      <c r="A69" s="16">
        <v>1245</v>
      </c>
      <c r="B69" s="14" t="s">
        <v>162</v>
      </c>
      <c r="C69" s="18">
        <v>147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49706520.159999996</v>
      </c>
      <c r="D70" s="18">
        <v>0</v>
      </c>
      <c r="E70" s="18">
        <v>8167596.3200000003</v>
      </c>
    </row>
    <row r="71" spans="1:9" x14ac:dyDescent="0.2">
      <c r="A71" s="16">
        <v>1247</v>
      </c>
      <c r="B71" s="14" t="s">
        <v>164</v>
      </c>
      <c r="C71" s="18">
        <v>793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38"/>
      <c r="E82" s="138"/>
    </row>
    <row r="83" spans="1:8" x14ac:dyDescent="0.2">
      <c r="A83" s="16">
        <v>1271</v>
      </c>
      <c r="B83" s="14" t="s">
        <v>174</v>
      </c>
      <c r="C83" s="18">
        <v>0</v>
      </c>
      <c r="D83" s="138"/>
      <c r="E83" s="138"/>
    </row>
    <row r="84" spans="1:8" x14ac:dyDescent="0.2">
      <c r="A84" s="16">
        <v>1272</v>
      </c>
      <c r="B84" s="14" t="s">
        <v>175</v>
      </c>
      <c r="C84" s="18">
        <v>0</v>
      </c>
      <c r="D84" s="138"/>
      <c r="E84" s="138"/>
    </row>
    <row r="85" spans="1:8" x14ac:dyDescent="0.2">
      <c r="A85" s="16">
        <v>1273</v>
      </c>
      <c r="B85" s="14" t="s">
        <v>176</v>
      </c>
      <c r="C85" s="18">
        <v>0</v>
      </c>
      <c r="D85" s="138"/>
      <c r="E85" s="138"/>
    </row>
    <row r="86" spans="1:8" x14ac:dyDescent="0.2">
      <c r="A86" s="16">
        <v>1274</v>
      </c>
      <c r="B86" s="14" t="s">
        <v>177</v>
      </c>
      <c r="C86" s="18">
        <v>0</v>
      </c>
      <c r="D86" s="138"/>
      <c r="E86" s="138"/>
    </row>
    <row r="87" spans="1:8" x14ac:dyDescent="0.2">
      <c r="A87" s="16">
        <v>1275</v>
      </c>
      <c r="B87" s="14" t="s">
        <v>178</v>
      </c>
      <c r="C87" s="18">
        <v>0</v>
      </c>
      <c r="D87" s="138"/>
      <c r="E87" s="138"/>
    </row>
    <row r="88" spans="1:8" x14ac:dyDescent="0.2">
      <c r="A88" s="16">
        <v>1279</v>
      </c>
      <c r="B88" s="14" t="s">
        <v>179</v>
      </c>
      <c r="C88" s="18">
        <v>0</v>
      </c>
      <c r="D88" s="138"/>
      <c r="E88" s="138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29074</v>
      </c>
    </row>
    <row r="99" spans="1:8" x14ac:dyDescent="0.2">
      <c r="A99" s="16">
        <v>1191</v>
      </c>
      <c r="B99" s="14" t="s">
        <v>485</v>
      </c>
      <c r="C99" s="18">
        <v>29074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18379983.170000002</v>
      </c>
      <c r="D110" s="18">
        <f>SUM(D111:D119)</f>
        <v>18379983.170000002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-25087625.82</v>
      </c>
      <c r="D111" s="18">
        <f>C111</f>
        <v>-25087625.82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300373.62</v>
      </c>
      <c r="D112" s="18">
        <f t="shared" ref="D112:D119" si="1">C112</f>
        <v>300373.62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1060533.53</v>
      </c>
      <c r="D113" s="18">
        <f t="shared" si="1"/>
        <v>1060533.53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-4160426.44</v>
      </c>
      <c r="D117" s="18">
        <f t="shared" si="1"/>
        <v>-4160426.44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46267128.280000001</v>
      </c>
      <c r="D119" s="18">
        <f t="shared" si="1"/>
        <v>46267128.280000001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1458779.81</v>
      </c>
    </row>
    <row r="128" spans="1:8" x14ac:dyDescent="0.2">
      <c r="A128" s="16">
        <v>2161</v>
      </c>
      <c r="B128" s="14" t="s">
        <v>204</v>
      </c>
      <c r="C128" s="18">
        <v>1458779.81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18" t="s">
        <v>570</v>
      </c>
      <c r="B153" s="118"/>
      <c r="C153" s="118"/>
      <c r="D153" s="118"/>
      <c r="E153" s="118"/>
    </row>
    <row r="154" spans="1:5" x14ac:dyDescent="0.2">
      <c r="A154" s="119" t="s">
        <v>86</v>
      </c>
      <c r="B154" s="119" t="s">
        <v>83</v>
      </c>
      <c r="C154" s="119" t="s">
        <v>84</v>
      </c>
      <c r="D154" s="120" t="s">
        <v>87</v>
      </c>
      <c r="E154" s="120" t="s">
        <v>127</v>
      </c>
    </row>
    <row r="155" spans="1:5" x14ac:dyDescent="0.2">
      <c r="A155" s="121">
        <v>2170</v>
      </c>
      <c r="B155" s="122" t="s">
        <v>571</v>
      </c>
      <c r="C155" s="123">
        <f>SUM(C156:C158)</f>
        <v>0</v>
      </c>
      <c r="D155" s="122"/>
      <c r="E155" s="122"/>
    </row>
    <row r="156" spans="1:5" x14ac:dyDescent="0.2">
      <c r="A156" s="121">
        <v>2171</v>
      </c>
      <c r="B156" s="122" t="s">
        <v>572</v>
      </c>
      <c r="C156" s="123">
        <v>0</v>
      </c>
      <c r="D156" s="122"/>
      <c r="E156" s="122"/>
    </row>
    <row r="157" spans="1:5" x14ac:dyDescent="0.2">
      <c r="A157" s="121">
        <v>2172</v>
      </c>
      <c r="B157" s="122" t="s">
        <v>573</v>
      </c>
      <c r="C157" s="123">
        <v>0</v>
      </c>
      <c r="D157" s="122"/>
      <c r="E157" s="122"/>
    </row>
    <row r="158" spans="1:5" x14ac:dyDescent="0.2">
      <c r="A158" s="121">
        <v>2179</v>
      </c>
      <c r="B158" s="122" t="s">
        <v>574</v>
      </c>
      <c r="C158" s="123">
        <v>0</v>
      </c>
      <c r="D158" s="122"/>
      <c r="E158" s="122"/>
    </row>
    <row r="159" spans="1:5" x14ac:dyDescent="0.2">
      <c r="A159" s="121">
        <v>2260</v>
      </c>
      <c r="B159" s="122" t="s">
        <v>575</v>
      </c>
      <c r="C159" s="123">
        <f>SUM(C160:C163)</f>
        <v>0</v>
      </c>
      <c r="D159" s="122"/>
      <c r="E159" s="122"/>
    </row>
    <row r="160" spans="1:5" x14ac:dyDescent="0.2">
      <c r="A160" s="121">
        <v>2261</v>
      </c>
      <c r="B160" s="122" t="s">
        <v>576</v>
      </c>
      <c r="C160" s="123">
        <v>0</v>
      </c>
      <c r="D160" s="122"/>
      <c r="E160" s="122"/>
    </row>
    <row r="161" spans="1:5" x14ac:dyDescent="0.2">
      <c r="A161" s="121">
        <v>2262</v>
      </c>
      <c r="B161" s="122" t="s">
        <v>577</v>
      </c>
      <c r="C161" s="123">
        <v>0</v>
      </c>
      <c r="D161" s="122"/>
      <c r="E161" s="122"/>
    </row>
    <row r="162" spans="1:5" x14ac:dyDescent="0.2">
      <c r="A162" s="121">
        <v>2263</v>
      </c>
      <c r="B162" s="122" t="s">
        <v>578</v>
      </c>
      <c r="C162" s="123">
        <v>0</v>
      </c>
      <c r="D162" s="122"/>
      <c r="E162" s="122"/>
    </row>
    <row r="163" spans="1:5" x14ac:dyDescent="0.2">
      <c r="A163" s="121">
        <v>2269</v>
      </c>
      <c r="B163" s="122" t="s">
        <v>579</v>
      </c>
      <c r="C163" s="123">
        <v>0</v>
      </c>
      <c r="D163" s="122"/>
      <c r="E163" s="122"/>
    </row>
    <row r="164" spans="1:5" x14ac:dyDescent="0.2">
      <c r="A164" s="122"/>
      <c r="B164" s="122"/>
      <c r="C164" s="122"/>
      <c r="D164" s="122"/>
      <c r="E164" s="122"/>
    </row>
    <row r="165" spans="1:5" x14ac:dyDescent="0.2">
      <c r="A165" s="118" t="s">
        <v>580</v>
      </c>
      <c r="B165" s="118"/>
      <c r="C165" s="118"/>
      <c r="D165" s="118"/>
      <c r="E165" s="118"/>
    </row>
    <row r="166" spans="1:5" x14ac:dyDescent="0.2">
      <c r="A166" s="119" t="s">
        <v>86</v>
      </c>
      <c r="B166" s="119" t="s">
        <v>83</v>
      </c>
      <c r="C166" s="119" t="s">
        <v>84</v>
      </c>
      <c r="D166" s="120" t="s">
        <v>87</v>
      </c>
      <c r="E166" s="120" t="s">
        <v>127</v>
      </c>
    </row>
    <row r="167" spans="1:5" x14ac:dyDescent="0.2">
      <c r="A167" s="121">
        <v>2190</v>
      </c>
      <c r="B167" s="122" t="s">
        <v>581</v>
      </c>
      <c r="C167" s="123">
        <f>SUM(C168:C170)</f>
        <v>1824562.53</v>
      </c>
      <c r="D167" s="122"/>
      <c r="E167" s="122"/>
    </row>
    <row r="168" spans="1:5" x14ac:dyDescent="0.2">
      <c r="A168" s="121">
        <v>2191</v>
      </c>
      <c r="B168" s="122" t="s">
        <v>582</v>
      </c>
      <c r="C168" s="123">
        <v>550</v>
      </c>
      <c r="D168" s="122"/>
      <c r="E168" s="122"/>
    </row>
    <row r="169" spans="1:5" x14ac:dyDescent="0.2">
      <c r="A169" s="121">
        <v>2192</v>
      </c>
      <c r="B169" s="122" t="s">
        <v>583</v>
      </c>
      <c r="C169" s="123">
        <v>0</v>
      </c>
      <c r="D169" s="122"/>
      <c r="E169" s="122"/>
    </row>
    <row r="170" spans="1:5" x14ac:dyDescent="0.2">
      <c r="A170" s="121">
        <v>2199</v>
      </c>
      <c r="B170" s="122" t="s">
        <v>218</v>
      </c>
      <c r="C170" s="123">
        <v>1824012.53</v>
      </c>
      <c r="D170" s="122"/>
      <c r="E170" s="122"/>
    </row>
    <row r="171" spans="1:5" x14ac:dyDescent="0.2">
      <c r="A171" s="122"/>
      <c r="B171" s="122"/>
      <c r="C171" s="122"/>
      <c r="D171" s="122"/>
      <c r="E171" s="122"/>
    </row>
    <row r="172" spans="1:5" x14ac:dyDescent="0.2">
      <c r="A172" s="122"/>
      <c r="B172" s="122"/>
      <c r="C172" s="122"/>
      <c r="D172" s="122"/>
      <c r="E172" s="122"/>
    </row>
    <row r="173" spans="1:5" x14ac:dyDescent="0.2">
      <c r="A173" s="122"/>
      <c r="B173" s="122" t="s">
        <v>518</v>
      </c>
      <c r="C173" s="122"/>
      <c r="D173" s="122"/>
      <c r="E173" s="122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19685039370078741" right="0.19685039370078741" top="0.19685039370078741" bottom="0.19685039370078741" header="0.31496062992125984" footer="0.31496062992125984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" workbookViewId="0">
      <selection activeCell="B42" sqref="B42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5" t="s">
        <v>601</v>
      </c>
      <c r="B1" s="165"/>
      <c r="C1" s="165"/>
      <c r="D1" s="21" t="s">
        <v>498</v>
      </c>
      <c r="E1" s="22">
        <v>2024</v>
      </c>
    </row>
    <row r="2" spans="1:5" ht="18.95" customHeight="1" x14ac:dyDescent="0.2">
      <c r="A2" s="165" t="s">
        <v>504</v>
      </c>
      <c r="B2" s="165"/>
      <c r="C2" s="165"/>
      <c r="D2" s="21" t="s">
        <v>499</v>
      </c>
      <c r="E2" s="22" t="s">
        <v>501</v>
      </c>
    </row>
    <row r="3" spans="1:5" ht="18.95" customHeight="1" x14ac:dyDescent="0.2">
      <c r="A3" s="165" t="s">
        <v>602</v>
      </c>
      <c r="B3" s="165"/>
      <c r="C3" s="165"/>
      <c r="D3" s="21" t="s">
        <v>500</v>
      </c>
      <c r="E3" s="22">
        <v>3</v>
      </c>
    </row>
    <row r="4" spans="1:5" ht="18.95" customHeight="1" x14ac:dyDescent="0.2">
      <c r="A4" s="165" t="s">
        <v>516</v>
      </c>
      <c r="B4" s="165"/>
      <c r="C4" s="165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331137794.13999999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209729011.59999999</v>
      </c>
    </row>
    <row r="16" spans="1:5" x14ac:dyDescent="0.2">
      <c r="A16" s="27">
        <v>3220</v>
      </c>
      <c r="B16" s="23" t="s">
        <v>388</v>
      </c>
      <c r="C16" s="28">
        <v>264647757.78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19685039370078741" right="0.19685039370078741" top="0.19685039370078741" bottom="0.19685039370078741" header="0.31496062992125984" footer="0.31496062992125984"/>
  <pageSetup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01" zoomScaleNormal="100" workbookViewId="0">
      <selection activeCell="D160" sqref="D160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5" t="s">
        <v>601</v>
      </c>
      <c r="B1" s="165"/>
      <c r="C1" s="165"/>
      <c r="D1" s="21" t="s">
        <v>498</v>
      </c>
      <c r="E1" s="22">
        <v>2024</v>
      </c>
    </row>
    <row r="2" spans="1:5" s="29" customFormat="1" ht="18.95" customHeight="1" x14ac:dyDescent="0.25">
      <c r="A2" s="165" t="s">
        <v>505</v>
      </c>
      <c r="B2" s="165"/>
      <c r="C2" s="165"/>
      <c r="D2" s="21" t="s">
        <v>499</v>
      </c>
      <c r="E2" s="22" t="s">
        <v>501</v>
      </c>
    </row>
    <row r="3" spans="1:5" s="29" customFormat="1" ht="18.95" customHeight="1" x14ac:dyDescent="0.25">
      <c r="A3" s="165" t="s">
        <v>602</v>
      </c>
      <c r="B3" s="165"/>
      <c r="C3" s="165"/>
      <c r="D3" s="21" t="s">
        <v>500</v>
      </c>
      <c r="E3" s="22">
        <v>3</v>
      </c>
    </row>
    <row r="4" spans="1:5" s="29" customFormat="1" ht="18.95" customHeight="1" x14ac:dyDescent="0.25">
      <c r="A4" s="165" t="s">
        <v>516</v>
      </c>
      <c r="B4" s="165"/>
      <c r="C4" s="165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0"/>
    </row>
    <row r="8" spans="1:5" x14ac:dyDescent="0.2">
      <c r="A8" s="26" t="s">
        <v>86</v>
      </c>
      <c r="B8" s="26" t="s">
        <v>83</v>
      </c>
      <c r="C8" s="80">
        <v>2024</v>
      </c>
      <c r="D8" s="80">
        <v>2023</v>
      </c>
      <c r="E8" s="151"/>
    </row>
    <row r="9" spans="1:5" x14ac:dyDescent="0.2">
      <c r="A9" s="27">
        <v>1111</v>
      </c>
      <c r="B9" s="23" t="s">
        <v>401</v>
      </c>
      <c r="C9" s="28">
        <v>202000</v>
      </c>
      <c r="D9" s="28">
        <v>202000</v>
      </c>
    </row>
    <row r="10" spans="1:5" x14ac:dyDescent="0.2">
      <c r="A10" s="27">
        <v>1112</v>
      </c>
      <c r="B10" s="23" t="s">
        <v>402</v>
      </c>
      <c r="C10" s="28">
        <v>622554319.55999994</v>
      </c>
      <c r="D10" s="28">
        <v>439976520.95999998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1">
        <f>SUM(C9:C15)</f>
        <v>622756319.55999994</v>
      </c>
      <c r="D16" s="81">
        <f>SUM(D9:D15)</f>
        <v>440178520.95999998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0">
        <v>2024</v>
      </c>
      <c r="D20" s="80">
        <v>2023</v>
      </c>
    </row>
    <row r="21" spans="1:4" x14ac:dyDescent="0.2">
      <c r="A21" s="34">
        <v>1230</v>
      </c>
      <c r="B21" s="35" t="s">
        <v>149</v>
      </c>
      <c r="C21" s="81">
        <f>SUM(C22:C28)</f>
        <v>49957.31</v>
      </c>
      <c r="D21" s="81">
        <f>SUM(D22:D28)</f>
        <v>1414296.33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49957.31</v>
      </c>
      <c r="D27" s="28">
        <v>1414296.33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1">
        <f>SUM(C30:C37)</f>
        <v>1842591.92</v>
      </c>
      <c r="D29" s="81">
        <f>SUM(D30:D37)</f>
        <v>4242744.45</v>
      </c>
    </row>
    <row r="30" spans="1:4" x14ac:dyDescent="0.2">
      <c r="A30" s="27">
        <v>1241</v>
      </c>
      <c r="B30" s="23" t="s">
        <v>158</v>
      </c>
      <c r="C30" s="28">
        <v>562866.92000000004</v>
      </c>
      <c r="D30" s="28">
        <v>1335971.8400000001</v>
      </c>
    </row>
    <row r="31" spans="1:4" x14ac:dyDescent="0.2">
      <c r="A31" s="27">
        <v>1242</v>
      </c>
      <c r="B31" s="23" t="s">
        <v>159</v>
      </c>
      <c r="C31" s="28">
        <v>39630</v>
      </c>
      <c r="D31" s="28">
        <v>90322.240000000005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1225000</v>
      </c>
      <c r="D33" s="28">
        <v>2729800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15095</v>
      </c>
      <c r="D35" s="28">
        <v>86650.37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24">
        <v>1250</v>
      </c>
      <c r="B38" s="125" t="s">
        <v>167</v>
      </c>
      <c r="C38" s="126">
        <f>SUM(C39:C43)</f>
        <v>0</v>
      </c>
      <c r="D38" s="126">
        <f>SUM(D39:D43)</f>
        <v>0</v>
      </c>
    </row>
    <row r="39" spans="1:5" x14ac:dyDescent="0.2">
      <c r="A39" s="127">
        <v>1251</v>
      </c>
      <c r="B39" s="128" t="s">
        <v>168</v>
      </c>
      <c r="C39" s="129">
        <v>0</v>
      </c>
      <c r="D39" s="129">
        <v>0</v>
      </c>
    </row>
    <row r="40" spans="1:5" x14ac:dyDescent="0.2">
      <c r="A40" s="127">
        <v>1252</v>
      </c>
      <c r="B40" s="128" t="s">
        <v>169</v>
      </c>
      <c r="C40" s="129">
        <v>0</v>
      </c>
      <c r="D40" s="129">
        <v>0</v>
      </c>
    </row>
    <row r="41" spans="1:5" x14ac:dyDescent="0.2">
      <c r="A41" s="127">
        <v>1253</v>
      </c>
      <c r="B41" s="128" t="s">
        <v>170</v>
      </c>
      <c r="C41" s="129">
        <v>0</v>
      </c>
      <c r="D41" s="129">
        <v>0</v>
      </c>
    </row>
    <row r="42" spans="1:5" x14ac:dyDescent="0.2">
      <c r="A42" s="127">
        <v>1254</v>
      </c>
      <c r="B42" s="128" t="s">
        <v>171</v>
      </c>
      <c r="C42" s="129">
        <v>0</v>
      </c>
      <c r="D42" s="129">
        <v>0</v>
      </c>
    </row>
    <row r="43" spans="1:5" x14ac:dyDescent="0.2">
      <c r="A43" s="127">
        <v>1259</v>
      </c>
      <c r="B43" s="128" t="s">
        <v>172</v>
      </c>
      <c r="C43" s="129">
        <v>0</v>
      </c>
      <c r="D43" s="129">
        <v>0</v>
      </c>
    </row>
    <row r="44" spans="1:5" x14ac:dyDescent="0.2">
      <c r="B44" s="82" t="s">
        <v>520</v>
      </c>
      <c r="C44" s="81">
        <f>C21+C29+C38</f>
        <v>1892549.23</v>
      </c>
      <c r="D44" s="81">
        <f>D21+D29+D38</f>
        <v>5657040.7800000003</v>
      </c>
    </row>
    <row r="45" spans="1:5" x14ac:dyDescent="0.2">
      <c r="E45" s="149"/>
    </row>
    <row r="46" spans="1:5" x14ac:dyDescent="0.2">
      <c r="A46" s="25" t="s">
        <v>592</v>
      </c>
      <c r="B46" s="25"/>
      <c r="C46" s="25"/>
      <c r="D46" s="25"/>
      <c r="E46" s="150"/>
    </row>
    <row r="47" spans="1:5" x14ac:dyDescent="0.2">
      <c r="A47" s="26" t="s">
        <v>86</v>
      </c>
      <c r="B47" s="26" t="s">
        <v>83</v>
      </c>
      <c r="C47" s="80">
        <v>2024</v>
      </c>
      <c r="D47" s="80">
        <v>2023</v>
      </c>
      <c r="E47" s="151"/>
    </row>
    <row r="48" spans="1:5" x14ac:dyDescent="0.2">
      <c r="A48" s="34">
        <v>3210</v>
      </c>
      <c r="B48" s="35" t="s">
        <v>521</v>
      </c>
      <c r="C48" s="81">
        <v>209729011.59999999</v>
      </c>
      <c r="D48" s="81">
        <v>6727857.1500000004</v>
      </c>
      <c r="E48" s="149"/>
    </row>
    <row r="49" spans="1:4" x14ac:dyDescent="0.2">
      <c r="A49" s="27"/>
      <c r="B49" s="82" t="s">
        <v>510</v>
      </c>
      <c r="C49" s="81">
        <f>C54+C66+C94+C97+C50</f>
        <v>97513898.99000001</v>
      </c>
      <c r="D49" s="81">
        <f>D54+D66+D94+D97+D50</f>
        <v>117784957.01000001</v>
      </c>
    </row>
    <row r="50" spans="1:4" x14ac:dyDescent="0.2">
      <c r="A50" s="93">
        <v>5100</v>
      </c>
      <c r="B50" s="94" t="s">
        <v>278</v>
      </c>
      <c r="C50" s="95">
        <f>SUM(C53+C51)</f>
        <v>0</v>
      </c>
      <c r="D50" s="95">
        <f>SUM(D53+D51)</f>
        <v>0</v>
      </c>
    </row>
    <row r="51" spans="1:4" x14ac:dyDescent="0.2">
      <c r="A51" s="132">
        <v>5120</v>
      </c>
      <c r="B51" s="146" t="s">
        <v>145</v>
      </c>
      <c r="C51" s="147">
        <f>C52</f>
        <v>0</v>
      </c>
      <c r="D51" s="147">
        <f>D52</f>
        <v>0</v>
      </c>
    </row>
    <row r="52" spans="1:4" x14ac:dyDescent="0.2">
      <c r="A52" s="121">
        <v>5120</v>
      </c>
      <c r="B52" s="148" t="s">
        <v>145</v>
      </c>
      <c r="C52" s="123">
        <v>0</v>
      </c>
      <c r="D52" s="123">
        <v>0</v>
      </c>
    </row>
    <row r="53" spans="1:4" x14ac:dyDescent="0.2">
      <c r="A53" s="96">
        <v>5130</v>
      </c>
      <c r="B53" s="97" t="s">
        <v>540</v>
      </c>
      <c r="C53" s="98">
        <v>0</v>
      </c>
      <c r="D53" s="98">
        <v>0</v>
      </c>
    </row>
    <row r="54" spans="1:4" x14ac:dyDescent="0.2">
      <c r="A54" s="34">
        <v>5400</v>
      </c>
      <c r="B54" s="35" t="s">
        <v>343</v>
      </c>
      <c r="C54" s="81">
        <f>C55+C57+C59+C61+C63</f>
        <v>0</v>
      </c>
      <c r="D54" s="81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1">
        <f>C67+C76+C79+C85</f>
        <v>97237611.290000007</v>
      </c>
      <c r="D66" s="81">
        <f>D67+D76+D79+D85</f>
        <v>117284957.01000001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8709734.3699999992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8233305.4199999999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476428.95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97237603.390000001</v>
      </c>
      <c r="D79" s="28">
        <f>SUM(D80:D84)</f>
        <v>108575211.67</v>
      </c>
    </row>
    <row r="80" spans="1:4" x14ac:dyDescent="0.2">
      <c r="A80" s="27">
        <v>5531</v>
      </c>
      <c r="B80" s="23" t="s">
        <v>369</v>
      </c>
      <c r="C80" s="28">
        <v>97237603.390000001</v>
      </c>
      <c r="D80" s="28">
        <v>108575211.67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7.9</v>
      </c>
      <c r="D85" s="28">
        <f>SUM(D86:D93)</f>
        <v>10.97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7.9</v>
      </c>
      <c r="D93" s="28">
        <v>10.97</v>
      </c>
    </row>
    <row r="94" spans="1:4" x14ac:dyDescent="0.2">
      <c r="A94" s="34">
        <v>5600</v>
      </c>
      <c r="B94" s="35" t="s">
        <v>39</v>
      </c>
      <c r="C94" s="81">
        <f>C95</f>
        <v>0</v>
      </c>
      <c r="D94" s="81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5" t="s">
        <v>522</v>
      </c>
      <c r="C97" s="81">
        <f>SUM(C98:C102)</f>
        <v>276287.7</v>
      </c>
      <c r="D97" s="81">
        <f>SUM(D98:D102)</f>
        <v>500000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500000</v>
      </c>
    </row>
    <row r="101" spans="1:4" x14ac:dyDescent="0.2">
      <c r="A101" s="27">
        <v>2115</v>
      </c>
      <c r="B101" s="23" t="s">
        <v>526</v>
      </c>
      <c r="C101" s="28">
        <v>276287.7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2" t="s">
        <v>528</v>
      </c>
      <c r="C103" s="81">
        <f>+C104</f>
        <v>3070080</v>
      </c>
      <c r="D103" s="81">
        <f>+D104</f>
        <v>535121.94999999995</v>
      </c>
    </row>
    <row r="104" spans="1:4" x14ac:dyDescent="0.2">
      <c r="A104" s="93">
        <v>3100</v>
      </c>
      <c r="B104" s="99" t="s">
        <v>541</v>
      </c>
      <c r="C104" s="100">
        <f>SUM(C105:C108)</f>
        <v>3070080</v>
      </c>
      <c r="D104" s="100">
        <f>SUM(D105:D108)</f>
        <v>535121.94999999995</v>
      </c>
    </row>
    <row r="105" spans="1:4" x14ac:dyDescent="0.2">
      <c r="A105" s="96"/>
      <c r="B105" s="101" t="s">
        <v>542</v>
      </c>
      <c r="C105" s="102">
        <v>1790000</v>
      </c>
      <c r="D105" s="102">
        <v>145000</v>
      </c>
    </row>
    <row r="106" spans="1:4" x14ac:dyDescent="0.2">
      <c r="A106" s="96"/>
      <c r="B106" s="101" t="s">
        <v>543</v>
      </c>
      <c r="C106" s="102">
        <v>0</v>
      </c>
      <c r="D106" s="102">
        <v>0</v>
      </c>
    </row>
    <row r="107" spans="1:4" x14ac:dyDescent="0.2">
      <c r="A107" s="96"/>
      <c r="B107" s="101" t="s">
        <v>544</v>
      </c>
      <c r="C107" s="102">
        <v>1280080</v>
      </c>
      <c r="D107" s="102">
        <v>390121.95</v>
      </c>
    </row>
    <row r="108" spans="1:4" x14ac:dyDescent="0.2">
      <c r="A108" s="96"/>
      <c r="B108" s="101" t="s">
        <v>545</v>
      </c>
      <c r="C108" s="102">
        <v>0</v>
      </c>
      <c r="D108" s="102">
        <v>0</v>
      </c>
    </row>
    <row r="109" spans="1:4" x14ac:dyDescent="0.2">
      <c r="A109" s="96"/>
      <c r="B109" s="103" t="s">
        <v>546</v>
      </c>
      <c r="C109" s="95">
        <f>+C110</f>
        <v>0</v>
      </c>
      <c r="D109" s="95">
        <f>+D110</f>
        <v>0</v>
      </c>
    </row>
    <row r="110" spans="1:4" x14ac:dyDescent="0.2">
      <c r="A110" s="93">
        <v>1270</v>
      </c>
      <c r="B110" s="94" t="s">
        <v>173</v>
      </c>
      <c r="C110" s="100">
        <f>+C111</f>
        <v>0</v>
      </c>
      <c r="D110" s="100">
        <f>+D111</f>
        <v>0</v>
      </c>
    </row>
    <row r="111" spans="1:4" x14ac:dyDescent="0.2">
      <c r="A111" s="96">
        <v>1273</v>
      </c>
      <c r="B111" s="97" t="s">
        <v>547</v>
      </c>
      <c r="C111" s="102">
        <v>0</v>
      </c>
      <c r="D111" s="102">
        <v>0</v>
      </c>
    </row>
    <row r="112" spans="1:4" x14ac:dyDescent="0.2">
      <c r="A112" s="96"/>
      <c r="B112" s="103" t="s">
        <v>548</v>
      </c>
      <c r="C112" s="95">
        <f>+C113+C135</f>
        <v>-19243.68</v>
      </c>
      <c r="D112" s="95">
        <f>+D113+D135</f>
        <v>14319.35</v>
      </c>
    </row>
    <row r="113" spans="1:4" x14ac:dyDescent="0.2">
      <c r="A113" s="93">
        <v>4300</v>
      </c>
      <c r="B113" s="99" t="s">
        <v>596</v>
      </c>
      <c r="C113" s="100">
        <f>C127+C114+C117+C123+C125</f>
        <v>10917.96</v>
      </c>
      <c r="D113" s="104">
        <f>D127+D114+D117+D123+D125</f>
        <v>14319.35</v>
      </c>
    </row>
    <row r="114" spans="1:4" x14ac:dyDescent="0.2">
      <c r="A114" s="93">
        <v>4310</v>
      </c>
      <c r="B114" s="99" t="s">
        <v>261</v>
      </c>
      <c r="C114" s="100">
        <f>SUM(C115:C116)</f>
        <v>0</v>
      </c>
      <c r="D114" s="100">
        <f>SUM(D115:D116)</f>
        <v>0</v>
      </c>
    </row>
    <row r="115" spans="1:4" x14ac:dyDescent="0.2">
      <c r="A115" s="96">
        <v>4311</v>
      </c>
      <c r="B115" s="101" t="s">
        <v>430</v>
      </c>
      <c r="C115" s="102">
        <v>0</v>
      </c>
      <c r="D115" s="145">
        <v>0</v>
      </c>
    </row>
    <row r="116" spans="1:4" x14ac:dyDescent="0.2">
      <c r="A116" s="96">
        <v>4319</v>
      </c>
      <c r="B116" s="101" t="s">
        <v>262</v>
      </c>
      <c r="C116" s="102">
        <v>0</v>
      </c>
      <c r="D116" s="145">
        <v>0</v>
      </c>
    </row>
    <row r="117" spans="1:4" x14ac:dyDescent="0.2">
      <c r="A117" s="93">
        <v>4320</v>
      </c>
      <c r="B117" s="99" t="s">
        <v>263</v>
      </c>
      <c r="C117" s="100">
        <f>SUM(C118:C122)</f>
        <v>0</v>
      </c>
      <c r="D117" s="100">
        <f>SUM(D118:D122)</f>
        <v>0</v>
      </c>
    </row>
    <row r="118" spans="1:4" x14ac:dyDescent="0.2">
      <c r="A118" s="96">
        <v>4321</v>
      </c>
      <c r="B118" s="101" t="s">
        <v>264</v>
      </c>
      <c r="C118" s="102">
        <v>0</v>
      </c>
      <c r="D118" s="145">
        <v>0</v>
      </c>
    </row>
    <row r="119" spans="1:4" x14ac:dyDescent="0.2">
      <c r="A119" s="96">
        <v>4322</v>
      </c>
      <c r="B119" s="101" t="s">
        <v>265</v>
      </c>
      <c r="C119" s="102">
        <v>0</v>
      </c>
      <c r="D119" s="145">
        <v>0</v>
      </c>
    </row>
    <row r="120" spans="1:4" x14ac:dyDescent="0.2">
      <c r="A120" s="96">
        <v>4323</v>
      </c>
      <c r="B120" s="101" t="s">
        <v>266</v>
      </c>
      <c r="C120" s="102">
        <v>0</v>
      </c>
      <c r="D120" s="145">
        <v>0</v>
      </c>
    </row>
    <row r="121" spans="1:4" x14ac:dyDescent="0.2">
      <c r="A121" s="96">
        <v>4324</v>
      </c>
      <c r="B121" s="101" t="s">
        <v>267</v>
      </c>
      <c r="C121" s="102">
        <v>0</v>
      </c>
      <c r="D121" s="145">
        <v>0</v>
      </c>
    </row>
    <row r="122" spans="1:4" x14ac:dyDescent="0.2">
      <c r="A122" s="96">
        <v>4325</v>
      </c>
      <c r="B122" s="101" t="s">
        <v>268</v>
      </c>
      <c r="C122" s="102">
        <v>0</v>
      </c>
      <c r="D122" s="145">
        <v>0</v>
      </c>
    </row>
    <row r="123" spans="1:4" x14ac:dyDescent="0.2">
      <c r="A123" s="93">
        <v>4330</v>
      </c>
      <c r="B123" s="99" t="s">
        <v>269</v>
      </c>
      <c r="C123" s="100">
        <f>C124</f>
        <v>0</v>
      </c>
      <c r="D123" s="100">
        <f>D124</f>
        <v>0</v>
      </c>
    </row>
    <row r="124" spans="1:4" x14ac:dyDescent="0.2">
      <c r="A124" s="96">
        <v>4331</v>
      </c>
      <c r="B124" s="101" t="s">
        <v>269</v>
      </c>
      <c r="C124" s="102">
        <v>0</v>
      </c>
      <c r="D124" s="145">
        <v>0</v>
      </c>
    </row>
    <row r="125" spans="1:4" x14ac:dyDescent="0.2">
      <c r="A125" s="93">
        <v>4340</v>
      </c>
      <c r="B125" s="99" t="s">
        <v>270</v>
      </c>
      <c r="C125" s="100">
        <f>C126</f>
        <v>0</v>
      </c>
      <c r="D125" s="100">
        <f>D126</f>
        <v>0</v>
      </c>
    </row>
    <row r="126" spans="1:4" x14ac:dyDescent="0.2">
      <c r="A126" s="96">
        <v>4341</v>
      </c>
      <c r="B126" s="101" t="s">
        <v>270</v>
      </c>
      <c r="C126" s="102">
        <v>0</v>
      </c>
      <c r="D126" s="145">
        <v>0</v>
      </c>
    </row>
    <row r="127" spans="1:4" x14ac:dyDescent="0.2">
      <c r="A127" s="132">
        <v>4390</v>
      </c>
      <c r="B127" s="133" t="s">
        <v>271</v>
      </c>
      <c r="C127" s="134">
        <f>SUM(C128:C134)</f>
        <v>10917.96</v>
      </c>
      <c r="D127" s="134">
        <f>SUM(D128:D134)</f>
        <v>14319.35</v>
      </c>
    </row>
    <row r="128" spans="1:4" x14ac:dyDescent="0.2">
      <c r="A128" s="78">
        <v>4392</v>
      </c>
      <c r="B128" s="130" t="s">
        <v>272</v>
      </c>
      <c r="C128" s="131">
        <v>0</v>
      </c>
      <c r="D128" s="131">
        <v>0</v>
      </c>
    </row>
    <row r="129" spans="1:4" x14ac:dyDescent="0.2">
      <c r="A129" s="78">
        <v>4393</v>
      </c>
      <c r="B129" s="130" t="s">
        <v>431</v>
      </c>
      <c r="C129" s="131">
        <v>0</v>
      </c>
      <c r="D129" s="131">
        <v>0</v>
      </c>
    </row>
    <row r="130" spans="1:4" x14ac:dyDescent="0.2">
      <c r="A130" s="78">
        <v>4394</v>
      </c>
      <c r="B130" s="130" t="s">
        <v>273</v>
      </c>
      <c r="C130" s="131">
        <v>0</v>
      </c>
      <c r="D130" s="131">
        <v>0</v>
      </c>
    </row>
    <row r="131" spans="1:4" x14ac:dyDescent="0.2">
      <c r="A131" s="78">
        <v>4395</v>
      </c>
      <c r="B131" s="130" t="s">
        <v>274</v>
      </c>
      <c r="C131" s="131">
        <v>0</v>
      </c>
      <c r="D131" s="131">
        <v>0</v>
      </c>
    </row>
    <row r="132" spans="1:4" x14ac:dyDescent="0.2">
      <c r="A132" s="78">
        <v>4396</v>
      </c>
      <c r="B132" s="130" t="s">
        <v>275</v>
      </c>
      <c r="C132" s="131">
        <v>0</v>
      </c>
      <c r="D132" s="131">
        <v>0</v>
      </c>
    </row>
    <row r="133" spans="1:4" x14ac:dyDescent="0.2">
      <c r="A133" s="78">
        <v>4397</v>
      </c>
      <c r="B133" s="130" t="s">
        <v>432</v>
      </c>
      <c r="C133" s="131">
        <v>0</v>
      </c>
      <c r="D133" s="131">
        <v>0</v>
      </c>
    </row>
    <row r="134" spans="1:4" x14ac:dyDescent="0.2">
      <c r="A134" s="96">
        <v>4399</v>
      </c>
      <c r="B134" s="101" t="s">
        <v>271</v>
      </c>
      <c r="C134" s="102">
        <v>10917.96</v>
      </c>
      <c r="D134" s="102">
        <v>14319.35</v>
      </c>
    </row>
    <row r="135" spans="1:4" x14ac:dyDescent="0.2">
      <c r="A135" s="34">
        <v>1120</v>
      </c>
      <c r="B135" s="85" t="s">
        <v>529</v>
      </c>
      <c r="C135" s="81">
        <f>SUM(C136:C144)</f>
        <v>-30161.64</v>
      </c>
      <c r="D135" s="81">
        <f>SUM(D136:D144)</f>
        <v>0</v>
      </c>
    </row>
    <row r="136" spans="1:4" x14ac:dyDescent="0.2">
      <c r="A136" s="27">
        <v>1124</v>
      </c>
      <c r="B136" s="86" t="s">
        <v>530</v>
      </c>
      <c r="C136" s="87">
        <v>0</v>
      </c>
      <c r="D136" s="28">
        <v>0</v>
      </c>
    </row>
    <row r="137" spans="1:4" x14ac:dyDescent="0.2">
      <c r="A137" s="27">
        <v>1124</v>
      </c>
      <c r="B137" s="86" t="s">
        <v>531</v>
      </c>
      <c r="C137" s="87">
        <v>0</v>
      </c>
      <c r="D137" s="28">
        <v>0</v>
      </c>
    </row>
    <row r="138" spans="1:4" x14ac:dyDescent="0.2">
      <c r="A138" s="27">
        <v>1124</v>
      </c>
      <c r="B138" s="86" t="s">
        <v>532</v>
      </c>
      <c r="C138" s="87">
        <v>0</v>
      </c>
      <c r="D138" s="28">
        <v>0</v>
      </c>
    </row>
    <row r="139" spans="1:4" x14ac:dyDescent="0.2">
      <c r="A139" s="27">
        <v>1124</v>
      </c>
      <c r="B139" s="86" t="s">
        <v>533</v>
      </c>
      <c r="C139" s="87">
        <v>0</v>
      </c>
      <c r="D139" s="28">
        <v>0</v>
      </c>
    </row>
    <row r="140" spans="1:4" x14ac:dyDescent="0.2">
      <c r="A140" s="27">
        <v>1124</v>
      </c>
      <c r="B140" s="86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6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6" t="s">
        <v>536</v>
      </c>
      <c r="C142" s="28">
        <v>-30161.64</v>
      </c>
      <c r="D142" s="28">
        <v>0</v>
      </c>
    </row>
    <row r="143" spans="1:4" x14ac:dyDescent="0.2">
      <c r="A143" s="27">
        <v>1122</v>
      </c>
      <c r="B143" s="86" t="s">
        <v>537</v>
      </c>
      <c r="C143" s="87">
        <v>0</v>
      </c>
      <c r="D143" s="28">
        <v>0</v>
      </c>
    </row>
    <row r="144" spans="1:4" x14ac:dyDescent="0.2">
      <c r="A144" s="27">
        <v>1122</v>
      </c>
      <c r="B144" s="86" t="s">
        <v>538</v>
      </c>
      <c r="C144" s="28">
        <v>0</v>
      </c>
      <c r="D144" s="28">
        <v>0</v>
      </c>
    </row>
    <row r="145" spans="1:4" x14ac:dyDescent="0.2">
      <c r="A145" s="27"/>
      <c r="B145" s="88" t="s">
        <v>539</v>
      </c>
      <c r="C145" s="81">
        <f>C48+C49+C103-C109-C112</f>
        <v>310332234.27000004</v>
      </c>
      <c r="D145" s="81">
        <f>D48+D49+D103-D109-D112</f>
        <v>125033616.76000002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19685039370078741" right="0.19685039370078741" top="0.19685039370078741" bottom="0.19685039370078741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C37" sqref="C3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66" t="s">
        <v>601</v>
      </c>
      <c r="B1" s="167"/>
      <c r="C1" s="168"/>
    </row>
    <row r="2" spans="1:3" s="30" customFormat="1" ht="18" customHeight="1" x14ac:dyDescent="0.25">
      <c r="A2" s="169" t="s">
        <v>506</v>
      </c>
      <c r="B2" s="170"/>
      <c r="C2" s="171"/>
    </row>
    <row r="3" spans="1:3" s="30" customFormat="1" ht="18" customHeight="1" x14ac:dyDescent="0.25">
      <c r="A3" s="169" t="s">
        <v>602</v>
      </c>
      <c r="B3" s="170"/>
      <c r="C3" s="171"/>
    </row>
    <row r="4" spans="1:3" s="32" customFormat="1" ht="18" customHeight="1" x14ac:dyDescent="0.2">
      <c r="A4" s="172" t="s">
        <v>507</v>
      </c>
      <c r="B4" s="173"/>
      <c r="C4" s="174"/>
    </row>
    <row r="5" spans="1:3" s="32" customFormat="1" ht="18" customHeight="1" x14ac:dyDescent="0.2">
      <c r="A5" s="175" t="s">
        <v>406</v>
      </c>
      <c r="B5" s="176"/>
      <c r="C5" s="140">
        <v>2024</v>
      </c>
    </row>
    <row r="6" spans="1:3" x14ac:dyDescent="0.2">
      <c r="A6" s="47" t="s">
        <v>435</v>
      </c>
      <c r="B6" s="47"/>
      <c r="C6" s="89">
        <v>926429582.29999995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0">
        <f>SUM(C9:C14)</f>
        <v>10917.96</v>
      </c>
    </row>
    <row r="9" spans="1:3" x14ac:dyDescent="0.2">
      <c r="A9" s="64" t="s">
        <v>437</v>
      </c>
      <c r="B9" s="63" t="s">
        <v>261</v>
      </c>
      <c r="C9" s="91">
        <v>0</v>
      </c>
    </row>
    <row r="10" spans="1:3" x14ac:dyDescent="0.2">
      <c r="A10" s="51" t="s">
        <v>438</v>
      </c>
      <c r="B10" s="52" t="s">
        <v>447</v>
      </c>
      <c r="C10" s="91">
        <v>0</v>
      </c>
    </row>
    <row r="11" spans="1:3" x14ac:dyDescent="0.2">
      <c r="A11" s="51" t="s">
        <v>439</v>
      </c>
      <c r="B11" s="52" t="s">
        <v>269</v>
      </c>
      <c r="C11" s="91">
        <v>0</v>
      </c>
    </row>
    <row r="12" spans="1:3" x14ac:dyDescent="0.2">
      <c r="A12" s="51" t="s">
        <v>440</v>
      </c>
      <c r="B12" s="52" t="s">
        <v>270</v>
      </c>
      <c r="C12" s="91">
        <v>0</v>
      </c>
    </row>
    <row r="13" spans="1:3" x14ac:dyDescent="0.2">
      <c r="A13" s="51" t="s">
        <v>441</v>
      </c>
      <c r="B13" s="52" t="s">
        <v>271</v>
      </c>
      <c r="C13" s="91">
        <v>0</v>
      </c>
    </row>
    <row r="14" spans="1:3" x14ac:dyDescent="0.2">
      <c r="A14" s="53" t="s">
        <v>442</v>
      </c>
      <c r="B14" s="54" t="s">
        <v>443</v>
      </c>
      <c r="C14" s="91">
        <v>10917.96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0">
        <f>SUM(C17:C19)</f>
        <v>3070080</v>
      </c>
    </row>
    <row r="17" spans="1:3" x14ac:dyDescent="0.2">
      <c r="A17" s="58">
        <v>3.1</v>
      </c>
      <c r="B17" s="52" t="s">
        <v>446</v>
      </c>
      <c r="C17" s="91">
        <v>0</v>
      </c>
    </row>
    <row r="18" spans="1:3" x14ac:dyDescent="0.2">
      <c r="A18" s="59">
        <v>3.2</v>
      </c>
      <c r="B18" s="52" t="s">
        <v>444</v>
      </c>
      <c r="C18" s="91">
        <v>0</v>
      </c>
    </row>
    <row r="19" spans="1:3" x14ac:dyDescent="0.2">
      <c r="A19" s="59">
        <v>3.3</v>
      </c>
      <c r="B19" s="54" t="s">
        <v>445</v>
      </c>
      <c r="C19" s="92">
        <v>3070080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89">
        <f>C6+C8-C16</f>
        <v>923370420.25999999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19685039370078741" right="0.19685039370078741" top="0.19685039370078741" bottom="0.19685039370078741" header="0.31496062992125984" footer="0.31496062992125984"/>
  <pageSetup scale="95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topLeftCell="A13" workbookViewId="0">
      <selection activeCell="B51" sqref="B51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4" width="12.85546875" style="31" bestFit="1" customWidth="1"/>
    <col min="5" max="16384" width="11.42578125" style="31"/>
  </cols>
  <sheetData>
    <row r="1" spans="1:3" s="33" customFormat="1" ht="18.95" customHeight="1" x14ac:dyDescent="0.25">
      <c r="A1" s="177" t="s">
        <v>601</v>
      </c>
      <c r="B1" s="178"/>
      <c r="C1" s="179"/>
    </row>
    <row r="2" spans="1:3" s="33" customFormat="1" ht="18.95" customHeight="1" x14ac:dyDescent="0.25">
      <c r="A2" s="180" t="s">
        <v>508</v>
      </c>
      <c r="B2" s="181"/>
      <c r="C2" s="182"/>
    </row>
    <row r="3" spans="1:3" s="33" customFormat="1" ht="18.95" customHeight="1" x14ac:dyDescent="0.25">
      <c r="A3" s="180" t="s">
        <v>602</v>
      </c>
      <c r="B3" s="181"/>
      <c r="C3" s="182"/>
    </row>
    <row r="4" spans="1:3" x14ac:dyDescent="0.2">
      <c r="A4" s="172" t="s">
        <v>507</v>
      </c>
      <c r="B4" s="173"/>
      <c r="C4" s="174"/>
    </row>
    <row r="5" spans="1:3" ht="22.15" customHeight="1" x14ac:dyDescent="0.2">
      <c r="A5" s="183" t="s">
        <v>406</v>
      </c>
      <c r="B5" s="184"/>
      <c r="C5" s="140">
        <v>2024</v>
      </c>
    </row>
    <row r="6" spans="1:3" x14ac:dyDescent="0.2">
      <c r="A6" s="70" t="s">
        <v>448</v>
      </c>
      <c r="B6" s="47"/>
      <c r="C6" s="199">
        <v>714396954.28999996</v>
      </c>
    </row>
    <row r="7" spans="1:3" x14ac:dyDescent="0.2">
      <c r="A7" s="66"/>
      <c r="B7" s="49"/>
      <c r="C7" s="189"/>
    </row>
    <row r="8" spans="1:3" x14ac:dyDescent="0.2">
      <c r="A8" s="57" t="s">
        <v>449</v>
      </c>
      <c r="B8" s="67"/>
      <c r="C8" s="190">
        <f>SUM(C9:C29)</f>
        <v>97993156.920000002</v>
      </c>
    </row>
    <row r="9" spans="1:3" x14ac:dyDescent="0.2">
      <c r="A9" s="79">
        <v>2.1</v>
      </c>
      <c r="B9" s="71" t="s">
        <v>289</v>
      </c>
      <c r="C9" s="191">
        <v>96100607.689999998</v>
      </c>
    </row>
    <row r="10" spans="1:3" x14ac:dyDescent="0.2">
      <c r="A10" s="79">
        <v>2.2000000000000002</v>
      </c>
      <c r="B10" s="71" t="s">
        <v>286</v>
      </c>
      <c r="C10" s="192">
        <v>0</v>
      </c>
    </row>
    <row r="11" spans="1:3" x14ac:dyDescent="0.2">
      <c r="A11" s="75">
        <v>2.2999999999999998</v>
      </c>
      <c r="B11" s="65" t="s">
        <v>158</v>
      </c>
      <c r="C11" s="192">
        <v>562866.92000000004</v>
      </c>
    </row>
    <row r="12" spans="1:3" x14ac:dyDescent="0.2">
      <c r="A12" s="75">
        <v>2.4</v>
      </c>
      <c r="B12" s="65" t="s">
        <v>159</v>
      </c>
      <c r="C12" s="192">
        <v>39630</v>
      </c>
    </row>
    <row r="13" spans="1:3" x14ac:dyDescent="0.2">
      <c r="A13" s="75">
        <v>2.5</v>
      </c>
      <c r="B13" s="65" t="s">
        <v>160</v>
      </c>
      <c r="C13" s="192">
        <v>0</v>
      </c>
    </row>
    <row r="14" spans="1:3" x14ac:dyDescent="0.2">
      <c r="A14" s="75">
        <v>2.6</v>
      </c>
      <c r="B14" s="65" t="s">
        <v>161</v>
      </c>
      <c r="C14" s="192">
        <v>1225000</v>
      </c>
    </row>
    <row r="15" spans="1:3" x14ac:dyDescent="0.2">
      <c r="A15" s="75">
        <v>2.7</v>
      </c>
      <c r="B15" s="65" t="s">
        <v>162</v>
      </c>
      <c r="C15" s="192">
        <v>0</v>
      </c>
    </row>
    <row r="16" spans="1:3" x14ac:dyDescent="0.2">
      <c r="A16" s="75">
        <v>2.8</v>
      </c>
      <c r="B16" s="65" t="s">
        <v>163</v>
      </c>
      <c r="C16" s="192">
        <v>15095</v>
      </c>
    </row>
    <row r="17" spans="1:3" x14ac:dyDescent="0.2">
      <c r="A17" s="75">
        <v>2.9</v>
      </c>
      <c r="B17" s="65" t="s">
        <v>165</v>
      </c>
      <c r="C17" s="192">
        <v>0</v>
      </c>
    </row>
    <row r="18" spans="1:3" x14ac:dyDescent="0.2">
      <c r="A18" s="75" t="s">
        <v>450</v>
      </c>
      <c r="B18" s="65" t="s">
        <v>451</v>
      </c>
      <c r="C18" s="192">
        <v>0</v>
      </c>
    </row>
    <row r="19" spans="1:3" x14ac:dyDescent="0.2">
      <c r="A19" s="75" t="s">
        <v>476</v>
      </c>
      <c r="B19" s="65" t="s">
        <v>167</v>
      </c>
      <c r="C19" s="192">
        <v>0</v>
      </c>
    </row>
    <row r="20" spans="1:3" x14ac:dyDescent="0.2">
      <c r="A20" s="75" t="s">
        <v>477</v>
      </c>
      <c r="B20" s="65" t="s">
        <v>452</v>
      </c>
      <c r="C20" s="192">
        <v>0</v>
      </c>
    </row>
    <row r="21" spans="1:3" x14ac:dyDescent="0.2">
      <c r="A21" s="75" t="s">
        <v>478</v>
      </c>
      <c r="B21" s="65" t="s">
        <v>453</v>
      </c>
      <c r="C21" s="192">
        <v>49957.31</v>
      </c>
    </row>
    <row r="22" spans="1:3" x14ac:dyDescent="0.2">
      <c r="A22" s="75" t="s">
        <v>479</v>
      </c>
      <c r="B22" s="65" t="s">
        <v>454</v>
      </c>
      <c r="C22" s="192">
        <v>0</v>
      </c>
    </row>
    <row r="23" spans="1:3" x14ac:dyDescent="0.2">
      <c r="A23" s="75" t="s">
        <v>455</v>
      </c>
      <c r="B23" s="65" t="s">
        <v>456</v>
      </c>
      <c r="C23" s="192">
        <v>0</v>
      </c>
    </row>
    <row r="24" spans="1:3" x14ac:dyDescent="0.2">
      <c r="A24" s="75" t="s">
        <v>457</v>
      </c>
      <c r="B24" s="65" t="s">
        <v>458</v>
      </c>
      <c r="C24" s="192">
        <v>0</v>
      </c>
    </row>
    <row r="25" spans="1:3" x14ac:dyDescent="0.2">
      <c r="A25" s="75" t="s">
        <v>459</v>
      </c>
      <c r="B25" s="65" t="s">
        <v>460</v>
      </c>
      <c r="C25" s="192">
        <v>0</v>
      </c>
    </row>
    <row r="26" spans="1:3" x14ac:dyDescent="0.2">
      <c r="A26" s="75" t="s">
        <v>461</v>
      </c>
      <c r="B26" s="65" t="s">
        <v>462</v>
      </c>
      <c r="C26" s="192">
        <v>0</v>
      </c>
    </row>
    <row r="27" spans="1:3" x14ac:dyDescent="0.2">
      <c r="A27" s="75" t="s">
        <v>463</v>
      </c>
      <c r="B27" s="65" t="s">
        <v>464</v>
      </c>
      <c r="C27" s="192">
        <v>0</v>
      </c>
    </row>
    <row r="28" spans="1:3" x14ac:dyDescent="0.2">
      <c r="A28" s="75" t="s">
        <v>465</v>
      </c>
      <c r="B28" s="65" t="s">
        <v>466</v>
      </c>
      <c r="C28" s="192">
        <v>0</v>
      </c>
    </row>
    <row r="29" spans="1:3" x14ac:dyDescent="0.2">
      <c r="A29" s="75" t="s">
        <v>467</v>
      </c>
      <c r="B29" s="71" t="s">
        <v>468</v>
      </c>
      <c r="C29" s="192">
        <v>0</v>
      </c>
    </row>
    <row r="30" spans="1:3" x14ac:dyDescent="0.2">
      <c r="A30" s="76"/>
      <c r="B30" s="72"/>
      <c r="C30" s="193"/>
    </row>
    <row r="31" spans="1:3" x14ac:dyDescent="0.2">
      <c r="A31" s="73" t="s">
        <v>469</v>
      </c>
      <c r="B31" s="74"/>
      <c r="C31" s="194">
        <f>SUM(C32:C38)</f>
        <v>97237611.290000007</v>
      </c>
    </row>
    <row r="32" spans="1:3" x14ac:dyDescent="0.2">
      <c r="A32" s="75" t="s">
        <v>470</v>
      </c>
      <c r="B32" s="65" t="s">
        <v>358</v>
      </c>
      <c r="C32" s="192">
        <v>0</v>
      </c>
    </row>
    <row r="33" spans="1:4" x14ac:dyDescent="0.2">
      <c r="A33" s="75" t="s">
        <v>471</v>
      </c>
      <c r="B33" s="65" t="s">
        <v>40</v>
      </c>
      <c r="C33" s="192">
        <v>0</v>
      </c>
    </row>
    <row r="34" spans="1:4" x14ac:dyDescent="0.2">
      <c r="A34" s="75" t="s">
        <v>472</v>
      </c>
      <c r="B34" s="65" t="s">
        <v>368</v>
      </c>
      <c r="C34" s="192">
        <v>97237603.390000001</v>
      </c>
    </row>
    <row r="35" spans="1:4" x14ac:dyDescent="0.2">
      <c r="A35" s="75" t="s">
        <v>473</v>
      </c>
      <c r="B35" s="65" t="s">
        <v>374</v>
      </c>
      <c r="C35" s="192">
        <v>7.9</v>
      </c>
    </row>
    <row r="36" spans="1:4" x14ac:dyDescent="0.2">
      <c r="A36" s="75" t="s">
        <v>474</v>
      </c>
      <c r="B36" s="65" t="s">
        <v>382</v>
      </c>
      <c r="C36" s="192">
        <v>0</v>
      </c>
    </row>
    <row r="37" spans="1:4" x14ac:dyDescent="0.2">
      <c r="A37" s="75" t="s">
        <v>551</v>
      </c>
      <c r="B37" s="65" t="s">
        <v>599</v>
      </c>
      <c r="C37" s="192">
        <v>0</v>
      </c>
    </row>
    <row r="38" spans="1:4" x14ac:dyDescent="0.2">
      <c r="A38" s="75" t="s">
        <v>552</v>
      </c>
      <c r="B38" s="71" t="s">
        <v>475</v>
      </c>
      <c r="C38" s="195">
        <v>0</v>
      </c>
    </row>
    <row r="39" spans="1:4" x14ac:dyDescent="0.2">
      <c r="A39" s="66"/>
      <c r="B39" s="68"/>
      <c r="C39" s="196"/>
    </row>
    <row r="40" spans="1:4" x14ac:dyDescent="0.2">
      <c r="A40" s="69" t="s">
        <v>550</v>
      </c>
      <c r="B40" s="47"/>
      <c r="C40" s="89">
        <f>C6-C8+C31</f>
        <v>713641408.65999997</v>
      </c>
      <c r="D40" s="197"/>
    </row>
    <row r="41" spans="1:4" x14ac:dyDescent="0.2">
      <c r="D41" s="198"/>
    </row>
    <row r="42" spans="1:4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19685039370078741" right="0.19685039370078741" top="0.19685039370078741" bottom="0.19685039370078741" header="0.31496062992125984" footer="0.31496062992125984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8" workbookViewId="0">
      <selection activeCell="C71" sqref="C7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4" width="17" style="23" customWidth="1"/>
    <col min="5" max="5" width="16.5703125" style="23" customWidth="1"/>
    <col min="6" max="6" width="14.85546875" style="23" customWidth="1"/>
    <col min="7" max="7" width="16.7109375" style="23" customWidth="1"/>
    <col min="8" max="8" width="11.85546875" style="23" customWidth="1"/>
    <col min="9" max="9" width="14.5703125" style="23" customWidth="1"/>
    <col min="10" max="10" width="15.85546875" style="23" customWidth="1"/>
    <col min="11" max="16384" width="9.140625" style="23"/>
  </cols>
  <sheetData>
    <row r="1" spans="1:10" ht="18.95" customHeight="1" x14ac:dyDescent="0.2">
      <c r="A1" s="165" t="s">
        <v>601</v>
      </c>
      <c r="B1" s="186"/>
      <c r="C1" s="186"/>
      <c r="D1" s="186"/>
      <c r="E1" s="186"/>
      <c r="F1" s="186"/>
      <c r="G1" s="21" t="s">
        <v>498</v>
      </c>
      <c r="H1" s="22">
        <v>2024</v>
      </c>
    </row>
    <row r="2" spans="1:10" ht="18.95" customHeight="1" x14ac:dyDescent="0.2">
      <c r="A2" s="165" t="s">
        <v>509</v>
      </c>
      <c r="B2" s="186"/>
      <c r="C2" s="186"/>
      <c r="D2" s="186"/>
      <c r="E2" s="186"/>
      <c r="F2" s="186"/>
      <c r="G2" s="21" t="s">
        <v>499</v>
      </c>
      <c r="H2" s="22" t="s">
        <v>501</v>
      </c>
    </row>
    <row r="3" spans="1:10" ht="18.95" customHeight="1" x14ac:dyDescent="0.2">
      <c r="A3" s="187" t="s">
        <v>602</v>
      </c>
      <c r="B3" s="188"/>
      <c r="C3" s="188"/>
      <c r="D3" s="188"/>
      <c r="E3" s="188"/>
      <c r="F3" s="188"/>
      <c r="G3" s="21" t="s">
        <v>500</v>
      </c>
      <c r="H3" s="22">
        <v>3</v>
      </c>
    </row>
    <row r="4" spans="1:10" x14ac:dyDescent="0.2">
      <c r="A4" s="187" t="str">
        <f>'Notas a los Edos Financieros'!A4</f>
        <v>(Cifras en Pesos)</v>
      </c>
      <c r="B4" s="188"/>
      <c r="C4" s="188"/>
      <c r="D4" s="188"/>
      <c r="E4" s="188"/>
      <c r="F4" s="188"/>
      <c r="G4" s="139"/>
      <c r="H4" s="139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85" t="s">
        <v>553</v>
      </c>
      <c r="C39" s="185"/>
      <c r="D39" s="28"/>
      <c r="E39" s="28"/>
      <c r="F39" s="28"/>
    </row>
    <row r="40" spans="1:6" x14ac:dyDescent="0.2">
      <c r="B40" s="135" t="s">
        <v>406</v>
      </c>
      <c r="C40" s="141">
        <f>H1</f>
        <v>2024</v>
      </c>
      <c r="D40" s="28"/>
      <c r="E40" s="28"/>
      <c r="F40" s="28"/>
    </row>
    <row r="41" spans="1:6" x14ac:dyDescent="0.2">
      <c r="A41" s="23">
        <v>8110</v>
      </c>
      <c r="B41" s="105" t="s">
        <v>52</v>
      </c>
      <c r="C41" s="106">
        <v>1267423701.0999999</v>
      </c>
      <c r="D41" s="28"/>
      <c r="E41" s="28"/>
      <c r="F41" s="28"/>
    </row>
    <row r="42" spans="1:6" x14ac:dyDescent="0.2">
      <c r="A42" s="23">
        <v>8120</v>
      </c>
      <c r="B42" s="105" t="s">
        <v>51</v>
      </c>
      <c r="C42" s="106">
        <v>-653978729.12</v>
      </c>
      <c r="D42" s="28"/>
      <c r="E42" s="28"/>
      <c r="F42" s="28"/>
    </row>
    <row r="43" spans="1:6" x14ac:dyDescent="0.2">
      <c r="A43" s="23">
        <v>8130</v>
      </c>
      <c r="B43" s="105" t="s">
        <v>50</v>
      </c>
      <c r="C43" s="106">
        <v>312984610.31999999</v>
      </c>
      <c r="D43" s="28"/>
      <c r="E43" s="28"/>
      <c r="F43" s="28"/>
    </row>
    <row r="44" spans="1:6" x14ac:dyDescent="0.2">
      <c r="A44" s="23">
        <v>8140</v>
      </c>
      <c r="B44" s="105" t="s">
        <v>49</v>
      </c>
      <c r="C44" s="106">
        <v>3599317061.2199998</v>
      </c>
      <c r="D44" s="28"/>
      <c r="E44" s="28"/>
      <c r="F44" s="28"/>
    </row>
    <row r="45" spans="1:6" x14ac:dyDescent="0.2">
      <c r="A45" s="23">
        <v>8150</v>
      </c>
      <c r="B45" s="105" t="s">
        <v>48</v>
      </c>
      <c r="C45" s="106">
        <v>-4525746643.5200005</v>
      </c>
      <c r="D45" s="28"/>
      <c r="E45" s="28"/>
      <c r="F45" s="28"/>
    </row>
    <row r="46" spans="1:6" x14ac:dyDescent="0.2">
      <c r="B46" s="136"/>
      <c r="C46" s="137"/>
      <c r="D46" s="28"/>
      <c r="E46" s="28"/>
      <c r="F46" s="28"/>
    </row>
    <row r="47" spans="1:6" x14ac:dyDescent="0.2">
      <c r="B47" s="143"/>
      <c r="C47" s="144"/>
      <c r="D47" s="28"/>
      <c r="E47" s="28"/>
      <c r="F47" s="28"/>
    </row>
    <row r="48" spans="1:6" x14ac:dyDescent="0.2">
      <c r="B48" s="185" t="s">
        <v>554</v>
      </c>
      <c r="C48" s="185"/>
    </row>
    <row r="49" spans="1:3" x14ac:dyDescent="0.2">
      <c r="B49" s="142" t="s">
        <v>406</v>
      </c>
      <c r="C49" s="141">
        <f>H1</f>
        <v>2024</v>
      </c>
    </row>
    <row r="50" spans="1:3" x14ac:dyDescent="0.2">
      <c r="A50" s="23">
        <v>8210</v>
      </c>
      <c r="B50" s="105" t="s">
        <v>47</v>
      </c>
      <c r="C50" s="107">
        <v>-1267423701.0999999</v>
      </c>
    </row>
    <row r="51" spans="1:3" x14ac:dyDescent="0.2">
      <c r="A51" s="23">
        <v>8220</v>
      </c>
      <c r="B51" s="105" t="s">
        <v>46</v>
      </c>
      <c r="C51" s="107">
        <v>262257891.90000001</v>
      </c>
    </row>
    <row r="52" spans="1:3" x14ac:dyDescent="0.2">
      <c r="A52" s="23">
        <v>8230</v>
      </c>
      <c r="B52" s="105" t="s">
        <v>600</v>
      </c>
      <c r="C52" s="107">
        <v>-312264610.31999999</v>
      </c>
    </row>
    <row r="53" spans="1:3" x14ac:dyDescent="0.2">
      <c r="A53" s="23">
        <v>8240</v>
      </c>
      <c r="B53" s="105" t="s">
        <v>45</v>
      </c>
      <c r="C53" s="107">
        <v>603058017.32000005</v>
      </c>
    </row>
    <row r="54" spans="1:3" x14ac:dyDescent="0.2">
      <c r="A54" s="23">
        <v>8250</v>
      </c>
      <c r="B54" s="105" t="s">
        <v>44</v>
      </c>
      <c r="C54" s="107">
        <v>-29045.29</v>
      </c>
    </row>
    <row r="55" spans="1:3" x14ac:dyDescent="0.2">
      <c r="A55" s="23">
        <v>8260</v>
      </c>
      <c r="B55" s="105" t="s">
        <v>43</v>
      </c>
      <c r="C55" s="107">
        <v>-534763946.19999999</v>
      </c>
    </row>
    <row r="56" spans="1:3" x14ac:dyDescent="0.2">
      <c r="A56" s="23">
        <v>8270</v>
      </c>
      <c r="B56" s="105" t="s">
        <v>42</v>
      </c>
      <c r="C56" s="107">
        <v>1249165393.6900001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19685039370078741" right="0.19685039370078741" top="0.19685039370078741" bottom="0.19685039370078741" header="0.31496062992125984" footer="0.31496062992125984"/>
  <pageSetup scale="5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2024-10-08T15:33:05Z</cp:lastPrinted>
  <dcterms:created xsi:type="dcterms:W3CDTF">2012-12-11T20:36:24Z</dcterms:created>
  <dcterms:modified xsi:type="dcterms:W3CDTF">2024-10-16T15:24:18Z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