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zpeitiamo\Downloads\0902\ESTADOS FINANCIEROS 4TO TRIMESTRE - PÁGINA DIF. OK\1.- Información contable\"/>
    </mc:Choice>
  </mc:AlternateContent>
  <xr:revisionPtr revIDLastSave="0" documentId="13_ncr:1_{86B44A05-9DBE-47E1-91B5-4E98935DC7FA}" xr6:coauthVersionLast="36" xr6:coauthVersionMax="47" xr10:uidLastSave="{00000000-0000-0000-0000-000000000000}"/>
  <bookViews>
    <workbookView xWindow="0" yWindow="0" windowWidth="28800" windowHeight="1158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ACT!$A$1:$E$214</definedName>
    <definedName name="_xlnm.Print_Area" localSheetId="2">ESF!$A$1:$J$173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76" i="59" l="1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<sst xmlns="http://schemas.openxmlformats.org/spreadsheetml/2006/main" count="854" uniqueCount="598">
  <si>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</si>
  <si>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</si>
  <si>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</si>
  <si>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</si>
  <si>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</si>
  <si>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</si>
  <si>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</si>
  <si>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</si>
  <si>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</si>
  <si>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</si>
  <si>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</si>
  <si>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</si>
  <si>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</si>
  <si>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</si>
  <si>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</si>
  <si>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</si>
  <si>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</si>
  <si>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</si>
  <si>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</si>
  <si>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</si>
  <si>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</si>
  <si>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</si>
  <si>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</si>
  <si>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</si>
  <si>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</si>
  <si>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</si>
  <si>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</si>
  <si>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</si>
  <si>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</si>
  <si>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</si>
  <si>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</si>
  <si>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</si>
  <si>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</si>
  <si>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</si>
  <si>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</si>
  <si>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</si>
  <si>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</si>
  <si>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</si>
  <si>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</si>
  <si>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</si>
  <si>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</si>
  <si>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</si>
  <si>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</si>
  <si>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</si>
  <si>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</si>
  <si>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</si>
  <si>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</si>
  <si>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</si>
  <si>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</si>
  <si>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</si>
  <si>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</si>
  <si>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</si>
  <si>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</si>
  <si>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</si>
  <si>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</si>
  <si>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</si>
  <si>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</si>
  <si>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</si>
  <si>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</si>
  <si>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</si>
  <si>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</si>
  <si>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</si>
  <si>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</si>
  <si>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</si>
  <si>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</si>
  <si>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</si>
  <si>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</si>
  <si>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</si>
  <si>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</si>
  <si>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</si>
  <si>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</si>
  <si>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</si>
  <si>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</si>
  <si>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</si>
  <si>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</si>
  <si>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</si>
  <si>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</si>
  <si>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</si>
  <si>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</si>
  <si>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</si>
  <si>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</si>
  <si>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</si>
  <si>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</si>
  <si>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</si>
  <si>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</si>
  <si>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</si>
  <si>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</si>
  <si>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</si>
  <si>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</si>
  <si>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</si>
  <si>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</si>
  <si>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</si>
  <si>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</si>
  <si>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</si>
  <si>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</si>
  <si>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</si>
  <si>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</si>
  <si>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</si>
  <si>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</si>
  <si>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</si>
  <si>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</si>
  <si>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</si>
  <si>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</si>
  <si>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</si>
  <si>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</si>
  <si>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</si>
  <si>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</si>
  <si>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</si>
  <si>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</si>
  <si>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</si>
  <si>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</si>
  <si>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</si>
  <si>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</si>
  <si>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</si>
  <si>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</si>
  <si>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</si>
  <si>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</si>
  <si>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</si>
  <si>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</si>
  <si>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</si>
  <si>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</si>
  <si>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</si>
  <si>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</si>
  <si>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</si>
  <si>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</si>
  <si>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</si>
  <si>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</si>
  <si>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</si>
  <si>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</si>
  <si>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</si>
  <si>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</si>
  <si>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</si>
  <si>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</si>
  <si>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</si>
  <si>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</si>
  <si>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</si>
  <si>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</si>
  <si>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</si>
  <si>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</si>
  <si>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</si>
  <si>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</si>
  <si>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</si>
  <si>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</si>
  <si>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</si>
  <si>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</si>
  <si>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</si>
  <si>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</si>
  <si>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</si>
  <si>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</si>
  <si>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</si>
  <si>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</si>
  <si>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</si>
  <si>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</si>
  <si>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</si>
  <si>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</si>
  <si>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</si>
  <si>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</si>
  <si>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</si>
  <si>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</si>
  <si>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</si>
  <si>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</si>
  <si>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</si>
  <si>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</si>
  <si>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</si>
  <si>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</si>
  <si>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</si>
  <si>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</si>
  <si>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</si>
  <si>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</si>
  <si>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</si>
  <si>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</si>
  <si>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</si>
  <si>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</si>
  <si>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</si>
  <si>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</si>
  <si>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</si>
  <si>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</si>
  <si>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</si>
  <si>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</si>
  <si>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</si>
  <si>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</si>
  <si>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</si>
  <si>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</si>
  <si>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</si>
  <si>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</si>
  <si>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</si>
  <si>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</si>
  <si>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</si>
  <si>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</si>
  <si>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</si>
  <si>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</si>
  <si>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</si>
  <si>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</si>
  <si>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</si>
  <si>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</si>
  <si>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</si>
  <si>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</si>
  <si>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</si>
  <si>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</si>
  <si>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</si>
  <si>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</si>
  <si>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</si>
  <si>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</si>
  <si>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</si>
  <si>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</si>
  <si>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</si>
  <si>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</si>
  <si>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</si>
  <si>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</si>
  <si>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</si>
  <si>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</si>
  <si>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</si>
  <si>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</si>
  <si>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</si>
  <si>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</si>
  <si>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</si>
  <si>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</si>
  <si>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</si>
  <si>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</si>
  <si>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</si>
  <si>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</si>
  <si>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</si>
  <si>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</si>
  <si>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</si>
  <si>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</si>
  <si>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</si>
  <si>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</si>
  <si>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</si>
  <si>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</si>
  <si>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</si>
  <si>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</si>
  <si>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</si>
  <si>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</si>
  <si>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</si>
  <si>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</si>
  <si>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</si>
  <si>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</si>
  <si>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</si>
  <si>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</si>
  <si>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</si>
  <si>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</si>
  <si>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</si>
  <si>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</si>
  <si>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</si>
  <si>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</si>
  <si>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</si>
  <si>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</si>
  <si>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</si>
  <si>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</si>
  <si>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</si>
  <si>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</si>
  <si>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</si>
  <si>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</si>
  <si>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</si>
  <si>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</si>
  <si>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</si>
  <si>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</si>
  <si>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</si>
  <si>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</si>
  <si>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</si>
  <si>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</si>
  <si>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</si>
  <si>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</si>
  <si>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</si>
  <si>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</si>
  <si>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</si>
  <si>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</si>
  <si>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</si>
  <si>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</si>
  <si>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</si>
  <si>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</si>
  <si>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</si>
  <si>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</si>
  <si>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</si>
  <si>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</si>
  <si>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</si>
  <si>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</si>
  <si>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</si>
  <si>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</si>
  <si>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</si>
  <si>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</si>
  <si>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</si>
  <si>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</si>
  <si>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</si>
  <si>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</si>
  <si>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</si>
  <si>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</si>
  <si>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</si>
  <si>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</si>
  <si>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</si>
  <si>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</si>
  <si>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</si>
  <si>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</si>
  <si>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</si>
  <si>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</si>
  <si>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</si>
  <si>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</si>
  <si>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</si>
  <si>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</si>
  <si>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</si>
  <si>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</si>
  <si>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</si>
  <si>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</si>
  <si>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</si>
  <si>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</si>
  <si>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</si>
  <si>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</si>
  <si>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</si>
  <si>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</si>
  <si>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</si>
  <si>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</si>
  <si>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</si>
  <si>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</si>
  <si>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</si>
  <si>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</si>
  <si>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</si>
  <si>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</si>
  <si>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</si>
  <si>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</si>
  <si>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</si>
  <si>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</si>
  <si>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</si>
  <si>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</si>
  <si>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</si>
  <si>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</si>
  <si>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</si>
  <si>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</si>
  <si>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</si>
  <si>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</si>
  <si>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</si>
  <si>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</si>
  <si>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</si>
  <si>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</si>
  <si>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</si>
  <si>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</si>
  <si>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</si>
  <si>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</si>
  <si>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</si>
  <si>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</si>
  <si>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</si>
  <si>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</si>
  <si>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</si>
  <si>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</si>
  <si>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</si>
  <si>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</si>
  <si>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</si>
  <si>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</si>
  <si>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</si>
  <si>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</si>
  <si>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</si>
  <si>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</si>
  <si>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</si>
  <si>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</si>
  <si>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</si>
  <si>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</si>
  <si>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</si>
  <si>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</si>
  <si>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</si>
  <si>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</si>
  <si>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</si>
  <si>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</si>
  <si>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</si>
  <si>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</si>
  <si>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</si>
  <si>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</si>
  <si>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</si>
  <si>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</si>
  <si>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</si>
  <si>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</si>
  <si>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</si>
  <si>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</si>
  <si>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</si>
  <si>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</si>
  <si>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</si>
  <si>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</si>
  <si>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</si>
  <si>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</si>
  <si>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</si>
  <si>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</si>
  <si>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</si>
  <si>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</si>
  <si>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</si>
  <si>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</si>
  <si>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</si>
  <si>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</si>
  <si>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</si>
  <si>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</si>
  <si>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</si>
  <si>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</si>
  <si>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</si>
  <si>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</si>
  <si>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</si>
  <si>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</si>
  <si>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</si>
  <si>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</si>
  <si>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</si>
  <si>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</si>
  <si>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</si>
  <si>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</si>
  <si>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</si>
  <si>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</si>
  <si>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</si>
  <si>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</si>
  <si>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</si>
  <si>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</si>
  <si>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</si>
  <si>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</si>
  <si>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</si>
  <si>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</si>
  <si>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</si>
  <si>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</si>
  <si>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</si>
  <si>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</si>
  <si>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</si>
  <si>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</si>
  <si>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</si>
  <si>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</si>
  <si>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</si>
  <si>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</si>
  <si>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</si>
  <si>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</si>
  <si>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</si>
  <si>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</si>
  <si>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</si>
  <si>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</si>
  <si>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</si>
  <si>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</si>
  <si>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</si>
  <si>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</si>
  <si>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</si>
  <si>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</si>
  <si>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</si>
  <si>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</si>
  <si>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</si>
  <si>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</si>
  <si>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</si>
  <si>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</si>
  <si>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</si>
  <si>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</si>
  <si>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</si>
  <si>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</si>
  <si>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</si>
  <si>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</si>
  <si>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</si>
  <si>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</si>
  <si>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</si>
  <si>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</si>
  <si>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</si>
  <si>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</si>
  <si>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</si>
  <si>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</si>
  <si>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</si>
  <si>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</si>
  <si>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</si>
  <si>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</si>
  <si>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</si>
  <si>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</si>
  <si>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</si>
  <si>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</si>
  <si>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</si>
  <si>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</si>
  <si>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</si>
  <si>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</si>
  <si>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</si>
  <si>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</si>
  <si>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</si>
  <si>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</si>
  <si>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</si>
  <si>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</si>
  <si>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</si>
  <si>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</si>
  <si>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</si>
  <si>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</si>
  <si>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</si>
  <si>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</si>
  <si>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</si>
  <si>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</si>
  <si>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</si>
  <si>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</si>
  <si>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</si>
  <si>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</si>
  <si>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</si>
  <si>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</si>
  <si>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</si>
  <si>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</si>
  <si>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</si>
  <si>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</si>
  <si>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</si>
  <si>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</si>
  <si>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</si>
  <si>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</si>
  <si>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</si>
  <si>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</si>
  <si>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</si>
  <si>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</si>
  <si>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</si>
  <si>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</si>
  <si>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</si>
  <si>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</si>
  <si>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</si>
  <si>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</si>
  <si>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</si>
  <si>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</si>
  <si>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</si>
  <si>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</si>
  <si>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</si>
  <si>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</si>
  <si>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</si>
  <si>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</si>
  <si>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</si>
  <si>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</si>
  <si>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</si>
  <si>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</si>
  <si>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</si>
  <si>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</si>
  <si>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</si>
  <si>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</si>
  <si>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</si>
  <si>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</si>
  <si>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</si>
  <si>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</si>
  <si>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</si>
  <si>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</si>
  <si>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</si>
  <si>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</si>
  <si>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</si>
  <si>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</si>
  <si>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</si>
  <si>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</si>
  <si>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</si>
  <si>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</si>
  <si>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</si>
  <si>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</si>
  <si>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</si>
  <si>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</si>
  <si>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</si>
  <si>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</si>
  <si>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</si>
  <si>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</si>
  <si>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</si>
  <si>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</si>
  <si>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</si>
  <si>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</si>
  <si>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</si>
  <si>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</si>
  <si>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</si>
  <si>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</si>
  <si>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</si>
  <si>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</si>
  <si>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</si>
  <si>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</si>
  <si>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</si>
  <si>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</si>
  <si>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</si>
  <si>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</si>
  <si>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</si>
  <si>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</si>
  <si>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</si>
  <si>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</si>
  <si>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</si>
  <si>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</si>
  <si>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</si>
  <si>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</si>
  <si>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</si>
  <si>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</si>
  <si>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</si>
  <si>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</si>
  <si>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</si>
  <si>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</si>
  <si>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</si>
  <si>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</si>
  <si>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</si>
  <si>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</si>
  <si>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</si>
  <si>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</si>
  <si>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</si>
  <si>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</si>
  <si>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</si>
  <si>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</si>
  <si>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</si>
  <si>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</si>
  <si>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</si>
  <si>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</si>
  <si>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</si>
  <si>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</si>
  <si>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</si>
  <si>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</si>
  <si>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</si>
  <si>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</si>
  <si>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</si>
  <si>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</si>
  <si>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</si>
  <si>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</si>
  <si>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</si>
  <si>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</si>
  <si>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</si>
  <si>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DEL ESTADO DE GUANAJUATO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</si>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</sst>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view="pageBreakPreview" zoomScaleNormal="100" zoomScaleSheetLayoutView="100" workbookViewId="0">
      <pane ySplit="5" topLeftCell="A9" activePane="bottomLeft" state="frozen"/>
      <selection activeCell="A14" sqref="A14:B14"/>
      <selection pane="bottomLeft" activeCell="D15" sqref="D15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107">
        <v>4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3" zoomScaleNormal="100" workbookViewId="0">
      <selection activeCell="B23" sqref="B23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597</v>
      </c>
      <c r="B3" s="165"/>
      <c r="C3" s="165"/>
      <c r="D3" s="10" t="s">
        <v>500</v>
      </c>
      <c r="E3" s="18">
        <v>4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1365270264.3200002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229880414.18000001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229880414.18000001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229880414.18000001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1133626701.6900001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847078498.38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845877483.91999996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1201014.46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286548203.31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286548203.31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1763148.45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1763148.45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1763148.45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1310034914.72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978127185.49000001</v>
      </c>
      <c r="D95" s="112">
        <f>C95/$C$94</f>
        <v>0.74664207380996384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204231744</v>
      </c>
      <c r="D96" s="112">
        <f t="shared" ref="D96:D159" si="0">C96/$C$94</f>
        <v>0.15589793959319886</v>
      </c>
      <c r="E96" s="41"/>
    </row>
    <row r="97" spans="1:5" x14ac:dyDescent="0.2">
      <c r="A97" s="43">
        <v>5111</v>
      </c>
      <c r="B97" s="41" t="s">
        <v>280</v>
      </c>
      <c r="C97" s="142">
        <v>26703874.710000001</v>
      </c>
      <c r="D97" s="44">
        <f t="shared" si="0"/>
        <v>2.0384093896999338E-2</v>
      </c>
      <c r="E97" s="41"/>
    </row>
    <row r="98" spans="1:5" x14ac:dyDescent="0.2">
      <c r="A98" s="43">
        <v>5112</v>
      </c>
      <c r="B98" s="41" t="s">
        <v>281</v>
      </c>
      <c r="C98" s="142">
        <v>82038758.480000004</v>
      </c>
      <c r="D98" s="44">
        <f t="shared" si="0"/>
        <v>6.2623337407411411E-2</v>
      </c>
      <c r="E98" s="41"/>
    </row>
    <row r="99" spans="1:5" x14ac:dyDescent="0.2">
      <c r="A99" s="43">
        <v>5113</v>
      </c>
      <c r="B99" s="41" t="s">
        <v>282</v>
      </c>
      <c r="C99" s="142">
        <v>32563753.800000001</v>
      </c>
      <c r="D99" s="44">
        <f t="shared" si="0"/>
        <v>2.4857164823702434E-2</v>
      </c>
      <c r="E99" s="41"/>
    </row>
    <row r="100" spans="1:5" x14ac:dyDescent="0.2">
      <c r="A100" s="43">
        <v>5114</v>
      </c>
      <c r="B100" s="41" t="s">
        <v>283</v>
      </c>
      <c r="C100" s="142">
        <v>19353742.449999999</v>
      </c>
      <c r="D100" s="44">
        <f t="shared" si="0"/>
        <v>1.4773455449572171E-2</v>
      </c>
      <c r="E100" s="41"/>
    </row>
    <row r="101" spans="1:5" x14ac:dyDescent="0.2">
      <c r="A101" s="43">
        <v>5115</v>
      </c>
      <c r="B101" s="41" t="s">
        <v>284</v>
      </c>
      <c r="C101" s="142">
        <v>43315004.420000002</v>
      </c>
      <c r="D101" s="44">
        <f t="shared" si="0"/>
        <v>3.3064007633153751E-2</v>
      </c>
      <c r="E101" s="41"/>
    </row>
    <row r="102" spans="1:5" x14ac:dyDescent="0.2">
      <c r="A102" s="43">
        <v>5116</v>
      </c>
      <c r="B102" s="41" t="s">
        <v>285</v>
      </c>
      <c r="C102" s="142">
        <v>256610.14</v>
      </c>
      <c r="D102" s="44">
        <f t="shared" si="0"/>
        <v>1.9588038235976825E-4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700689137.47000003</v>
      </c>
      <c r="D103" s="112">
        <f t="shared" si="0"/>
        <v>0.53486294876328666</v>
      </c>
      <c r="E103" s="41"/>
    </row>
    <row r="104" spans="1:5" x14ac:dyDescent="0.2">
      <c r="A104" s="43">
        <v>5121</v>
      </c>
      <c r="B104" s="41" t="s">
        <v>287</v>
      </c>
      <c r="C104" s="142">
        <v>3679452.06</v>
      </c>
      <c r="D104" s="44">
        <f t="shared" si="0"/>
        <v>2.8086671726504533E-3</v>
      </c>
      <c r="E104" s="41"/>
    </row>
    <row r="105" spans="1:5" x14ac:dyDescent="0.2">
      <c r="A105" s="43">
        <v>5122</v>
      </c>
      <c r="B105" s="41" t="s">
        <v>288</v>
      </c>
      <c r="C105" s="142">
        <v>678542442.32000005</v>
      </c>
      <c r="D105" s="44">
        <f t="shared" si="0"/>
        <v>0.51795752517407379</v>
      </c>
      <c r="E105" s="41"/>
    </row>
    <row r="106" spans="1:5" x14ac:dyDescent="0.2">
      <c r="A106" s="43">
        <v>5123</v>
      </c>
      <c r="B106" s="41" t="s">
        <v>289</v>
      </c>
      <c r="C106" s="142">
        <v>629867.64</v>
      </c>
      <c r="D106" s="44">
        <f t="shared" si="0"/>
        <v>4.8080217780655459E-4</v>
      </c>
      <c r="E106" s="41"/>
    </row>
    <row r="107" spans="1:5" x14ac:dyDescent="0.2">
      <c r="A107" s="43">
        <v>5124</v>
      </c>
      <c r="B107" s="41" t="s">
        <v>290</v>
      </c>
      <c r="C107" s="142">
        <v>2301299.94</v>
      </c>
      <c r="D107" s="44">
        <f t="shared" si="0"/>
        <v>1.7566706918585202E-3</v>
      </c>
      <c r="E107" s="41"/>
    </row>
    <row r="108" spans="1:5" x14ac:dyDescent="0.2">
      <c r="A108" s="43">
        <v>5125</v>
      </c>
      <c r="B108" s="41" t="s">
        <v>291</v>
      </c>
      <c r="C108" s="142">
        <v>291180.34999999998</v>
      </c>
      <c r="D108" s="44">
        <f t="shared" si="0"/>
        <v>2.2226915231662764E-4</v>
      </c>
      <c r="E108" s="41"/>
    </row>
    <row r="109" spans="1:5" x14ac:dyDescent="0.2">
      <c r="A109" s="43">
        <v>5126</v>
      </c>
      <c r="B109" s="41" t="s">
        <v>292</v>
      </c>
      <c r="C109" s="142">
        <v>11732275.529999999</v>
      </c>
      <c r="D109" s="44">
        <f t="shared" si="0"/>
        <v>8.9556968277502702E-3</v>
      </c>
      <c r="E109" s="41"/>
    </row>
    <row r="110" spans="1:5" x14ac:dyDescent="0.2">
      <c r="A110" s="43">
        <v>5127</v>
      </c>
      <c r="B110" s="41" t="s">
        <v>293</v>
      </c>
      <c r="C110" s="142">
        <v>1755278.71</v>
      </c>
      <c r="D110" s="44">
        <f t="shared" si="0"/>
        <v>1.3398717013394746E-3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1757340.92</v>
      </c>
      <c r="D112" s="44">
        <f t="shared" si="0"/>
        <v>1.3414458654910008E-3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73206304.019999996</v>
      </c>
      <c r="D113" s="112">
        <f t="shared" si="0"/>
        <v>5.5881185453478331E-2</v>
      </c>
      <c r="E113" s="41"/>
    </row>
    <row r="114" spans="1:5" x14ac:dyDescent="0.2">
      <c r="A114" s="43">
        <v>5131</v>
      </c>
      <c r="B114" s="41" t="s">
        <v>297</v>
      </c>
      <c r="C114" s="142">
        <v>3885219.1</v>
      </c>
      <c r="D114" s="44">
        <f t="shared" si="0"/>
        <v>2.9657370626876814E-3</v>
      </c>
      <c r="E114" s="41"/>
    </row>
    <row r="115" spans="1:5" x14ac:dyDescent="0.2">
      <c r="A115" s="43">
        <v>5132</v>
      </c>
      <c r="B115" s="41" t="s">
        <v>298</v>
      </c>
      <c r="C115" s="142">
        <v>2321508.1</v>
      </c>
      <c r="D115" s="44">
        <f t="shared" si="0"/>
        <v>1.772096357062504E-3</v>
      </c>
      <c r="E115" s="41"/>
    </row>
    <row r="116" spans="1:5" x14ac:dyDescent="0.2">
      <c r="A116" s="43">
        <v>5133</v>
      </c>
      <c r="B116" s="41" t="s">
        <v>299</v>
      </c>
      <c r="C116" s="142">
        <v>23718101.52</v>
      </c>
      <c r="D116" s="44">
        <f t="shared" si="0"/>
        <v>1.8104938466521239E-2</v>
      </c>
      <c r="E116" s="41"/>
    </row>
    <row r="117" spans="1:5" x14ac:dyDescent="0.2">
      <c r="A117" s="43">
        <v>5134</v>
      </c>
      <c r="B117" s="41" t="s">
        <v>300</v>
      </c>
      <c r="C117" s="142">
        <v>8100326.96</v>
      </c>
      <c r="D117" s="44">
        <f t="shared" si="0"/>
        <v>6.1832908947555198E-3</v>
      </c>
      <c r="E117" s="41"/>
    </row>
    <row r="118" spans="1:5" x14ac:dyDescent="0.2">
      <c r="A118" s="43">
        <v>5135</v>
      </c>
      <c r="B118" s="41" t="s">
        <v>301</v>
      </c>
      <c r="C118" s="142">
        <v>9806573.5299999993</v>
      </c>
      <c r="D118" s="44">
        <f t="shared" si="0"/>
        <v>7.485734479142493E-3</v>
      </c>
      <c r="E118" s="41"/>
    </row>
    <row r="119" spans="1:5" x14ac:dyDescent="0.2">
      <c r="A119" s="43">
        <v>5136</v>
      </c>
      <c r="B119" s="41" t="s">
        <v>302</v>
      </c>
      <c r="C119" s="142">
        <v>9445640.0999999996</v>
      </c>
      <c r="D119" s="44">
        <f t="shared" si="0"/>
        <v>7.2102201199873064E-3</v>
      </c>
      <c r="E119" s="41"/>
    </row>
    <row r="120" spans="1:5" x14ac:dyDescent="0.2">
      <c r="A120" s="43">
        <v>5137</v>
      </c>
      <c r="B120" s="41" t="s">
        <v>303</v>
      </c>
      <c r="C120" s="142">
        <v>456132.44</v>
      </c>
      <c r="D120" s="44">
        <f t="shared" si="0"/>
        <v>3.4818342234603066E-4</v>
      </c>
      <c r="E120" s="41"/>
    </row>
    <row r="121" spans="1:5" x14ac:dyDescent="0.2">
      <c r="A121" s="43">
        <v>5138</v>
      </c>
      <c r="B121" s="41" t="s">
        <v>304</v>
      </c>
      <c r="C121" s="142">
        <v>9191370.6099999994</v>
      </c>
      <c r="D121" s="44">
        <f t="shared" si="0"/>
        <v>7.0161264457325664E-3</v>
      </c>
      <c r="E121" s="41"/>
    </row>
    <row r="122" spans="1:5" x14ac:dyDescent="0.2">
      <c r="A122" s="43">
        <v>5139</v>
      </c>
      <c r="B122" s="41" t="s">
        <v>305</v>
      </c>
      <c r="C122" s="142">
        <v>6281431.6600000001</v>
      </c>
      <c r="D122" s="44">
        <f t="shared" si="0"/>
        <v>4.7948582052429953E-3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161630976.44999999</v>
      </c>
      <c r="D123" s="112">
        <f t="shared" si="0"/>
        <v>0.12337913641373913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7585111.7300000004</v>
      </c>
      <c r="D127" s="112">
        <f t="shared" si="0"/>
        <v>5.790007308027513E-3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7585111.7300000004</v>
      </c>
      <c r="D129" s="44">
        <f t="shared" si="0"/>
        <v>5.790007308027513E-3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145432655.28999999</v>
      </c>
      <c r="D133" s="112">
        <f t="shared" si="0"/>
        <v>0.11101433530959287</v>
      </c>
      <c r="E133" s="41"/>
    </row>
    <row r="134" spans="1:5" x14ac:dyDescent="0.2">
      <c r="A134" s="43">
        <v>5241</v>
      </c>
      <c r="B134" s="41" t="s">
        <v>315</v>
      </c>
      <c r="C134" s="142">
        <v>144339359.28999999</v>
      </c>
      <c r="D134" s="44">
        <f t="shared" si="0"/>
        <v>0.1101797804532945</v>
      </c>
      <c r="E134" s="41"/>
    </row>
    <row r="135" spans="1:5" x14ac:dyDescent="0.2">
      <c r="A135" s="43">
        <v>5242</v>
      </c>
      <c r="B135" s="41" t="s">
        <v>316</v>
      </c>
      <c r="C135" s="142">
        <v>118000</v>
      </c>
      <c r="D135" s="44">
        <f t="shared" si="0"/>
        <v>9.0073935186086776E-5</v>
      </c>
      <c r="E135" s="41"/>
    </row>
    <row r="136" spans="1:5" x14ac:dyDescent="0.2">
      <c r="A136" s="43">
        <v>5243</v>
      </c>
      <c r="B136" s="41" t="s">
        <v>317</v>
      </c>
      <c r="C136" s="142">
        <v>975296</v>
      </c>
      <c r="D136" s="44">
        <f t="shared" si="0"/>
        <v>7.4448092111228546E-4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8613209.4299999997</v>
      </c>
      <c r="D138" s="112">
        <f t="shared" si="0"/>
        <v>6.574793796118741E-3</v>
      </c>
      <c r="E138" s="41"/>
    </row>
    <row r="139" spans="1:5" x14ac:dyDescent="0.2">
      <c r="A139" s="43">
        <v>5251</v>
      </c>
      <c r="B139" s="41" t="s">
        <v>319</v>
      </c>
      <c r="C139" s="142">
        <v>4528951.41</v>
      </c>
      <c r="D139" s="44">
        <f t="shared" si="0"/>
        <v>3.4571226759769181E-3</v>
      </c>
      <c r="E139" s="41"/>
    </row>
    <row r="140" spans="1:5" x14ac:dyDescent="0.2">
      <c r="A140" s="43">
        <v>5252</v>
      </c>
      <c r="B140" s="41" t="s">
        <v>320</v>
      </c>
      <c r="C140" s="142">
        <v>4084258.02</v>
      </c>
      <c r="D140" s="44">
        <f t="shared" si="0"/>
        <v>3.1176711201418229E-3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170276752.78</v>
      </c>
      <c r="D181" s="112">
        <f t="shared" si="1"/>
        <v>0.12997878977629695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8693225.4499999993</v>
      </c>
      <c r="D182" s="112">
        <f t="shared" si="1"/>
        <v>6.6358730995028812E-3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8693225.4499999993</v>
      </c>
      <c r="D187" s="44">
        <f t="shared" si="1"/>
        <v>6.6358730995028812E-3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161583517.18000001</v>
      </c>
      <c r="D194" s="112">
        <f t="shared" si="1"/>
        <v>0.12334290892890898</v>
      </c>
      <c r="E194" s="41"/>
    </row>
    <row r="195" spans="1:5" x14ac:dyDescent="0.2">
      <c r="A195" s="43">
        <v>5531</v>
      </c>
      <c r="B195" s="41" t="s">
        <v>369</v>
      </c>
      <c r="C195" s="142">
        <v>161583517.18000001</v>
      </c>
      <c r="D195" s="44">
        <f t="shared" si="1"/>
        <v>0.12334290892890898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10.15</v>
      </c>
      <c r="D200" s="112">
        <f t="shared" si="1"/>
        <v>7.7478851028710239E-9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10.15</v>
      </c>
      <c r="D209" s="44">
        <f t="shared" si="1"/>
        <v>7.7478851028710239E-9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80" zoomScaleNormal="80" workbookViewId="0">
      <selection activeCell="E29" sqref="E29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37.7109375" style="14" customWidth="1"/>
    <col min="7" max="7" width="19.85546875" style="14" customWidth="1"/>
    <col min="8" max="8" width="20.28515625" style="14" customWidth="1"/>
    <col min="9" max="9" width="15.7109375" style="14" customWidth="1"/>
    <col min="10" max="10" width="16.5703125" style="14" customWidth="1"/>
    <col min="11" max="16384" width="9.140625" style="14"/>
  </cols>
  <sheetData>
    <row r="1" spans="1:8" s="11" customFormat="1" ht="18.95" customHeight="1" x14ac:dyDescent="0.25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4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7172777.0999999996</v>
      </c>
      <c r="D15" s="144">
        <v>5314493.42</v>
      </c>
      <c r="E15" s="144">
        <v>5086983.91</v>
      </c>
      <c r="F15" s="144">
        <v>7911146.0300000003</v>
      </c>
      <c r="G15" s="144">
        <v>8204156.7199999997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1844</v>
      </c>
      <c r="D16" s="144">
        <v>1844</v>
      </c>
      <c r="E16" s="144">
        <v>1844</v>
      </c>
      <c r="F16" s="144">
        <v>2487</v>
      </c>
      <c r="G16" s="144">
        <v>2487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-17539869.699999999</v>
      </c>
      <c r="D20" s="144">
        <v>-17539869.699999999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7000</v>
      </c>
      <c r="D21" s="144">
        <v>7000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2664295.2599999998</v>
      </c>
      <c r="D24" s="144">
        <v>2664295.2599999998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2331303.5699999998</v>
      </c>
      <c r="D27" s="144">
        <v>2331303.5699999998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6684468.0999999996</v>
      </c>
      <c r="E32" s="14" t="str">
        <f>IF(OR(C32&lt;&gt;0, C33&lt;&gt;0, C34&lt;&gt;0, C35&lt;&gt;0, C36&lt;&gt;0, C37&lt;&gt;0), "", "SIN INFORMACIÓN QUE REVELAR")</f>
        <v/>
      </c>
    </row>
    <row r="33" spans="1:8" x14ac:dyDescent="0.2">
      <c r="A33" s="16">
        <v>1141</v>
      </c>
      <c r="B33" s="14" t="s">
        <v>137</v>
      </c>
      <c r="C33" s="144">
        <v>3769719.76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2914748.34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9319893.7599999998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44">
        <v>9319893.7599999998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96629937.449999988</v>
      </c>
      <c r="D56" s="144">
        <f>SUM(D57:D63)</f>
        <v>0</v>
      </c>
      <c r="E56" s="144">
        <f>SUM(E57:E63)</f>
        <v>37916.660000000003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6971307.9299999997</v>
      </c>
      <c r="D59" s="144">
        <v>0</v>
      </c>
      <c r="E59" s="144">
        <v>37916.660000000003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89658629.519999996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225537112.45999998</v>
      </c>
      <c r="D64" s="144">
        <f t="shared" ref="D64:E64" si="0">SUM(D65:D72)</f>
        <v>8693225.4500000011</v>
      </c>
      <c r="E64" s="144">
        <f t="shared" si="0"/>
        <v>163220563.75</v>
      </c>
    </row>
    <row r="65" spans="1:9" x14ac:dyDescent="0.2">
      <c r="A65" s="16">
        <v>1241</v>
      </c>
      <c r="B65" s="14" t="s">
        <v>158</v>
      </c>
      <c r="C65" s="144">
        <v>33504741.210000001</v>
      </c>
      <c r="D65" s="144">
        <v>2049246.81</v>
      </c>
      <c r="E65" s="144">
        <v>26449373.23</v>
      </c>
    </row>
    <row r="66" spans="1:9" x14ac:dyDescent="0.2">
      <c r="A66" s="16">
        <v>1242</v>
      </c>
      <c r="B66" s="14" t="s">
        <v>159</v>
      </c>
      <c r="C66" s="144">
        <v>3039674.63</v>
      </c>
      <c r="D66" s="144">
        <v>184354.2</v>
      </c>
      <c r="E66" s="144">
        <v>1238128.94</v>
      </c>
    </row>
    <row r="67" spans="1:9" x14ac:dyDescent="0.2">
      <c r="A67" s="16">
        <v>1243</v>
      </c>
      <c r="B67" s="14" t="s">
        <v>160</v>
      </c>
      <c r="C67" s="144">
        <v>23466219.379999999</v>
      </c>
      <c r="D67" s="144">
        <v>370507.14</v>
      </c>
      <c r="E67" s="144">
        <v>21613390.48</v>
      </c>
    </row>
    <row r="68" spans="1:9" x14ac:dyDescent="0.2">
      <c r="A68" s="16">
        <v>1244</v>
      </c>
      <c r="B68" s="14" t="s">
        <v>161</v>
      </c>
      <c r="C68" s="144">
        <v>114997061.31999999</v>
      </c>
      <c r="D68" s="144">
        <v>5361707.3600000003</v>
      </c>
      <c r="E68" s="144">
        <v>104247774.28</v>
      </c>
    </row>
    <row r="69" spans="1:9" x14ac:dyDescent="0.2">
      <c r="A69" s="16">
        <v>1245</v>
      </c>
      <c r="B69" s="14" t="s">
        <v>162</v>
      </c>
      <c r="C69" s="144">
        <v>147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50177860.530000001</v>
      </c>
      <c r="D70" s="144">
        <v>727409.94</v>
      </c>
      <c r="E70" s="144">
        <v>9671896.8200000003</v>
      </c>
    </row>
    <row r="71" spans="1:9" x14ac:dyDescent="0.2">
      <c r="A71" s="16">
        <v>1247</v>
      </c>
      <c r="B71" s="14" t="s">
        <v>164</v>
      </c>
      <c r="C71" s="144">
        <v>351408.39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0</v>
      </c>
      <c r="D76" s="144">
        <f>SUM(D77:D81)</f>
        <v>0</v>
      </c>
      <c r="E76" s="144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29074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4">
        <v>29074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31952379.249999993</v>
      </c>
      <c r="D110" s="144">
        <f>SUM(D111:D119)</f>
        <v>31952379.249999993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-20986354.260000002</v>
      </c>
      <c r="D111" s="144">
        <f>C111</f>
        <v>-20986354.260000002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3516677.72</v>
      </c>
      <c r="D112" s="144">
        <f t="shared" ref="D112:D119" si="1">C112</f>
        <v>3516677.72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1060533.53</v>
      </c>
      <c r="D113" s="144">
        <f t="shared" si="1"/>
        <v>1060533.53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3232352.71</v>
      </c>
      <c r="D117" s="144">
        <f t="shared" si="1"/>
        <v>3232352.71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45129169.549999997</v>
      </c>
      <c r="D119" s="144">
        <f t="shared" si="1"/>
        <v>45129169.549999997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1514141.25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/>
      </c>
    </row>
    <row r="128" spans="1:8" x14ac:dyDescent="0.2">
      <c r="A128" s="16">
        <v>2161</v>
      </c>
      <c r="B128" s="14" t="s">
        <v>204</v>
      </c>
      <c r="C128" s="144">
        <v>1514141.25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1832537.71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1832537.71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C27" sqref="C27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597</v>
      </c>
      <c r="B3" s="173"/>
      <c r="C3" s="173"/>
      <c r="D3" s="20" t="s">
        <v>500</v>
      </c>
      <c r="E3" s="21">
        <v>4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331970436.89999998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55235349.600000001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244649232.69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121" zoomScaleNormal="100" workbookViewId="0">
      <selection activeCell="B151" sqref="B15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597</v>
      </c>
      <c r="B3" s="173"/>
      <c r="C3" s="173"/>
      <c r="D3" s="20" t="s">
        <v>500</v>
      </c>
      <c r="E3" s="21">
        <v>4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203430</v>
      </c>
      <c r="D9" s="147">
        <v>202000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497620769.07999998</v>
      </c>
      <c r="D10" s="147">
        <v>476889683.00999999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497824199.07999998</v>
      </c>
      <c r="D16" s="148">
        <f>SUM(D9:D15)</f>
        <v>477091683.00999999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1580118.24</v>
      </c>
      <c r="D21" s="148">
        <f>SUM(D22:D28)</f>
        <v>596290.19999999995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1580118.24</v>
      </c>
      <c r="D27" s="147">
        <v>596290.19999999995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7545669.8999999994</v>
      </c>
      <c r="D29" s="148">
        <f>SUM(D30:D37)</f>
        <v>2704894.48</v>
      </c>
    </row>
    <row r="30" spans="1:5" x14ac:dyDescent="0.2">
      <c r="A30" s="26">
        <v>1241</v>
      </c>
      <c r="B30" s="22" t="s">
        <v>158</v>
      </c>
      <c r="C30" s="147">
        <v>4832648.9000000004</v>
      </c>
      <c r="D30" s="147">
        <v>872407.88</v>
      </c>
    </row>
    <row r="31" spans="1:5" x14ac:dyDescent="0.2">
      <c r="A31" s="26">
        <v>1242</v>
      </c>
      <c r="B31" s="22" t="s">
        <v>159</v>
      </c>
      <c r="C31" s="147">
        <v>1264223.8799999999</v>
      </c>
      <c r="D31" s="147">
        <v>201840.1</v>
      </c>
    </row>
    <row r="32" spans="1:5" x14ac:dyDescent="0.2">
      <c r="A32" s="26">
        <v>1243</v>
      </c>
      <c r="B32" s="22" t="s">
        <v>160</v>
      </c>
      <c r="C32" s="147">
        <v>751720.95999999996</v>
      </c>
      <c r="D32" s="147">
        <v>265671.90000000002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1225000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346460.77</v>
      </c>
      <c r="D35" s="147">
        <v>139974.6</v>
      </c>
    </row>
    <row r="36" spans="1:5" x14ac:dyDescent="0.2">
      <c r="A36" s="26">
        <v>1247</v>
      </c>
      <c r="B36" s="22" t="s">
        <v>164</v>
      </c>
      <c r="C36" s="147">
        <v>350615.39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9125788.1399999987</v>
      </c>
      <c r="D44" s="148">
        <f>D21+D29+D38</f>
        <v>3301184.6799999997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55235349.600000001</v>
      </c>
      <c r="D48" s="148">
        <v>51340593.909999996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170276752.78</v>
      </c>
      <c r="D49" s="148">
        <f>D54+D66+D94+D97+D50</f>
        <v>145897985.18000001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170276752.78</v>
      </c>
      <c r="D66" s="148">
        <f>D67+D76+D79+D85</f>
        <v>145897985.18000001</v>
      </c>
    </row>
    <row r="67" spans="1:4" x14ac:dyDescent="0.2">
      <c r="A67" s="26">
        <v>5510</v>
      </c>
      <c r="B67" s="22" t="s">
        <v>358</v>
      </c>
      <c r="C67" s="147">
        <f>SUM(C68:C75)</f>
        <v>8693225.4499999993</v>
      </c>
      <c r="D67" s="147">
        <f>SUM(D68:D75)</f>
        <v>7988776.4299999997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8693225.4499999993</v>
      </c>
      <c r="D72" s="147">
        <v>7988776.4299999997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161583517.18000001</v>
      </c>
      <c r="D79" s="147">
        <f>SUM(D80:D84)</f>
        <v>137909198.33000001</v>
      </c>
    </row>
    <row r="80" spans="1:4" x14ac:dyDescent="0.2">
      <c r="A80" s="26">
        <v>5531</v>
      </c>
      <c r="B80" s="22" t="s">
        <v>369</v>
      </c>
      <c r="C80" s="147">
        <v>161583517.18000001</v>
      </c>
      <c r="D80" s="147">
        <v>137909198.33000001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10.15</v>
      </c>
      <c r="D85" s="147">
        <f>SUM(D86:D93)</f>
        <v>10.42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10.15</v>
      </c>
      <c r="D93" s="147">
        <v>10.42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0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0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22459.15</v>
      </c>
      <c r="D106" s="151">
        <f>+D107+D129</f>
        <v>14857.88</v>
      </c>
    </row>
    <row r="107" spans="1:4" x14ac:dyDescent="0.2">
      <c r="A107" s="96">
        <v>4300</v>
      </c>
      <c r="B107" s="100" t="s">
        <v>590</v>
      </c>
      <c r="C107" s="154">
        <f>C121+C108+C111+C117+C119</f>
        <v>22459.15</v>
      </c>
      <c r="D107" s="156">
        <f>D121+D108+D111+D117+D119</f>
        <v>14857.88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22459.15</v>
      </c>
      <c r="D121" s="158">
        <f>SUM(D122:D128)</f>
        <v>14857.88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22459.15</v>
      </c>
      <c r="D128" s="155">
        <v>14857.88</v>
      </c>
    </row>
    <row r="129" spans="1:4" x14ac:dyDescent="0.2">
      <c r="A129" s="33">
        <v>1120</v>
      </c>
      <c r="B129" s="85" t="s">
        <v>528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225489643.22999999</v>
      </c>
      <c r="D139" s="148">
        <f>D48+D49-D103-D106</f>
        <v>197223721.21000001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39370078740157483" right="0.39370078740157483" top="0.39370078740157483" bottom="0.39370078740157483" header="0.31496062992125984" footer="0.31496062992125984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C28" sqref="C28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596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1365247805.1700001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22459.15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22459.15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1365270264.3200002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opLeftCell="A4" workbookViewId="0">
      <selection activeCell="G37" sqref="G37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596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1311597785.9100001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171839623.97000003</v>
      </c>
    </row>
    <row r="9" spans="1:3" x14ac:dyDescent="0.2">
      <c r="A9" s="80">
        <v>2.1</v>
      </c>
      <c r="B9" s="71" t="s">
        <v>289</v>
      </c>
      <c r="C9" s="93">
        <v>162661437.83000001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5235662.29</v>
      </c>
    </row>
    <row r="12" spans="1:3" x14ac:dyDescent="0.2">
      <c r="A12" s="76">
        <v>2.4</v>
      </c>
      <c r="B12" s="63" t="s">
        <v>159</v>
      </c>
      <c r="C12" s="93">
        <v>1264223.8799999999</v>
      </c>
    </row>
    <row r="13" spans="1:3" x14ac:dyDescent="0.2">
      <c r="A13" s="76">
        <v>2.5</v>
      </c>
      <c r="B13" s="63" t="s">
        <v>160</v>
      </c>
      <c r="C13" s="93">
        <v>751720.95999999996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346460.77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1580118.24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170276752.78</v>
      </c>
    </row>
    <row r="32" spans="1:3" x14ac:dyDescent="0.2">
      <c r="A32" s="76" t="s">
        <v>470</v>
      </c>
      <c r="B32" s="63" t="s">
        <v>358</v>
      </c>
      <c r="C32" s="93">
        <v>8693225.4499999993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161583517.18000001</v>
      </c>
    </row>
    <row r="35" spans="1:3" x14ac:dyDescent="0.2">
      <c r="A35" s="76" t="s">
        <v>473</v>
      </c>
      <c r="B35" s="63" t="s">
        <v>374</v>
      </c>
      <c r="C35" s="93">
        <v>10.15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1310034914.72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opLeftCell="A13" zoomScale="78" workbookViewId="0">
      <selection activeCell="G69" sqref="G69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4" width="18.5703125" style="22" customWidth="1"/>
    <col min="5" max="5" width="18.42578125" style="22" bestFit="1" customWidth="1"/>
    <col min="6" max="6" width="11" style="22" bestFit="1" customWidth="1"/>
    <col min="7" max="7" width="24.140625" style="22" bestFit="1" customWidth="1"/>
    <col min="8" max="8" width="10" style="22" bestFit="1" customWidth="1"/>
    <col min="9" max="9" width="11.7109375" style="22" bestFit="1" customWidth="1"/>
    <col min="10" max="10" width="16.140625" style="22" bestFit="1" customWidth="1"/>
    <col min="11" max="16384" width="9.140625" style="22"/>
  </cols>
  <sheetData>
    <row r="1" spans="1:10" ht="18.95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4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1256680768.97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312779582.64999998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421346618.85000002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1365247805.1700001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1256680768.97</v>
      </c>
    </row>
    <row r="51" spans="1:3" x14ac:dyDescent="0.2">
      <c r="A51" s="22">
        <v>8220</v>
      </c>
      <c r="B51" s="103" t="s">
        <v>46</v>
      </c>
      <c r="C51" s="161">
        <v>46463735.43</v>
      </c>
    </row>
    <row r="52" spans="1:3" x14ac:dyDescent="0.2">
      <c r="A52" s="22">
        <v>8230</v>
      </c>
      <c r="B52" s="103" t="s">
        <v>594</v>
      </c>
      <c r="C52" s="161">
        <v>382356485.71000004</v>
      </c>
    </row>
    <row r="53" spans="1:3" x14ac:dyDescent="0.2">
      <c r="A53" s="22">
        <v>8240</v>
      </c>
      <c r="B53" s="103" t="s">
        <v>45</v>
      </c>
      <c r="C53" s="161">
        <v>280975733.33999997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52398</v>
      </c>
    </row>
    <row r="56" spans="1:3" x14ac:dyDescent="0.2">
      <c r="A56" s="22">
        <v>8270</v>
      </c>
      <c r="B56" s="103" t="s">
        <v>42</v>
      </c>
      <c r="C56" s="161">
        <v>1311545387.9100001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gazpeitiamo</cp:lastModifiedBy>
  <cp:lastPrinted>2026-02-09T22:54:05Z</cp:lastPrinted>
  <dcterms:created xsi:type="dcterms:W3CDTF">2012-12-11T20:36:24Z</dcterms:created>
  <dcterms:modified xsi:type="dcterms:W3CDTF">2026-02-09T22:54:22Z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