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6.Información presupuestaria\"/>
    </mc:Choice>
  </mc:AlternateContent>
  <bookViews>
    <workbookView xWindow="0" yWindow="0" windowWidth="15360" windowHeight="6435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F42" i="1"/>
  <c r="K41" i="1"/>
  <c r="F41" i="1"/>
  <c r="K40" i="1"/>
  <c r="F40" i="1"/>
  <c r="J39" i="1"/>
  <c r="I39" i="1"/>
  <c r="H39" i="1"/>
  <c r="G39" i="1"/>
  <c r="E39" i="1"/>
  <c r="D39" i="1"/>
  <c r="F39" i="1" s="1"/>
  <c r="K39" i="1" s="1"/>
  <c r="K38" i="1"/>
  <c r="F38" i="1"/>
  <c r="K37" i="1"/>
  <c r="F37" i="1"/>
  <c r="J36" i="1"/>
  <c r="I36" i="1"/>
  <c r="H36" i="1"/>
  <c r="G36" i="1"/>
  <c r="E36" i="1"/>
  <c r="D36" i="1"/>
  <c r="F36" i="1" s="1"/>
  <c r="K36" i="1" s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J26" i="1"/>
  <c r="I26" i="1"/>
  <c r="H26" i="1"/>
  <c r="G26" i="1"/>
  <c r="E26" i="1"/>
  <c r="D26" i="1"/>
  <c r="F26" i="1" s="1"/>
  <c r="K26" i="1" s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J17" i="1"/>
  <c r="I17" i="1"/>
  <c r="H17" i="1"/>
  <c r="G17" i="1"/>
  <c r="E17" i="1"/>
  <c r="D17" i="1"/>
  <c r="F17" i="1" s="1"/>
  <c r="K17" i="1" s="1"/>
  <c r="K16" i="1"/>
  <c r="F16" i="1"/>
  <c r="K15" i="1"/>
  <c r="F15" i="1"/>
  <c r="K14" i="1"/>
  <c r="F14" i="1"/>
  <c r="K13" i="1"/>
  <c r="F13" i="1"/>
  <c r="K12" i="1"/>
  <c r="F12" i="1"/>
  <c r="K11" i="1"/>
  <c r="F11" i="1"/>
  <c r="J10" i="1"/>
  <c r="J43" i="1" s="1"/>
  <c r="J47" i="1" s="1"/>
  <c r="I10" i="1"/>
  <c r="I43" i="1" s="1"/>
  <c r="I47" i="1" s="1"/>
  <c r="H10" i="1"/>
  <c r="H43" i="1" s="1"/>
  <c r="H47" i="1" s="1"/>
  <c r="G10" i="1"/>
  <c r="G43" i="1" s="1"/>
  <c r="G47" i="1" s="1"/>
  <c r="E10" i="1"/>
  <c r="E43" i="1" s="1"/>
  <c r="E47" i="1" s="1"/>
  <c r="D10" i="1"/>
  <c r="D43" i="1" s="1"/>
  <c r="D47" i="1" s="1"/>
  <c r="D5" i="1"/>
  <c r="F10" i="1" l="1"/>
  <c r="F43" i="1" l="1"/>
  <c r="F47" i="1" s="1"/>
  <c r="K10" i="1"/>
  <c r="K43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<sst xmlns="http://schemas.openxmlformats.org/spreadsheetml/2006/main" count="51" uniqueCount="51">
  <si>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</si>
  <si>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POR OBJETO DEL GASTO (CAPÍTULO Y CONCEPTO)</t>
  </si>
  <si>
    <t>Del 1 de Enero al 30 de Junio de 2017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</si>
  <si>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</si>
  <si>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</si>
  <si>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</si>
  <si>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</si>
  <si>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</si>
  <si>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</si>
  <si>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</si>
  <si>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</si>
  <si>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</si>
  <si>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</si>
  <si>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</si>
  <si>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</si>
  <si>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</si>
  <si>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</si>
  <si>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</si>
  <si>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</si>
  <si>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</si>
  <si>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</si>
  <si>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</si>
  <si>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</si>
  <si>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</si>
  <si>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</si>
  <si>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</si>
  <si>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</si>
  <si>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</si>
  <si>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</si>
  <si>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</si>
  <si>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</si>
  <si>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</si>
  <si>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</si>
  <si>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</si>
  <si>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</si>
  <si>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</si>
  <si>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</si>
  <si>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</si>
  <si>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</si>
  <si>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</si>
  <si>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</si>
  <si>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</si>
  <si>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</si>
  <si>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</si>
  <si>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PENSIONES Y JUBILACIONES</t>
  </si>
  <si>
    <t>Bienes Muebles, Inmuebles e Intangibles</t>
  </si>
  <si>
    <t>MOBILIARIO Y EQUIPO DE ADMINISTRACIÓN</t>
  </si>
  <si>
    <t>MOBILIARIO Y EQUIPO EDUCACIONAL Y RECREATIVO</t>
  </si>
  <si>
    <t>MAQUINARIA, OTROS EQUIPOS Y HERRAMIENTAS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</si>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</sst>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3" fontId="5" fillId="3" borderId="4" xfId="1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3" fontId="3" fillId="0" borderId="4" xfId="1" applyNumberFormat="1" applyFont="1" applyBorder="1"/>
    <xf numFmtId="164" fontId="3" fillId="3" borderId="4" xfId="1" applyNumberFormat="1" applyFont="1" applyFill="1" applyBorder="1"/>
    <xf numFmtId="3" fontId="3" fillId="3" borderId="4" xfId="1" applyNumberFormat="1" applyFont="1" applyFill="1" applyBorder="1" applyAlignment="1">
      <alignment horizontal="right" vertical="center" wrapText="1"/>
    </xf>
    <xf numFmtId="3" fontId="5" fillId="3" borderId="4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5" fillId="3" borderId="0" xfId="0" applyFont="1" applyFill="1"/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47</xdr:row>
          <xdr:rowOff>57150</xdr:rowOff>
        </xdr:from>
        <xdr:to>
          <xdr:col>9</xdr:col>
          <xdr:colOff>466725</xdr:colOff>
          <xdr:row>51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j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16699782.99</v>
          </cell>
          <cell r="E22">
            <v>862331.51</v>
          </cell>
          <cell r="F22">
            <v>17562114.5</v>
          </cell>
          <cell r="G22">
            <v>8109709.1799999997</v>
          </cell>
          <cell r="H22">
            <v>8007032.8099999996</v>
          </cell>
          <cell r="I22">
            <v>8007032.8099999996</v>
          </cell>
          <cell r="J22">
            <v>7977670.9800000004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7"/>
  <sheetViews>
    <sheetView showGridLines="0" tabSelected="1" workbookViewId="0"/>
  </sheetViews>
  <sheetFormatPr baseColWidth="10" defaultRowHeight="12.75" x14ac:dyDescent="0.2"/>
  <cols>
    <col min="1" max="1" width="2.42578125" style="2" customWidth="1"/>
    <col min="2" max="2" width="4.5703125" style="17" customWidth="1"/>
    <col min="3" max="3" width="57.28515625" style="17" customWidth="1"/>
    <col min="4" max="4" width="15.140625" style="17" bestFit="1" customWidth="1"/>
    <col min="5" max="5" width="13.85546875" style="17" customWidth="1"/>
    <col min="6" max="6" width="13.85546875" style="17" bestFit="1" customWidth="1"/>
    <col min="7" max="7" width="14.140625" style="17" customWidth="1"/>
    <col min="8" max="8" width="11.42578125" style="17" bestFit="1" customWidth="1"/>
    <col min="9" max="9" width="12.7109375" style="17" customWidth="1"/>
    <col min="10" max="10" width="14" style="17" bestFit="1" customWidth="1"/>
    <col min="11" max="11" width="13.85546875" style="17" bestFit="1" customWidth="1"/>
    <col min="12" max="12" width="3.7109375" style="2" customWidth="1"/>
    <col min="13" max="16384" width="11.42578125" style="17"/>
  </cols>
  <sheetData>
    <row r="1" spans="2:11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6.75" customHeight="1" x14ac:dyDescent="0.2"/>
    <row r="5" spans="2:11" s="2" customFormat="1" ht="18" customHeight="1" x14ac:dyDescent="0.2">
      <c r="C5" s="3" t="s">
        <v>3</v>
      </c>
      <c r="D5" s="4" t="str">
        <f>[1]EA!F7</f>
        <v>Museo Iconográfico del Quijote</v>
      </c>
      <c r="E5" s="4"/>
      <c r="F5" s="4"/>
      <c r="G5" s="4"/>
      <c r="H5" s="4"/>
      <c r="I5" s="4"/>
      <c r="J5" s="4"/>
    </row>
    <row r="6" spans="2:11" s="2" customFormat="1" ht="6.75" customHeight="1" x14ac:dyDescent="0.2"/>
    <row r="7" spans="2:11" x14ac:dyDescent="0.2">
      <c r="B7" s="5" t="s">
        <v>4</v>
      </c>
      <c r="C7" s="5"/>
      <c r="D7" s="6" t="s">
        <v>5</v>
      </c>
      <c r="E7" s="6"/>
      <c r="F7" s="6"/>
      <c r="G7" s="6"/>
      <c r="H7" s="6"/>
      <c r="I7" s="6"/>
      <c r="J7" s="6"/>
      <c r="K7" s="6" t="s">
        <v>6</v>
      </c>
    </row>
    <row r="8" spans="2:11" ht="25.5" x14ac:dyDescent="0.2">
      <c r="B8" s="5"/>
      <c r="C8" s="5"/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6"/>
    </row>
    <row r="9" spans="2:11" ht="11.25" customHeight="1" x14ac:dyDescent="0.2">
      <c r="B9" s="5"/>
      <c r="C9" s="5"/>
      <c r="D9" s="7">
        <v>1</v>
      </c>
      <c r="E9" s="7">
        <v>2</v>
      </c>
      <c r="F9" s="7" t="s">
        <v>14</v>
      </c>
      <c r="G9" s="7">
        <v>4</v>
      </c>
      <c r="H9" s="7">
        <v>5</v>
      </c>
      <c r="I9" s="7">
        <v>6</v>
      </c>
      <c r="J9" s="7">
        <v>7</v>
      </c>
      <c r="K9" s="7" t="s">
        <v>15</v>
      </c>
    </row>
    <row r="10" spans="2:11" ht="12" customHeight="1" x14ac:dyDescent="0.2">
      <c r="B10" s="8" t="s">
        <v>16</v>
      </c>
      <c r="C10" s="9"/>
      <c r="D10" s="10">
        <f>SUM(D11:D16)</f>
        <v>9071615.9899999984</v>
      </c>
      <c r="E10" s="10">
        <f>SUM(E11:E16)</f>
        <v>724714.77</v>
      </c>
      <c r="F10" s="10">
        <f>+D10+E10</f>
        <v>9796330.7599999979</v>
      </c>
      <c r="G10" s="10">
        <f>SUM(G11:G16)</f>
        <v>4254047.95</v>
      </c>
      <c r="H10" s="10">
        <f>SUM(H11:H16)</f>
        <v>4152469.4599999995</v>
      </c>
      <c r="I10" s="10">
        <f>SUM(I11:I16)</f>
        <v>4152469.4599999995</v>
      </c>
      <c r="J10" s="10">
        <f>SUM(J11:J16)</f>
        <v>4152469.4599999995</v>
      </c>
      <c r="K10" s="10">
        <f>+F10-H10</f>
        <v>5643861.2999999989</v>
      </c>
    </row>
    <row r="11" spans="2:11" ht="12" customHeight="1" x14ac:dyDescent="0.2">
      <c r="B11" s="11"/>
      <c r="C11" s="12" t="s">
        <v>17</v>
      </c>
      <c r="D11" s="13">
        <v>2472672</v>
      </c>
      <c r="E11" s="14">
        <v>21323.54</v>
      </c>
      <c r="F11" s="15">
        <f>+D11+E11</f>
        <v>2493995.54</v>
      </c>
      <c r="G11" s="14">
        <v>1188615.18</v>
      </c>
      <c r="H11" s="14">
        <v>1163757.42</v>
      </c>
      <c r="I11" s="14">
        <v>1163757.42</v>
      </c>
      <c r="J11" s="14">
        <v>1163757.42</v>
      </c>
      <c r="K11" s="16">
        <f t="shared" ref="K11:K42" si="0">+F11-H11</f>
        <v>1330238.1200000001</v>
      </c>
    </row>
    <row r="12" spans="2:11" ht="12" customHeight="1" x14ac:dyDescent="0.2">
      <c r="B12" s="11"/>
      <c r="C12" s="12" t="s">
        <v>18</v>
      </c>
      <c r="D12" s="13">
        <v>43200</v>
      </c>
      <c r="E12" s="14">
        <v>295900</v>
      </c>
      <c r="F12" s="15">
        <f t="shared" ref="F12:F42" si="1">+D12+E12</f>
        <v>339100</v>
      </c>
      <c r="G12" s="14">
        <v>138483.35</v>
      </c>
      <c r="H12" s="14">
        <v>138483.32999999999</v>
      </c>
      <c r="I12" s="14">
        <v>138483.32999999999</v>
      </c>
      <c r="J12" s="14">
        <v>138483.32999999999</v>
      </c>
      <c r="K12" s="16">
        <f t="shared" si="0"/>
        <v>200616.67</v>
      </c>
    </row>
    <row r="13" spans="2:11" ht="12" customHeight="1" x14ac:dyDescent="0.2">
      <c r="B13" s="11"/>
      <c r="C13" s="12" t="s">
        <v>19</v>
      </c>
      <c r="D13" s="13">
        <v>3016669.09</v>
      </c>
      <c r="E13" s="14">
        <v>34650.06</v>
      </c>
      <c r="F13" s="15">
        <f t="shared" si="1"/>
        <v>3051319.15</v>
      </c>
      <c r="G13" s="14">
        <v>990565.89</v>
      </c>
      <c r="H13" s="14">
        <v>962868.15</v>
      </c>
      <c r="I13" s="14">
        <v>962868.15</v>
      </c>
      <c r="J13" s="14">
        <v>962868.15</v>
      </c>
      <c r="K13" s="16">
        <f t="shared" si="0"/>
        <v>2088451</v>
      </c>
    </row>
    <row r="14" spans="2:11" ht="12" customHeight="1" x14ac:dyDescent="0.2">
      <c r="B14" s="11"/>
      <c r="C14" s="12" t="s">
        <v>20</v>
      </c>
      <c r="D14" s="13">
        <v>805357.35</v>
      </c>
      <c r="E14" s="14">
        <v>35140.47</v>
      </c>
      <c r="F14" s="15">
        <f t="shared" si="1"/>
        <v>840497.82</v>
      </c>
      <c r="G14" s="14">
        <v>415082.14</v>
      </c>
      <c r="H14" s="14">
        <v>391483.84</v>
      </c>
      <c r="I14" s="14">
        <v>391483.84</v>
      </c>
      <c r="J14" s="14">
        <v>391483.84</v>
      </c>
      <c r="K14" s="16">
        <f t="shared" si="0"/>
        <v>449013.97999999992</v>
      </c>
    </row>
    <row r="15" spans="2:11" ht="12" customHeight="1" x14ac:dyDescent="0.2">
      <c r="B15" s="11"/>
      <c r="C15" s="12" t="s">
        <v>21</v>
      </c>
      <c r="D15" s="13">
        <v>2674587.5499999998</v>
      </c>
      <c r="E15" s="14">
        <v>337427.53</v>
      </c>
      <c r="F15" s="15">
        <f t="shared" si="1"/>
        <v>3012015.08</v>
      </c>
      <c r="G15" s="14">
        <v>1504480.74</v>
      </c>
      <c r="H15" s="14">
        <v>1479993.88</v>
      </c>
      <c r="I15" s="14">
        <v>1479993.88</v>
      </c>
      <c r="J15" s="14">
        <v>1479993.88</v>
      </c>
      <c r="K15" s="16">
        <f t="shared" si="0"/>
        <v>1532021.2000000002</v>
      </c>
    </row>
    <row r="16" spans="2:11" ht="12" customHeight="1" x14ac:dyDescent="0.2">
      <c r="B16" s="11"/>
      <c r="C16" s="12" t="s">
        <v>22</v>
      </c>
      <c r="D16" s="13">
        <v>59130</v>
      </c>
      <c r="E16" s="14">
        <v>273.17</v>
      </c>
      <c r="F16" s="15">
        <f t="shared" si="1"/>
        <v>59403.17</v>
      </c>
      <c r="G16" s="14">
        <v>16820.650000000001</v>
      </c>
      <c r="H16" s="14">
        <v>15882.84</v>
      </c>
      <c r="I16" s="14">
        <v>15882.84</v>
      </c>
      <c r="J16" s="14">
        <v>15882.84</v>
      </c>
      <c r="K16" s="16">
        <f t="shared" si="0"/>
        <v>43520.33</v>
      </c>
    </row>
    <row r="17" spans="2:11" ht="12" customHeight="1" x14ac:dyDescent="0.2">
      <c r="B17" s="8" t="s">
        <v>23</v>
      </c>
      <c r="C17" s="9"/>
      <c r="D17" s="10">
        <f>SUM(D18:D25)</f>
        <v>902974</v>
      </c>
      <c r="E17" s="10">
        <f>SUM(E18:E25)</f>
        <v>-15200</v>
      </c>
      <c r="F17" s="10">
        <f t="shared" si="1"/>
        <v>887774</v>
      </c>
      <c r="G17" s="10">
        <f>SUM(G18:G25)</f>
        <v>329960.02</v>
      </c>
      <c r="H17" s="10">
        <f>SUM(H18:H25)</f>
        <v>329960.02</v>
      </c>
      <c r="I17" s="10">
        <f>SUM(I18:I25)</f>
        <v>329960.02</v>
      </c>
      <c r="J17" s="10">
        <f>SUM(J18:J25)</f>
        <v>329417.02</v>
      </c>
      <c r="K17" s="10">
        <f t="shared" si="0"/>
        <v>557813.98</v>
      </c>
    </row>
    <row r="18" spans="2:11" ht="12" customHeight="1" x14ac:dyDescent="0.2">
      <c r="B18" s="11"/>
      <c r="C18" s="12" t="s">
        <v>24</v>
      </c>
      <c r="D18" s="13">
        <v>114250</v>
      </c>
      <c r="E18" s="14">
        <v>8100</v>
      </c>
      <c r="F18" s="15">
        <f t="shared" si="1"/>
        <v>122350</v>
      </c>
      <c r="G18" s="14">
        <v>60167.76</v>
      </c>
      <c r="H18" s="14">
        <v>60167.76</v>
      </c>
      <c r="I18" s="14">
        <v>60167.76</v>
      </c>
      <c r="J18" s="14">
        <v>60167.76</v>
      </c>
      <c r="K18" s="16">
        <f t="shared" si="0"/>
        <v>62182.239999999998</v>
      </c>
    </row>
    <row r="19" spans="2:11" ht="12" customHeight="1" x14ac:dyDescent="0.2">
      <c r="B19" s="11"/>
      <c r="C19" s="12" t="s">
        <v>25</v>
      </c>
      <c r="D19" s="13">
        <v>4500</v>
      </c>
      <c r="E19" s="14">
        <v>3100</v>
      </c>
      <c r="F19" s="15">
        <f t="shared" si="1"/>
        <v>7600</v>
      </c>
      <c r="G19" s="14">
        <v>2508.4</v>
      </c>
      <c r="H19" s="14">
        <v>2508.4</v>
      </c>
      <c r="I19" s="14">
        <v>2508.4</v>
      </c>
      <c r="J19" s="14">
        <v>1965.4</v>
      </c>
      <c r="K19" s="16">
        <f t="shared" si="0"/>
        <v>5091.6000000000004</v>
      </c>
    </row>
    <row r="20" spans="2:11" ht="12" customHeight="1" x14ac:dyDescent="0.2">
      <c r="B20" s="11"/>
      <c r="C20" s="12" t="s">
        <v>26</v>
      </c>
      <c r="D20" s="13">
        <v>295000</v>
      </c>
      <c r="E20" s="14">
        <v>-13000</v>
      </c>
      <c r="F20" s="15">
        <f t="shared" si="1"/>
        <v>282000</v>
      </c>
      <c r="G20" s="14">
        <v>152382.29</v>
      </c>
      <c r="H20" s="14">
        <v>152382.29</v>
      </c>
      <c r="I20" s="14">
        <v>152382.29</v>
      </c>
      <c r="J20" s="14">
        <v>152382.29</v>
      </c>
      <c r="K20" s="16">
        <f t="shared" si="0"/>
        <v>129617.70999999999</v>
      </c>
    </row>
    <row r="21" spans="2:11" ht="12" customHeight="1" x14ac:dyDescent="0.2">
      <c r="B21" s="11"/>
      <c r="C21" s="12" t="s">
        <v>27</v>
      </c>
      <c r="D21" s="13">
        <v>257524</v>
      </c>
      <c r="E21" s="14">
        <v>-8400</v>
      </c>
      <c r="F21" s="15">
        <f t="shared" si="1"/>
        <v>249124</v>
      </c>
      <c r="G21" s="14">
        <v>52147.74</v>
      </c>
      <c r="H21" s="14">
        <v>52147.74</v>
      </c>
      <c r="I21" s="14">
        <v>52147.74</v>
      </c>
      <c r="J21" s="14">
        <v>52147.74</v>
      </c>
      <c r="K21" s="16">
        <f t="shared" si="0"/>
        <v>196976.26</v>
      </c>
    </row>
    <row r="22" spans="2:11" ht="12" customHeight="1" x14ac:dyDescent="0.2">
      <c r="B22" s="11"/>
      <c r="C22" s="12" t="s">
        <v>28</v>
      </c>
      <c r="D22" s="13">
        <v>10000</v>
      </c>
      <c r="E22" s="15">
        <v>0</v>
      </c>
      <c r="F22" s="15">
        <f t="shared" si="1"/>
        <v>10000</v>
      </c>
      <c r="G22" s="14">
        <v>86</v>
      </c>
      <c r="H22" s="14">
        <v>86</v>
      </c>
      <c r="I22" s="14">
        <v>86</v>
      </c>
      <c r="J22" s="14">
        <v>86</v>
      </c>
      <c r="K22" s="16">
        <f t="shared" si="0"/>
        <v>9914</v>
      </c>
    </row>
    <row r="23" spans="2:11" ht="12" customHeight="1" x14ac:dyDescent="0.2">
      <c r="B23" s="11"/>
      <c r="C23" s="12" t="s">
        <v>29</v>
      </c>
      <c r="D23" s="13">
        <v>121000</v>
      </c>
      <c r="E23" s="15">
        <v>0</v>
      </c>
      <c r="F23" s="15">
        <f t="shared" si="1"/>
        <v>121000</v>
      </c>
      <c r="G23" s="14">
        <v>56818.96</v>
      </c>
      <c r="H23" s="14">
        <v>56818.96</v>
      </c>
      <c r="I23" s="14">
        <v>56818.96</v>
      </c>
      <c r="J23" s="14">
        <v>56818.96</v>
      </c>
      <c r="K23" s="16">
        <f t="shared" si="0"/>
        <v>64181.04</v>
      </c>
    </row>
    <row r="24" spans="2:11" ht="12" customHeight="1" x14ac:dyDescent="0.2">
      <c r="B24" s="11"/>
      <c r="C24" s="12" t="s">
        <v>30</v>
      </c>
      <c r="D24" s="13">
        <v>32000</v>
      </c>
      <c r="E24" s="15">
        <v>0</v>
      </c>
      <c r="F24" s="15">
        <f t="shared" si="1"/>
        <v>32000</v>
      </c>
      <c r="G24" s="14">
        <v>3743.36</v>
      </c>
      <c r="H24" s="14">
        <v>3743.36</v>
      </c>
      <c r="I24" s="14">
        <v>3743.36</v>
      </c>
      <c r="J24" s="14">
        <v>3743.36</v>
      </c>
      <c r="K24" s="16">
        <f t="shared" si="0"/>
        <v>28256.639999999999</v>
      </c>
    </row>
    <row r="25" spans="2:11" ht="12" customHeight="1" x14ac:dyDescent="0.2">
      <c r="B25" s="11"/>
      <c r="C25" s="12" t="s">
        <v>31</v>
      </c>
      <c r="D25" s="13">
        <v>68700</v>
      </c>
      <c r="E25" s="14">
        <v>-5000</v>
      </c>
      <c r="F25" s="15">
        <f t="shared" si="1"/>
        <v>63700</v>
      </c>
      <c r="G25" s="14">
        <v>2105.5100000000002</v>
      </c>
      <c r="H25" s="14">
        <v>2105.5100000000002</v>
      </c>
      <c r="I25" s="14">
        <v>2105.5100000000002</v>
      </c>
      <c r="J25" s="14">
        <v>2105.5100000000002</v>
      </c>
      <c r="K25" s="16">
        <f t="shared" si="0"/>
        <v>61594.49</v>
      </c>
    </row>
    <row r="26" spans="2:11" ht="12" customHeight="1" x14ac:dyDescent="0.2">
      <c r="B26" s="8" t="s">
        <v>32</v>
      </c>
      <c r="C26" s="9"/>
      <c r="D26" s="10">
        <f>SUM(D27:D35)</f>
        <v>6291693</v>
      </c>
      <c r="E26" s="10">
        <f>SUM(E27:E35)</f>
        <v>106736.74</v>
      </c>
      <c r="F26" s="10">
        <f t="shared" si="1"/>
        <v>6398429.7400000002</v>
      </c>
      <c r="G26" s="10">
        <f>SUM(G27:G35)</f>
        <v>3335152.8</v>
      </c>
      <c r="H26" s="10">
        <f>SUM(H27:H35)</f>
        <v>3334054.92</v>
      </c>
      <c r="I26" s="10">
        <f>SUM(I27:I35)</f>
        <v>3334054.92</v>
      </c>
      <c r="J26" s="10">
        <f>SUM(J27:J35)</f>
        <v>3305236.0900000003</v>
      </c>
      <c r="K26" s="10">
        <f t="shared" si="0"/>
        <v>3064374.8200000003</v>
      </c>
    </row>
    <row r="27" spans="2:11" ht="12" customHeight="1" x14ac:dyDescent="0.2">
      <c r="B27" s="11"/>
      <c r="C27" s="12" t="s">
        <v>33</v>
      </c>
      <c r="D27" s="13">
        <v>228704</v>
      </c>
      <c r="E27" s="14">
        <v>-2880.41</v>
      </c>
      <c r="F27" s="15">
        <f t="shared" si="1"/>
        <v>225823.59</v>
      </c>
      <c r="G27" s="14">
        <v>92447.01</v>
      </c>
      <c r="H27" s="14">
        <v>92447.01</v>
      </c>
      <c r="I27" s="14">
        <v>92447.01</v>
      </c>
      <c r="J27" s="14">
        <v>92297.01</v>
      </c>
      <c r="K27" s="16">
        <f t="shared" si="0"/>
        <v>133376.58000000002</v>
      </c>
    </row>
    <row r="28" spans="2:11" ht="12" customHeight="1" x14ac:dyDescent="0.2">
      <c r="B28" s="11"/>
      <c r="C28" s="12" t="s">
        <v>34</v>
      </c>
      <c r="D28" s="13">
        <v>915052</v>
      </c>
      <c r="E28" s="14">
        <v>-58241.9</v>
      </c>
      <c r="F28" s="15">
        <f t="shared" si="1"/>
        <v>856810.1</v>
      </c>
      <c r="G28" s="14">
        <v>580592.4</v>
      </c>
      <c r="H28" s="14">
        <v>580592.4</v>
      </c>
      <c r="I28" s="14">
        <v>580592.4</v>
      </c>
      <c r="J28" s="14">
        <v>580592.4</v>
      </c>
      <c r="K28" s="16">
        <f t="shared" si="0"/>
        <v>276217.69999999995</v>
      </c>
    </row>
    <row r="29" spans="2:11" ht="12" customHeight="1" x14ac:dyDescent="0.2">
      <c r="B29" s="11"/>
      <c r="C29" s="12" t="s">
        <v>35</v>
      </c>
      <c r="D29" s="13">
        <v>3114650</v>
      </c>
      <c r="E29" s="14">
        <v>-58054.64</v>
      </c>
      <c r="F29" s="15">
        <f t="shared" si="1"/>
        <v>3056595.36</v>
      </c>
      <c r="G29" s="14">
        <v>1626601.72</v>
      </c>
      <c r="H29" s="14">
        <v>1626601.72</v>
      </c>
      <c r="I29" s="14">
        <v>1626601.72</v>
      </c>
      <c r="J29" s="14">
        <v>1600383.71</v>
      </c>
      <c r="K29" s="16">
        <f t="shared" si="0"/>
        <v>1429993.64</v>
      </c>
    </row>
    <row r="30" spans="2:11" ht="12" customHeight="1" x14ac:dyDescent="0.2">
      <c r="B30" s="11"/>
      <c r="C30" s="12" t="s">
        <v>36</v>
      </c>
      <c r="D30" s="13">
        <v>459465</v>
      </c>
      <c r="E30" s="14">
        <v>12951.65</v>
      </c>
      <c r="F30" s="15">
        <f t="shared" si="1"/>
        <v>472416.65</v>
      </c>
      <c r="G30" s="14">
        <v>220776.83</v>
      </c>
      <c r="H30" s="14">
        <v>220776.83</v>
      </c>
      <c r="I30" s="14">
        <v>220776.83</v>
      </c>
      <c r="J30" s="14">
        <v>220594.12</v>
      </c>
      <c r="K30" s="16">
        <f t="shared" si="0"/>
        <v>251639.82000000004</v>
      </c>
    </row>
    <row r="31" spans="2:11" ht="12" customHeight="1" x14ac:dyDescent="0.2">
      <c r="B31" s="11"/>
      <c r="C31" s="12" t="s">
        <v>37</v>
      </c>
      <c r="D31" s="13">
        <v>138566</v>
      </c>
      <c r="E31" s="14">
        <v>14278.8</v>
      </c>
      <c r="F31" s="15">
        <f t="shared" si="1"/>
        <v>152844.79999999999</v>
      </c>
      <c r="G31" s="14">
        <v>33683.83</v>
      </c>
      <c r="H31" s="14">
        <v>33683.83</v>
      </c>
      <c r="I31" s="14">
        <v>33683.83</v>
      </c>
      <c r="J31" s="14">
        <v>33509.83</v>
      </c>
      <c r="K31" s="16">
        <f t="shared" si="0"/>
        <v>119160.96999999999</v>
      </c>
    </row>
    <row r="32" spans="2:11" ht="12" customHeight="1" x14ac:dyDescent="0.2">
      <c r="B32" s="11"/>
      <c r="C32" s="12" t="s">
        <v>38</v>
      </c>
      <c r="D32" s="13">
        <v>196000</v>
      </c>
      <c r="E32" s="14">
        <v>25777.52</v>
      </c>
      <c r="F32" s="15">
        <f t="shared" si="1"/>
        <v>221777.52</v>
      </c>
      <c r="G32" s="14">
        <v>25777.52</v>
      </c>
      <c r="H32" s="14">
        <v>25777.52</v>
      </c>
      <c r="I32" s="14">
        <v>25777.52</v>
      </c>
      <c r="J32" s="14">
        <v>25777.52</v>
      </c>
      <c r="K32" s="16">
        <f t="shared" si="0"/>
        <v>196000</v>
      </c>
    </row>
    <row r="33" spans="1:12" ht="12" customHeight="1" x14ac:dyDescent="0.2">
      <c r="B33" s="11"/>
      <c r="C33" s="12" t="s">
        <v>39</v>
      </c>
      <c r="D33" s="13">
        <v>330860</v>
      </c>
      <c r="E33" s="14">
        <v>10825</v>
      </c>
      <c r="F33" s="15">
        <f t="shared" si="1"/>
        <v>341685</v>
      </c>
      <c r="G33" s="14">
        <v>103112.34</v>
      </c>
      <c r="H33" s="14">
        <v>103112.34</v>
      </c>
      <c r="I33" s="14">
        <v>103112.34</v>
      </c>
      <c r="J33" s="14">
        <v>102549.23</v>
      </c>
      <c r="K33" s="16">
        <f>F33-H33</f>
        <v>238572.66</v>
      </c>
    </row>
    <row r="34" spans="1:12" ht="12" customHeight="1" x14ac:dyDescent="0.2">
      <c r="B34" s="11"/>
      <c r="C34" s="12" t="s">
        <v>40</v>
      </c>
      <c r="D34" s="13">
        <v>618428</v>
      </c>
      <c r="E34" s="14">
        <v>139531.5</v>
      </c>
      <c r="F34" s="15">
        <f t="shared" si="1"/>
        <v>757959.5</v>
      </c>
      <c r="G34" s="14">
        <v>510190.32</v>
      </c>
      <c r="H34" s="14">
        <v>510190.32</v>
      </c>
      <c r="I34" s="14">
        <v>510190.32</v>
      </c>
      <c r="J34" s="14">
        <v>509002.32</v>
      </c>
      <c r="K34" s="16">
        <f t="shared" si="0"/>
        <v>247769.18</v>
      </c>
    </row>
    <row r="35" spans="1:12" ht="12" customHeight="1" x14ac:dyDescent="0.2">
      <c r="B35" s="11"/>
      <c r="C35" s="12" t="s">
        <v>41</v>
      </c>
      <c r="D35" s="13">
        <v>289968</v>
      </c>
      <c r="E35" s="14">
        <v>22549.22</v>
      </c>
      <c r="F35" s="15">
        <f t="shared" si="1"/>
        <v>312517.21999999997</v>
      </c>
      <c r="G35" s="14">
        <v>141970.82999999999</v>
      </c>
      <c r="H35" s="14">
        <v>140872.95000000001</v>
      </c>
      <c r="I35" s="14">
        <v>140872.95000000001</v>
      </c>
      <c r="J35" s="14">
        <v>140529.95000000001</v>
      </c>
      <c r="K35" s="16">
        <f t="shared" si="0"/>
        <v>171644.26999999996</v>
      </c>
    </row>
    <row r="36" spans="1:12" ht="12" customHeight="1" x14ac:dyDescent="0.2">
      <c r="B36" s="8" t="s">
        <v>42</v>
      </c>
      <c r="C36" s="9"/>
      <c r="D36" s="10">
        <f>SUM(D37:D38)</f>
        <v>243500</v>
      </c>
      <c r="E36" s="10">
        <f>SUM(E37:E38)</f>
        <v>46080</v>
      </c>
      <c r="F36" s="10">
        <f t="shared" si="1"/>
        <v>289580</v>
      </c>
      <c r="G36" s="10">
        <f>SUM(G37:G38)</f>
        <v>190548.41</v>
      </c>
      <c r="H36" s="10">
        <f>SUM(H37:H38)</f>
        <v>190548.41</v>
      </c>
      <c r="I36" s="10">
        <f>SUM(I37:I38)</f>
        <v>190548.41</v>
      </c>
      <c r="J36" s="10">
        <f>SUM(J37:J38)</f>
        <v>190548.41</v>
      </c>
      <c r="K36" s="10">
        <f t="shared" si="0"/>
        <v>99031.59</v>
      </c>
    </row>
    <row r="37" spans="1:12" ht="12" customHeight="1" x14ac:dyDescent="0.2">
      <c r="B37" s="11"/>
      <c r="C37" s="12" t="s">
        <v>43</v>
      </c>
      <c r="D37" s="13">
        <v>123500</v>
      </c>
      <c r="E37" s="14">
        <v>46080</v>
      </c>
      <c r="F37" s="15">
        <f t="shared" si="1"/>
        <v>169580</v>
      </c>
      <c r="G37" s="14">
        <v>146080</v>
      </c>
      <c r="H37" s="14">
        <v>146080</v>
      </c>
      <c r="I37" s="14">
        <v>146080</v>
      </c>
      <c r="J37" s="14">
        <v>146080</v>
      </c>
      <c r="K37" s="16">
        <f t="shared" si="0"/>
        <v>23500</v>
      </c>
    </row>
    <row r="38" spans="1:12" ht="12" customHeight="1" x14ac:dyDescent="0.2">
      <c r="B38" s="11"/>
      <c r="C38" s="12" t="s">
        <v>44</v>
      </c>
      <c r="D38" s="13">
        <v>120000</v>
      </c>
      <c r="E38" s="15">
        <v>0</v>
      </c>
      <c r="F38" s="15">
        <f t="shared" si="1"/>
        <v>120000</v>
      </c>
      <c r="G38" s="14">
        <v>44468.41</v>
      </c>
      <c r="H38" s="14">
        <v>44468.41</v>
      </c>
      <c r="I38" s="14">
        <v>44468.41</v>
      </c>
      <c r="J38" s="14">
        <v>44468.41</v>
      </c>
      <c r="K38" s="16">
        <f t="shared" si="0"/>
        <v>75531.59</v>
      </c>
    </row>
    <row r="39" spans="1:12" ht="12" customHeight="1" x14ac:dyDescent="0.2">
      <c r="B39" s="8" t="s">
        <v>45</v>
      </c>
      <c r="C39" s="9"/>
      <c r="D39" s="10">
        <f>SUM(D40:D42)</f>
        <v>190000</v>
      </c>
      <c r="E39" s="10">
        <f>SUM(E40:E42)</f>
        <v>0</v>
      </c>
      <c r="F39" s="10">
        <f t="shared" si="1"/>
        <v>190000</v>
      </c>
      <c r="G39" s="10">
        <f>SUM(G40:G42)</f>
        <v>0</v>
      </c>
      <c r="H39" s="10">
        <f>SUM(H40:H42)</f>
        <v>0</v>
      </c>
      <c r="I39" s="10">
        <f>SUM(I40:I42)</f>
        <v>0</v>
      </c>
      <c r="J39" s="10">
        <f>SUM(J40:J42)</f>
        <v>0</v>
      </c>
      <c r="K39" s="10">
        <f t="shared" si="0"/>
        <v>190000</v>
      </c>
    </row>
    <row r="40" spans="1:12" ht="12" customHeight="1" x14ac:dyDescent="0.2">
      <c r="B40" s="11"/>
      <c r="C40" s="12" t="s">
        <v>46</v>
      </c>
      <c r="D40" s="13">
        <v>117500</v>
      </c>
      <c r="E40" s="15">
        <v>0</v>
      </c>
      <c r="F40" s="15">
        <f t="shared" si="1"/>
        <v>117500</v>
      </c>
      <c r="G40" s="15">
        <v>0</v>
      </c>
      <c r="H40" s="15">
        <v>0</v>
      </c>
      <c r="I40" s="15">
        <v>0</v>
      </c>
      <c r="J40" s="15">
        <v>0</v>
      </c>
      <c r="K40" s="16">
        <f t="shared" si="0"/>
        <v>117500</v>
      </c>
    </row>
    <row r="41" spans="1:12" ht="12" customHeight="1" x14ac:dyDescent="0.2">
      <c r="B41" s="11"/>
      <c r="C41" s="12" t="s">
        <v>47</v>
      </c>
      <c r="D41" s="13">
        <v>50000</v>
      </c>
      <c r="E41" s="15">
        <v>0</v>
      </c>
      <c r="F41" s="15">
        <f t="shared" si="1"/>
        <v>50000</v>
      </c>
      <c r="G41" s="15">
        <v>0</v>
      </c>
      <c r="H41" s="15">
        <v>0</v>
      </c>
      <c r="I41" s="15">
        <v>0</v>
      </c>
      <c r="J41" s="15">
        <v>0</v>
      </c>
      <c r="K41" s="16">
        <f t="shared" si="0"/>
        <v>50000</v>
      </c>
    </row>
    <row r="42" spans="1:12" ht="12" customHeight="1" x14ac:dyDescent="0.2">
      <c r="B42" s="11"/>
      <c r="C42" s="12" t="s">
        <v>48</v>
      </c>
      <c r="D42" s="13">
        <v>22500</v>
      </c>
      <c r="E42" s="15">
        <v>0</v>
      </c>
      <c r="F42" s="15">
        <f t="shared" si="1"/>
        <v>22500</v>
      </c>
      <c r="G42" s="15">
        <v>0</v>
      </c>
      <c r="H42" s="15">
        <v>0</v>
      </c>
      <c r="I42" s="15">
        <v>0</v>
      </c>
      <c r="J42" s="15">
        <v>0</v>
      </c>
      <c r="K42" s="16">
        <f t="shared" si="0"/>
        <v>22500</v>
      </c>
    </row>
    <row r="43" spans="1:12" s="22" customFormat="1" ht="12" customHeight="1" x14ac:dyDescent="0.2">
      <c r="A43" s="18"/>
      <c r="B43" s="19"/>
      <c r="C43" s="20" t="s">
        <v>49</v>
      </c>
      <c r="D43" s="21">
        <f t="shared" ref="D43:K43" si="2">+D10+D17+D26+D36+D39</f>
        <v>16699782.989999998</v>
      </c>
      <c r="E43" s="21">
        <f t="shared" si="2"/>
        <v>862331.51</v>
      </c>
      <c r="F43" s="21">
        <f t="shared" si="2"/>
        <v>17562114.5</v>
      </c>
      <c r="G43" s="21">
        <f t="shared" si="2"/>
        <v>8109709.1800000006</v>
      </c>
      <c r="H43" s="21">
        <f t="shared" si="2"/>
        <v>8007032.8099999996</v>
      </c>
      <c r="I43" s="21">
        <f t="shared" si="2"/>
        <v>8007032.8099999996</v>
      </c>
      <c r="J43" s="21">
        <f t="shared" si="2"/>
        <v>7977670.9800000004</v>
      </c>
      <c r="K43" s="21">
        <f t="shared" si="2"/>
        <v>9555081.6899999995</v>
      </c>
      <c r="L43" s="18"/>
    </row>
    <row r="44" spans="1:12" x14ac:dyDescent="0.2">
      <c r="D44" s="23"/>
      <c r="E44" s="23"/>
      <c r="F44" s="23"/>
      <c r="G44" s="23"/>
      <c r="H44" s="23"/>
      <c r="I44" s="23"/>
      <c r="J44" s="23"/>
      <c r="K44" s="23"/>
    </row>
    <row r="45" spans="1:12" x14ac:dyDescent="0.2">
      <c r="B45" s="24" t="s">
        <v>50</v>
      </c>
      <c r="F45" s="23"/>
      <c r="G45" s="23"/>
      <c r="H45" s="23"/>
      <c r="I45" s="23"/>
      <c r="J45" s="23"/>
      <c r="K45" s="23"/>
    </row>
    <row r="47" spans="1:12" x14ac:dyDescent="0.2">
      <c r="D47" s="23" t="str">
        <f>IF(D43=[1]CAdmon!D22," ","ERROR")</f>
        <v xml:space="preserve"> </v>
      </c>
      <c r="E47" s="23" t="str">
        <f>IF(E43=[1]CAdmon!E22," ","ERROR")</f>
        <v xml:space="preserve"> </v>
      </c>
      <c r="F47" s="23" t="str">
        <f>IF(F43=[1]CAdmon!F22," ","ERROR")</f>
        <v xml:space="preserve"> </v>
      </c>
      <c r="G47" s="23" t="str">
        <f>IF(G43=[1]CAdmon!G22," ","ERROR")</f>
        <v xml:space="preserve"> </v>
      </c>
      <c r="H47" s="23" t="str">
        <f>IF(H43=[1]CAdmon!H22," ","ERROR")</f>
        <v xml:space="preserve"> </v>
      </c>
      <c r="I47" s="23" t="str">
        <f>IF(I43=[1]CAdmon!I22," ","ERROR")</f>
        <v xml:space="preserve"> </v>
      </c>
      <c r="J47" s="23" t="str">
        <f>IF(J43=[1]CAdmon!J22," ","ERROR")</f>
        <v xml:space="preserve"> </v>
      </c>
      <c r="K47" s="23"/>
    </row>
  </sheetData>
  <mergeCells count="12">
    <mergeCell ref="B10:C10"/>
    <mergeCell ref="B17:C17"/>
    <mergeCell ref="B26:C26"/>
    <mergeCell ref="B36:C36"/>
    <mergeCell ref="B39:C39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35433070866141736" bottom="0.74803149606299213" header="0.31496062992125984" footer="0.31496062992125984"/>
  <pageSetup scale="70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238125</xdr:colOff>
                <xdr:row>47</xdr:row>
                <xdr:rowOff>57150</xdr:rowOff>
              </from>
              <to>
                <xdr:col>9</xdr:col>
                <xdr:colOff>466725</xdr:colOff>
                <xdr:row>51</xdr:row>
                <xdr:rowOff>66675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2017-11-26T16:50:34Z</dcterms:created>
  <dcterms:modified xsi:type="dcterms:W3CDTF">2017-11-26T16:51:04Z</dcterms:modified>
</cp:coreProperties>
</file>