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CONTABLE\"/>
    </mc:Choice>
  </mc:AlternateContent>
  <workbookProtection workbookAlgorithmName="SHA-512" workbookHashValue="qaKfr+y+HxEDH5OdvwOUluA3Xa1tCKEiIaud8xqurg3lXX/tCeaun6GoOHQU1Qt+Ok3QmR0TYkNQefFHS++f3A==" workbookSaltValue="BlvbHEMYf2A9NIr3nBXnQg==" workbookSpinCount="100000" lockStructure="1"/>
  <bookViews>
    <workbookView xWindow="0" yWindow="0" windowWidth="24000" windowHeight="91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K25" i="1"/>
  <c r="F24" i="1"/>
  <c r="F12" i="1" s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F14" i="1"/>
  <c r="E14" i="1"/>
  <c r="G13" i="1"/>
  <c r="E12" i="1"/>
  <c r="D5" i="1"/>
  <c r="K16" i="1" l="1"/>
  <c r="H16" i="1"/>
  <c r="K18" i="1"/>
  <c r="H18" i="1"/>
  <c r="K20" i="1"/>
  <c r="H20" i="1"/>
  <c r="K22" i="1"/>
  <c r="H22" i="1"/>
  <c r="K27" i="1"/>
  <c r="H27" i="1"/>
  <c r="K29" i="1"/>
  <c r="H29" i="1"/>
  <c r="K31" i="1"/>
  <c r="H31" i="1"/>
  <c r="K33" i="1"/>
  <c r="H33" i="1"/>
  <c r="K17" i="1"/>
  <c r="H17" i="1"/>
  <c r="K19" i="1"/>
  <c r="H19" i="1"/>
  <c r="K21" i="1"/>
  <c r="H21" i="1"/>
  <c r="K26" i="1"/>
  <c r="H26" i="1"/>
  <c r="K28" i="1"/>
  <c r="H28" i="1"/>
  <c r="K30" i="1"/>
  <c r="H30" i="1"/>
  <c r="K32" i="1"/>
  <c r="H32" i="1"/>
  <c r="K34" i="1"/>
  <c r="H34" i="1"/>
  <c r="D14" i="1"/>
  <c r="D12" i="1" l="1"/>
  <c r="G12" i="1" s="1"/>
  <c r="H12" i="1" s="1"/>
  <c r="G14" i="1"/>
  <c r="H14" i="1" s="1"/>
</calcChain>
</file>

<file path=xl/sharedStrings.xml><?xml version="1.0" encoding="utf-8"?>
<sst xmlns="http://schemas.openxmlformats.org/spreadsheetml/2006/main" count="34" uniqueCount="33">
  <si>
    <t>ESTADO ANALÍTICO DEL ACTIVO</t>
  </si>
  <si>
    <t>Al 30 de septiembre del 2017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</si>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</sst>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.0"/>
    <numFmt numFmtId="167" formatCode="#,##0.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165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166" fontId="2" fillId="3" borderId="0" xfId="0" applyNumberFormat="1" applyFont="1" applyFill="1" applyBorder="1"/>
    <xf numFmtId="165" fontId="4" fillId="3" borderId="0" xfId="1" applyNumberFormat="1" applyFont="1" applyFill="1" applyBorder="1" applyAlignment="1">
      <alignment vertical="top"/>
    </xf>
    <xf numFmtId="0" fontId="8" fillId="3" borderId="0" xfId="0" applyFont="1" applyFill="1" applyAlignment="1">
      <alignment vertical="top"/>
    </xf>
    <xf numFmtId="167" fontId="2" fillId="3" borderId="0" xfId="0" applyNumberFormat="1" applyFont="1" applyFill="1"/>
    <xf numFmtId="4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1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39</xdr:row>
          <xdr:rowOff>123825</xdr:rowOff>
        </xdr:from>
        <xdr:to>
          <xdr:col>5</xdr:col>
          <xdr:colOff>1133475</xdr:colOff>
          <xdr:row>42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2017/Copia%20de%20Estados%20Fros%20y%20Pptales%20sep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>
        <row r="16">
          <cell r="D16">
            <v>1984299.2</v>
          </cell>
          <cell r="E16">
            <v>1004771.14</v>
          </cell>
        </row>
        <row r="17">
          <cell r="D17">
            <v>107978.09</v>
          </cell>
          <cell r="E17">
            <v>93082.95</v>
          </cell>
        </row>
        <row r="18">
          <cell r="D18">
            <v>0</v>
          </cell>
          <cell r="E18">
            <v>0</v>
          </cell>
        </row>
        <row r="19">
          <cell r="D19">
            <v>109027.37</v>
          </cell>
          <cell r="E19">
            <v>45717.11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67959845.599999994</v>
          </cell>
          <cell r="E32">
            <v>76546600.140000001</v>
          </cell>
        </row>
        <row r="33">
          <cell r="D33">
            <v>0</v>
          </cell>
          <cell r="E33">
            <v>0</v>
          </cell>
        </row>
        <row r="34">
          <cell r="D34">
            <v>-790709.57</v>
          </cell>
          <cell r="E34">
            <v>-790709.57</v>
          </cell>
        </row>
        <row r="35">
          <cell r="D35">
            <v>129555.75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showGridLines="0" tabSelected="1" zoomScale="85" zoomScaleNormal="85" workbookViewId="0">
      <selection activeCell="K8" sqref="K8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25.5703125" style="60" customWidth="1"/>
    <col min="5" max="8" width="25.5703125" style="5" customWidth="1"/>
    <col min="9" max="9" width="1.140625" style="5" customWidth="1"/>
    <col min="10" max="10" width="16.5703125" style="5" bestFit="1" customWidth="1"/>
    <col min="11" max="16384" width="11.42578125" style="5"/>
  </cols>
  <sheetData>
    <row r="1" spans="1:12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2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2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2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2" s="6" customFormat="1" ht="20.100000000000001" customHeight="1" x14ac:dyDescent="0.2">
      <c r="A5" s="8"/>
      <c r="B5" s="9"/>
      <c r="C5" s="9" t="s">
        <v>3</v>
      </c>
      <c r="D5" s="10" t="str">
        <f>[1]EA!F7</f>
        <v>Museo Iconográfico del Quijote</v>
      </c>
      <c r="E5" s="10"/>
      <c r="F5" s="10"/>
      <c r="H5" s="11"/>
      <c r="I5" s="11"/>
    </row>
    <row r="6" spans="1:12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2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2" s="18" customFormat="1" x14ac:dyDescent="0.2">
      <c r="A8" s="13"/>
      <c r="B8" s="14" t="s">
        <v>4</v>
      </c>
      <c r="C8" s="14"/>
      <c r="D8" s="15" t="s">
        <v>5</v>
      </c>
      <c r="E8" s="15" t="s">
        <v>6</v>
      </c>
      <c r="F8" s="16" t="s">
        <v>7</v>
      </c>
      <c r="G8" s="16" t="s">
        <v>8</v>
      </c>
      <c r="H8" s="16" t="s">
        <v>9</v>
      </c>
      <c r="I8" s="17"/>
    </row>
    <row r="9" spans="1:12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10</v>
      </c>
      <c r="H9" s="22" t="s">
        <v>11</v>
      </c>
      <c r="I9" s="23"/>
    </row>
    <row r="10" spans="1:12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2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2" s="6" customFormat="1" x14ac:dyDescent="0.2">
      <c r="A12" s="29"/>
      <c r="B12" s="30" t="s">
        <v>12</v>
      </c>
      <c r="C12" s="30"/>
      <c r="D12" s="31">
        <f>+D14+D24</f>
        <v>76899461.770000011</v>
      </c>
      <c r="E12" s="31">
        <f>+E14+E24</f>
        <v>33257687.23</v>
      </c>
      <c r="F12" s="31">
        <f>+F14+F24</f>
        <v>40657152.560000002</v>
      </c>
      <c r="G12" s="31">
        <f>+D12+E12-F12</f>
        <v>69499996.440000013</v>
      </c>
      <c r="H12" s="31">
        <f>+G12-D12</f>
        <v>-7399465.3299999982</v>
      </c>
      <c r="I12" s="32"/>
      <c r="J12" s="5"/>
      <c r="K12" s="5"/>
    </row>
    <row r="13" spans="1:12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2" s="6" customFormat="1" x14ac:dyDescent="0.2">
      <c r="A14" s="34"/>
      <c r="B14" s="35" t="s">
        <v>13</v>
      </c>
      <c r="C14" s="35"/>
      <c r="D14" s="36">
        <f>SUM(D16:D22)</f>
        <v>1143571.2000000002</v>
      </c>
      <c r="E14" s="36">
        <f>SUM(E16:E22)</f>
        <v>32730155.59</v>
      </c>
      <c r="F14" s="36">
        <f>SUM(F16:F22)</f>
        <v>31672422.129999999</v>
      </c>
      <c r="G14" s="31">
        <f t="shared" si="0"/>
        <v>2201304.66</v>
      </c>
      <c r="H14" s="36">
        <f>+G14-D14</f>
        <v>1057733.46</v>
      </c>
      <c r="I14" s="37"/>
      <c r="J14" s="5"/>
      <c r="K14" s="38"/>
    </row>
    <row r="15" spans="1:12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2" s="6" customFormat="1" ht="19.5" customHeight="1" x14ac:dyDescent="0.2">
      <c r="A16" s="39"/>
      <c r="B16" s="43" t="s">
        <v>14</v>
      </c>
      <c r="C16" s="43"/>
      <c r="D16" s="44">
        <f>+[1]ESF!E16</f>
        <v>1004771.14</v>
      </c>
      <c r="E16" s="45">
        <v>17250529.350000001</v>
      </c>
      <c r="F16" s="45">
        <v>16271001.289999999</v>
      </c>
      <c r="G16" s="46">
        <f>+D16+E16-F16</f>
        <v>1984299.200000003</v>
      </c>
      <c r="H16" s="46">
        <f>+G16-D16</f>
        <v>979528.06000000297</v>
      </c>
      <c r="I16" s="42"/>
      <c r="J16" s="5"/>
      <c r="K16" s="38" t="str">
        <f>IF(G16=[1]ESF!D16," ","Error")</f>
        <v xml:space="preserve"> </v>
      </c>
      <c r="L16" s="47"/>
    </row>
    <row r="17" spans="1:14" s="6" customFormat="1" ht="19.5" customHeight="1" x14ac:dyDescent="0.2">
      <c r="A17" s="39"/>
      <c r="B17" s="43" t="s">
        <v>15</v>
      </c>
      <c r="C17" s="43"/>
      <c r="D17" s="45">
        <f>+[1]ESF!E17</f>
        <v>93082.95</v>
      </c>
      <c r="E17" s="45">
        <v>15258868.59</v>
      </c>
      <c r="F17" s="45">
        <v>15243973.449999999</v>
      </c>
      <c r="G17" s="48">
        <f>+D17+E17-F17</f>
        <v>107978.08999999985</v>
      </c>
      <c r="H17" s="46">
        <f t="shared" ref="H17:H21" si="1">+G17-D17</f>
        <v>14895.139999999854</v>
      </c>
      <c r="I17" s="42"/>
      <c r="J17" s="5"/>
      <c r="K17" s="49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16</v>
      </c>
      <c r="C18" s="43"/>
      <c r="D18" s="44">
        <f>+[1]ESF!E18</f>
        <v>0</v>
      </c>
      <c r="E18" s="44">
        <v>0</v>
      </c>
      <c r="F18" s="44">
        <v>0</v>
      </c>
      <c r="G18" s="46">
        <f t="shared" ref="G18:G22" si="2">+D18+E18-F18</f>
        <v>0</v>
      </c>
      <c r="H18" s="46">
        <f t="shared" si="1"/>
        <v>0</v>
      </c>
      <c r="I18" s="42"/>
      <c r="J18" s="50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17</v>
      </c>
      <c r="C19" s="43"/>
      <c r="D19" s="44">
        <f>+[1]ESF!E19</f>
        <v>45717.11</v>
      </c>
      <c r="E19" s="44">
        <v>220757.65</v>
      </c>
      <c r="F19" s="44">
        <v>157447.39000000001</v>
      </c>
      <c r="G19" s="46">
        <f t="shared" si="2"/>
        <v>109027.37</v>
      </c>
      <c r="H19" s="51">
        <f t="shared" si="1"/>
        <v>63310.259999999995</v>
      </c>
      <c r="I19" s="42"/>
      <c r="J19" s="5"/>
      <c r="K19" s="38" t="str">
        <f>IF(G19=[1]ESF!D19," ","Error")</f>
        <v xml:space="preserve"> </v>
      </c>
      <c r="N19" s="6" t="s">
        <v>18</v>
      </c>
    </row>
    <row r="20" spans="1:14" s="6" customFormat="1" ht="19.5" customHeight="1" x14ac:dyDescent="0.2">
      <c r="A20" s="39"/>
      <c r="B20" s="43" t="s">
        <v>19</v>
      </c>
      <c r="C20" s="43"/>
      <c r="D20" s="44">
        <f>+[1]ESF!E20</f>
        <v>0</v>
      </c>
      <c r="E20" s="44">
        <v>0</v>
      </c>
      <c r="F20" s="44">
        <v>0</v>
      </c>
      <c r="G20" s="46">
        <f t="shared" si="2"/>
        <v>0</v>
      </c>
      <c r="H20" s="46">
        <f t="shared" si="1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20</v>
      </c>
      <c r="C21" s="43"/>
      <c r="D21" s="44">
        <f>+[1]ESF!E21</f>
        <v>0</v>
      </c>
      <c r="E21" s="44">
        <v>0</v>
      </c>
      <c r="F21" s="44">
        <v>0</v>
      </c>
      <c r="G21" s="51">
        <f t="shared" si="2"/>
        <v>0</v>
      </c>
      <c r="H21" s="46">
        <f t="shared" si="1"/>
        <v>0</v>
      </c>
      <c r="I21" s="42"/>
      <c r="J21" s="5"/>
      <c r="K21" s="38" t="str">
        <f>IF(G21=[1]ESF!D21," ","Error")</f>
        <v xml:space="preserve"> </v>
      </c>
      <c r="L21" s="6" t="s">
        <v>18</v>
      </c>
    </row>
    <row r="22" spans="1:14" ht="19.5" customHeight="1" x14ac:dyDescent="0.2">
      <c r="A22" s="39"/>
      <c r="B22" s="43" t="s">
        <v>21</v>
      </c>
      <c r="C22" s="43"/>
      <c r="D22" s="44">
        <f>+[1]ESF!E22</f>
        <v>0</v>
      </c>
      <c r="E22" s="44">
        <v>0</v>
      </c>
      <c r="F22" s="44">
        <v>0</v>
      </c>
      <c r="G22" s="46">
        <f t="shared" si="2"/>
        <v>0</v>
      </c>
      <c r="H22" s="46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52"/>
      <c r="C23" s="52"/>
      <c r="D23" s="53"/>
      <c r="E23" s="53"/>
      <c r="F23" s="53"/>
      <c r="G23" s="53"/>
      <c r="H23" s="53"/>
      <c r="I23" s="42"/>
      <c r="K23" s="38"/>
    </row>
    <row r="24" spans="1:14" x14ac:dyDescent="0.2">
      <c r="A24" s="34"/>
      <c r="B24" s="35" t="s">
        <v>22</v>
      </c>
      <c r="C24" s="35"/>
      <c r="D24" s="36">
        <f>SUM(D26:D34)</f>
        <v>75755890.570000008</v>
      </c>
      <c r="E24" s="36">
        <f>SUM(E26:E34)</f>
        <v>527531.64</v>
      </c>
      <c r="F24" s="36">
        <f>SUM(F26:F34)</f>
        <v>8984730.4299999997</v>
      </c>
      <c r="G24" s="36">
        <f>+D24+E24-F24</f>
        <v>67298691.780000001</v>
      </c>
      <c r="H24" s="36">
        <f>+G24-D24</f>
        <v>-8457198.7900000066</v>
      </c>
      <c r="I24" s="37"/>
      <c r="K24" s="38"/>
    </row>
    <row r="25" spans="1:14" ht="5.0999999999999996" customHeight="1" x14ac:dyDescent="0.2">
      <c r="A25" s="39"/>
      <c r="B25" s="40"/>
      <c r="C25" s="52"/>
      <c r="D25" s="41"/>
      <c r="E25" s="41"/>
      <c r="F25" s="41"/>
      <c r="G25" s="41"/>
      <c r="H25" s="41"/>
      <c r="I25" s="42"/>
      <c r="K25" s="38" t="str">
        <f>IF(G25=[1]ESF!D25," ","Error")</f>
        <v xml:space="preserve"> </v>
      </c>
    </row>
    <row r="26" spans="1:14" ht="19.5" customHeight="1" x14ac:dyDescent="0.2">
      <c r="A26" s="39"/>
      <c r="B26" s="43" t="s">
        <v>23</v>
      </c>
      <c r="C26" s="43"/>
      <c r="D26" s="44">
        <f>+[1]ESF!E29</f>
        <v>0</v>
      </c>
      <c r="E26" s="44">
        <v>0</v>
      </c>
      <c r="F26" s="44">
        <v>0</v>
      </c>
      <c r="G26" s="46">
        <f>+D26+E26-F26</f>
        <v>0</v>
      </c>
      <c r="H26" s="46">
        <f>+G26-D26</f>
        <v>0</v>
      </c>
      <c r="I26" s="42"/>
      <c r="K26" s="38" t="str">
        <f>IF(G26=[1]ESF!D29," ","Error")</f>
        <v xml:space="preserve"> </v>
      </c>
    </row>
    <row r="27" spans="1:14" ht="19.5" customHeight="1" x14ac:dyDescent="0.2">
      <c r="A27" s="39"/>
      <c r="B27" s="43" t="s">
        <v>24</v>
      </c>
      <c r="C27" s="43"/>
      <c r="D27" s="44">
        <f>+[1]ESF!E30</f>
        <v>0</v>
      </c>
      <c r="E27" s="44">
        <v>0</v>
      </c>
      <c r="F27" s="44">
        <v>0</v>
      </c>
      <c r="G27" s="46">
        <f t="shared" ref="G27:G34" si="3">+D27+E27-F27</f>
        <v>0</v>
      </c>
      <c r="H27" s="46">
        <f t="shared" ref="H27:H34" si="4">+G27-D27</f>
        <v>0</v>
      </c>
      <c r="I27" s="42"/>
      <c r="K27" s="38" t="str">
        <f>IF(G27=[1]ESF!D30," ","Error")</f>
        <v xml:space="preserve"> </v>
      </c>
    </row>
    <row r="28" spans="1:14" ht="19.5" customHeight="1" x14ac:dyDescent="0.2">
      <c r="A28" s="39"/>
      <c r="B28" s="43" t="s">
        <v>25</v>
      </c>
      <c r="C28" s="43"/>
      <c r="D28" s="44">
        <f>+[1]ESF!E31</f>
        <v>0</v>
      </c>
      <c r="E28" s="44">
        <v>0</v>
      </c>
      <c r="F28" s="44">
        <v>0</v>
      </c>
      <c r="G28" s="46">
        <f t="shared" si="3"/>
        <v>0</v>
      </c>
      <c r="H28" s="46">
        <f t="shared" si="4"/>
        <v>0</v>
      </c>
      <c r="I28" s="42"/>
      <c r="K28" s="38" t="str">
        <f>IF(G28=[1]ESF!D31," ","Error")</f>
        <v xml:space="preserve"> </v>
      </c>
    </row>
    <row r="29" spans="1:14" ht="19.5" customHeight="1" x14ac:dyDescent="0.2">
      <c r="A29" s="39"/>
      <c r="B29" s="43" t="s">
        <v>26</v>
      </c>
      <c r="C29" s="43"/>
      <c r="D29" s="44">
        <f>+[1]ESF!E32</f>
        <v>76546600.140000001</v>
      </c>
      <c r="E29" s="44">
        <v>365875.19</v>
      </c>
      <c r="F29" s="44">
        <v>8952629.7300000004</v>
      </c>
      <c r="G29" s="46">
        <f t="shared" si="3"/>
        <v>67959845.599999994</v>
      </c>
      <c r="H29" s="46">
        <f t="shared" si="4"/>
        <v>-8586754.5400000066</v>
      </c>
      <c r="I29" s="42"/>
      <c r="K29" s="38" t="str">
        <f>IF(G29=[1]ESF!D32," ","Error")</f>
        <v xml:space="preserve"> </v>
      </c>
    </row>
    <row r="30" spans="1:14" ht="19.5" customHeight="1" x14ac:dyDescent="0.2">
      <c r="A30" s="39"/>
      <c r="B30" s="43" t="s">
        <v>27</v>
      </c>
      <c r="C30" s="43"/>
      <c r="D30" s="44">
        <f>+[1]ESF!E33</f>
        <v>0</v>
      </c>
      <c r="E30" s="44">
        <v>0</v>
      </c>
      <c r="F30" s="44">
        <v>0</v>
      </c>
      <c r="G30" s="46">
        <f t="shared" si="3"/>
        <v>0</v>
      </c>
      <c r="H30" s="46">
        <f t="shared" si="4"/>
        <v>0</v>
      </c>
      <c r="I30" s="42"/>
      <c r="K30" s="38" t="str">
        <f>IF(G30=[1]ESF!D33," ","Error")</f>
        <v xml:space="preserve"> </v>
      </c>
    </row>
    <row r="31" spans="1:14" ht="19.5" customHeight="1" x14ac:dyDescent="0.2">
      <c r="A31" s="39"/>
      <c r="B31" s="43" t="s">
        <v>28</v>
      </c>
      <c r="C31" s="43"/>
      <c r="D31" s="44">
        <f>+[1]ESF!E34</f>
        <v>-790709.57</v>
      </c>
      <c r="E31" s="44">
        <v>0</v>
      </c>
      <c r="F31" s="44">
        <v>0</v>
      </c>
      <c r="G31" s="46">
        <f t="shared" si="3"/>
        <v>-790709.57</v>
      </c>
      <c r="H31" s="46">
        <f t="shared" si="4"/>
        <v>0</v>
      </c>
      <c r="I31" s="42"/>
      <c r="K31" s="38" t="str">
        <f>IF(G31=[1]ESF!D34," ","Error")</f>
        <v xml:space="preserve"> </v>
      </c>
    </row>
    <row r="32" spans="1:14" ht="19.5" customHeight="1" x14ac:dyDescent="0.2">
      <c r="A32" s="39"/>
      <c r="B32" s="43" t="s">
        <v>29</v>
      </c>
      <c r="C32" s="43"/>
      <c r="D32" s="44">
        <f>+[1]ESF!E35</f>
        <v>0</v>
      </c>
      <c r="E32" s="44">
        <v>161656.45000000001</v>
      </c>
      <c r="F32" s="44">
        <v>32100.7</v>
      </c>
      <c r="G32" s="46">
        <f t="shared" si="3"/>
        <v>129555.75000000001</v>
      </c>
      <c r="H32" s="46">
        <f t="shared" si="4"/>
        <v>129555.75000000001</v>
      </c>
      <c r="I32" s="42"/>
      <c r="K32" s="38" t="str">
        <f>IF(G32=[1]ESF!D35," ","Error")</f>
        <v xml:space="preserve"> </v>
      </c>
    </row>
    <row r="33" spans="1:17" ht="19.5" customHeight="1" x14ac:dyDescent="0.2">
      <c r="A33" s="39"/>
      <c r="B33" s="43" t="s">
        <v>30</v>
      </c>
      <c r="C33" s="43"/>
      <c r="D33" s="44">
        <f>+[1]ESF!E36</f>
        <v>0</v>
      </c>
      <c r="E33" s="44">
        <v>0</v>
      </c>
      <c r="F33" s="44">
        <v>0</v>
      </c>
      <c r="G33" s="46">
        <f t="shared" si="3"/>
        <v>0</v>
      </c>
      <c r="H33" s="46">
        <f t="shared" si="4"/>
        <v>0</v>
      </c>
      <c r="I33" s="42"/>
      <c r="K33" s="38" t="str">
        <f>IF(G33=[1]ESF!D36," ","Error")</f>
        <v xml:space="preserve"> </v>
      </c>
    </row>
    <row r="34" spans="1:17" ht="19.5" customHeight="1" x14ac:dyDescent="0.2">
      <c r="A34" s="39"/>
      <c r="B34" s="43" t="s">
        <v>31</v>
      </c>
      <c r="C34" s="43"/>
      <c r="D34" s="44">
        <f>+[1]ESF!E37</f>
        <v>0</v>
      </c>
      <c r="E34" s="44">
        <v>0</v>
      </c>
      <c r="F34" s="44">
        <v>0</v>
      </c>
      <c r="G34" s="46">
        <f t="shared" si="3"/>
        <v>0</v>
      </c>
      <c r="H34" s="46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52"/>
      <c r="C35" s="52"/>
      <c r="D35" s="53"/>
      <c r="E35" s="41"/>
      <c r="F35" s="41"/>
      <c r="G35" s="41"/>
      <c r="H35" s="41"/>
      <c r="I35" s="42"/>
      <c r="K35" s="38"/>
    </row>
    <row r="36" spans="1:17" ht="6" customHeight="1" x14ac:dyDescent="0.2">
      <c r="A36" s="54"/>
      <c r="B36" s="55"/>
      <c r="C36" s="55"/>
      <c r="D36" s="55"/>
      <c r="E36" s="55"/>
      <c r="F36" s="55"/>
      <c r="G36" s="55"/>
      <c r="H36" s="55"/>
      <c r="I36" s="56"/>
    </row>
    <row r="37" spans="1:17" ht="6" customHeight="1" x14ac:dyDescent="0.2">
      <c r="A37" s="57"/>
      <c r="B37" s="58"/>
      <c r="C37" s="59"/>
      <c r="E37" s="57"/>
      <c r="F37" s="57"/>
      <c r="G37" s="57"/>
      <c r="H37" s="57"/>
      <c r="I37" s="57"/>
    </row>
    <row r="38" spans="1:17" ht="15" customHeight="1" x14ac:dyDescent="0.2">
      <c r="A38" s="6"/>
      <c r="B38" s="61" t="s">
        <v>32</v>
      </c>
      <c r="C38" s="61"/>
      <c r="D38" s="61"/>
      <c r="E38" s="61"/>
      <c r="F38" s="61"/>
      <c r="G38" s="61"/>
      <c r="H38" s="61"/>
      <c r="I38" s="62"/>
      <c r="J38" s="62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2"/>
      <c r="C39" s="63"/>
      <c r="D39" s="64"/>
      <c r="E39" s="64"/>
      <c r="F39" s="6"/>
      <c r="G39" s="65"/>
      <c r="H39" s="63"/>
      <c r="I39" s="64"/>
      <c r="J39" s="64"/>
      <c r="K39" s="6"/>
      <c r="L39" s="6"/>
      <c r="M39" s="6"/>
      <c r="N39" s="6"/>
      <c r="O39" s="6"/>
      <c r="P39" s="6"/>
      <c r="Q39" s="6"/>
    </row>
    <row r="126" spans="1:1" x14ac:dyDescent="0.2">
      <c r="A126" s="66"/>
    </row>
  </sheetData>
  <sheetProtection algorithmName="SHA-512" hashValue="e15jjsUUD29ITgI1u3XKKLgQxolgOTlwCNzj4QCiqAUba/xXbxkSFWGdnuAlpaqj+lCUuyEhI1hwv/gc3mqZLg==" saltValue="QtFpdevYObZDoVfHNpdQNA==" spinCount="100000" sheet="1" objects="1" scenarios="1" selectLockedCells="1" selectUnlockedCells="1"/>
  <mergeCells count="31">
    <mergeCell ref="B38:H38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horizontalCentered="1" verticalCentered="1"/>
  <pageMargins left="0.39370078740157483" right="0" top="0.43307086614173229" bottom="0.70866141732283472" header="0.39370078740157483" footer="0"/>
  <pageSetup scale="69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85725</xdr:colOff>
                <xdr:row>39</xdr:row>
                <xdr:rowOff>123825</xdr:rowOff>
              </from>
              <to>
                <xdr:col>5</xdr:col>
                <xdr:colOff>1133475</xdr:colOff>
                <xdr:row>42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plopez</dc:creator>
  <cp:lastModifiedBy>plopez</cp:lastModifiedBy>
  <dcterms:created xsi:type="dcterms:W3CDTF">2017-11-09T22:20:12Z</dcterms:created>
  <dcterms:modified xsi:type="dcterms:W3CDTF">2017-11-09T22:23:02Z</dcterms:modified>
</cp:coreProperties>
</file>