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35" i="64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<sst xmlns="http://schemas.openxmlformats.org/spreadsheetml/2006/main" count="941" uniqueCount="670">
  <si>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</si>
  <si>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</si>
  <si>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</si>
  <si>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</si>
  <si>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</si>
  <si>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</si>
  <si>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</si>
  <si>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</si>
  <si>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</si>
  <si>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</si>
  <si>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</si>
  <si>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</si>
  <si>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</si>
  <si>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</si>
  <si>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</si>
  <si>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</si>
  <si>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</si>
  <si>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</si>
  <si>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</si>
  <si>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</si>
  <si>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</si>
  <si>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</si>
  <si>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</si>
  <si>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</si>
  <si>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</si>
  <si>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</si>
  <si>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</si>
  <si>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</si>
  <si>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</si>
  <si>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</si>
  <si>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</si>
  <si>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</si>
  <si>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</si>
  <si>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</si>
  <si>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</si>
  <si>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</si>
  <si>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</si>
  <si>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</si>
  <si>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</si>
  <si>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</si>
  <si>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</si>
  <si>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</si>
  <si>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</si>
  <si>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</si>
  <si>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</si>
  <si>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</si>
  <si>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</si>
  <si>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</si>
  <si>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</si>
  <si>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</si>
  <si>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</si>
  <si>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</si>
  <si>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</si>
  <si>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</si>
  <si>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</si>
  <si>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</si>
  <si>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</si>
  <si>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</si>
  <si>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</si>
  <si>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</si>
  <si>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</si>
  <si>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</si>
  <si>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</si>
  <si>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</si>
  <si>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</si>
  <si>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</si>
  <si>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</si>
  <si>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</si>
  <si>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</si>
  <si>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</si>
  <si>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</si>
  <si>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</si>
  <si>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</si>
  <si>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</si>
  <si>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</si>
  <si>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</si>
  <si>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</si>
  <si>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</si>
  <si>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</si>
  <si>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</si>
  <si>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</si>
  <si>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</si>
  <si>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</si>
  <si>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</si>
  <si>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</si>
  <si>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</si>
  <si>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</si>
  <si>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</si>
  <si>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</si>
  <si>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</si>
  <si>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</si>
  <si>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</si>
  <si>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</si>
  <si>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</si>
  <si>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</si>
  <si>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</si>
  <si>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</si>
  <si>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</si>
  <si>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</si>
  <si>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</si>
  <si>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</si>
  <si>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</si>
  <si>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</si>
  <si>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</si>
  <si>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</si>
  <si>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</si>
  <si>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</si>
  <si>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</si>
  <si>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</si>
  <si>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</si>
  <si>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</si>
  <si>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</si>
  <si>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</si>
  <si>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</si>
  <si>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</si>
  <si>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</si>
  <si>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</si>
  <si>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</si>
  <si>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</si>
  <si>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</si>
  <si>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</si>
  <si>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</si>
  <si>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</si>
  <si>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</si>
  <si>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</si>
  <si>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</si>
  <si>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</si>
  <si>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</si>
  <si>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</si>
  <si>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</si>
  <si>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</si>
  <si>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</si>
  <si>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</si>
  <si>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</si>
  <si>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</si>
  <si>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</si>
  <si>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</si>
  <si>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</si>
  <si>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</si>
  <si>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</si>
  <si>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</si>
  <si>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</si>
  <si>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</si>
  <si>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</si>
  <si>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</si>
  <si>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</si>
  <si>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</si>
  <si>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</si>
  <si>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</si>
  <si>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</si>
  <si>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</si>
  <si>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</si>
  <si>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</si>
  <si>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</si>
  <si>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</si>
  <si>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</si>
  <si>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</si>
  <si>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</si>
  <si>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</si>
  <si>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</si>
  <si>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</si>
  <si>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</si>
  <si>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</si>
  <si>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</si>
  <si>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</si>
  <si>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</si>
  <si>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</si>
  <si>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</si>
  <si>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</si>
  <si>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</si>
  <si>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</si>
  <si>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</si>
  <si>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</si>
  <si>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</si>
  <si>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</si>
  <si>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</si>
  <si>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</si>
  <si>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</si>
  <si>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</si>
  <si>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</si>
  <si>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</si>
  <si>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</si>
  <si>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</si>
  <si>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</si>
  <si>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</si>
  <si>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</si>
  <si>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</si>
  <si>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</si>
  <si>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</si>
  <si>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</si>
  <si>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</si>
  <si>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</si>
  <si>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</si>
  <si>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</si>
  <si>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</si>
  <si>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</si>
  <si>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</si>
  <si>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</si>
  <si>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</si>
  <si>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</si>
  <si>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</si>
  <si>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</si>
  <si>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</si>
  <si>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</si>
  <si>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</si>
  <si>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</si>
  <si>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</si>
  <si>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</si>
  <si>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</si>
  <si>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</si>
  <si>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</si>
  <si>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</si>
  <si>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</si>
  <si>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</si>
  <si>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</si>
  <si>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</si>
  <si>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</si>
  <si>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</si>
  <si>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</si>
  <si>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</si>
  <si>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</si>
  <si>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</si>
  <si>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</si>
  <si>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</si>
  <si>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</si>
  <si>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</si>
  <si>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</si>
  <si>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</si>
  <si>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</si>
  <si>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</si>
  <si>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</si>
  <si>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</si>
  <si>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</si>
  <si>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</si>
  <si>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</si>
  <si>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</si>
  <si>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</si>
  <si>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</si>
  <si>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</si>
  <si>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</si>
  <si>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</si>
  <si>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</si>
  <si>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</si>
  <si>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</si>
  <si>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</si>
  <si>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</si>
  <si>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</si>
  <si>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</si>
  <si>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</si>
  <si>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</si>
  <si>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</si>
  <si>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</si>
  <si>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</si>
  <si>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</si>
  <si>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</si>
  <si>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</si>
  <si>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</si>
  <si>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</si>
  <si>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</si>
  <si>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</si>
  <si>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</si>
  <si>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</si>
  <si>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</si>
  <si>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</si>
  <si>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</si>
  <si>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</si>
  <si>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</si>
  <si>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</si>
  <si>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</si>
  <si>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</si>
  <si>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</si>
  <si>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</si>
  <si>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</si>
  <si>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</si>
  <si>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</si>
  <si>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</si>
  <si>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</si>
  <si>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</si>
  <si>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</si>
  <si>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</si>
  <si>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</si>
  <si>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</si>
  <si>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</si>
  <si>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</si>
  <si>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</si>
  <si>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</si>
  <si>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</si>
  <si>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</si>
  <si>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</si>
  <si>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</si>
  <si>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</si>
  <si>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</si>
  <si>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</si>
  <si>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</si>
  <si>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</si>
  <si>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</si>
  <si>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</si>
  <si>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</si>
  <si>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</si>
  <si>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</si>
  <si>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</si>
  <si>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</si>
  <si>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</si>
  <si>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</si>
  <si>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</si>
  <si>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</si>
  <si>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</si>
  <si>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</si>
  <si>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</si>
  <si>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</si>
  <si>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</si>
  <si>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</si>
  <si>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</si>
  <si>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</si>
  <si>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</si>
  <si>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</si>
  <si>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</si>
  <si>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</si>
  <si>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</si>
  <si>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</si>
  <si>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</si>
  <si>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</si>
  <si>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</si>
  <si>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</si>
  <si>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</si>
  <si>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</si>
  <si>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</si>
  <si>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</si>
  <si>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</si>
  <si>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</si>
  <si>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</si>
  <si>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</si>
  <si>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</si>
  <si>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</si>
  <si>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</si>
  <si>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</si>
  <si>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</si>
  <si>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</si>
  <si>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</si>
  <si>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</si>
  <si>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</si>
  <si>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</si>
  <si>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</si>
  <si>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</si>
  <si>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</si>
  <si>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</si>
  <si>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</si>
  <si>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</si>
  <si>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</si>
  <si>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</si>
  <si>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</si>
  <si>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</si>
  <si>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</si>
  <si>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</si>
  <si>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</si>
  <si>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</si>
  <si>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</si>
  <si>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</si>
  <si>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</si>
  <si>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</si>
  <si>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</si>
  <si>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</si>
  <si>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</si>
  <si>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</si>
  <si>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</si>
  <si>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</si>
  <si>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</si>
  <si>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</si>
  <si>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</si>
  <si>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</si>
  <si>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</si>
  <si>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</si>
  <si>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</si>
  <si>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</si>
  <si>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</si>
  <si>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</si>
  <si>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</si>
  <si>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</si>
  <si>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</si>
  <si>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</si>
  <si>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</si>
  <si>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</si>
  <si>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</si>
  <si>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</si>
  <si>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</si>
  <si>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</si>
  <si>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</si>
  <si>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</si>
  <si>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</si>
  <si>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</si>
  <si>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</si>
  <si>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</si>
  <si>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</si>
  <si>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</si>
  <si>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</si>
  <si>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</si>
  <si>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</si>
  <si>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</si>
  <si>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</si>
  <si>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</si>
  <si>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</si>
  <si>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</si>
  <si>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</si>
  <si>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</si>
  <si>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</si>
  <si>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</si>
  <si>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</si>
  <si>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</si>
  <si>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</si>
  <si>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</si>
  <si>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</si>
  <si>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</si>
  <si>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</si>
  <si>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</si>
  <si>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</si>
  <si>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</si>
  <si>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</si>
  <si>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</si>
  <si>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</si>
  <si>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</si>
  <si>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</si>
  <si>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</si>
  <si>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</si>
  <si>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</si>
  <si>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</si>
  <si>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</si>
  <si>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</si>
  <si>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</si>
  <si>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</si>
  <si>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</si>
  <si>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</si>
  <si>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</si>
  <si>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</si>
  <si>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</si>
  <si>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</si>
  <si>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</si>
  <si>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</si>
  <si>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</si>
  <si>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</si>
  <si>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</si>
  <si>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</si>
  <si>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</si>
  <si>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</si>
  <si>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</si>
  <si>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</si>
  <si>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</si>
  <si>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</si>
  <si>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</si>
  <si>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</si>
  <si>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</si>
  <si>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</si>
  <si>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</si>
  <si>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</si>
  <si>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</si>
  <si>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</si>
  <si>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</si>
  <si>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</si>
  <si>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</si>
  <si>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</si>
  <si>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</si>
  <si>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</si>
  <si>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</si>
  <si>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</si>
  <si>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</si>
  <si>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</si>
  <si>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</si>
  <si>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</si>
  <si>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</si>
  <si>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</si>
  <si>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</si>
  <si>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</si>
  <si>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</si>
  <si>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</si>
  <si>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</si>
  <si>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</si>
  <si>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</si>
  <si>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</si>
  <si>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</si>
  <si>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</si>
  <si>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</si>
  <si>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</si>
  <si>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</si>
  <si>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</si>
  <si>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</si>
  <si>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</si>
  <si>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</si>
  <si>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</si>
  <si>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</si>
  <si>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</si>
  <si>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</si>
  <si>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</si>
  <si>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</si>
  <si>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</si>
  <si>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</si>
  <si>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</si>
  <si>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</si>
  <si>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</si>
  <si>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</si>
  <si>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</si>
  <si>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</si>
  <si>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</si>
  <si>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</si>
  <si>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</si>
  <si>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</si>
  <si>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</si>
  <si>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</si>
  <si>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</si>
  <si>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</si>
  <si>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</si>
  <si>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</si>
  <si>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</si>
  <si>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</si>
  <si>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</si>
  <si>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</si>
  <si>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</si>
  <si>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</si>
  <si>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</si>
  <si>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</si>
  <si>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</si>
  <si>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</si>
  <si>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</si>
  <si>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</si>
  <si>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</si>
  <si>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</si>
  <si>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</si>
  <si>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</si>
  <si>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</si>
  <si>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</si>
  <si>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</si>
  <si>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</si>
  <si>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</si>
  <si>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</si>
  <si>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</si>
  <si>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</si>
  <si>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</si>
  <si>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</si>
  <si>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</si>
  <si>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</si>
  <si>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</si>
  <si>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</si>
  <si>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</si>
  <si>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</si>
  <si>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</si>
  <si>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</si>
  <si>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</si>
  <si>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</si>
  <si>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</si>
  <si>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</si>
  <si>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</si>
  <si>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</si>
  <si>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</si>
  <si>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</si>
  <si>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</si>
  <si>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</si>
  <si>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</si>
  <si>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</si>
  <si>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</si>
  <si>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</si>
  <si>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</si>
  <si>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</si>
  <si>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</si>
  <si>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</si>
  <si>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</si>
  <si>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</si>
  <si>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</si>
  <si>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</si>
  <si>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</si>
  <si>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</si>
  <si>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</si>
  <si>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</si>
  <si>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</si>
  <si>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</si>
  <si>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</si>
  <si>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</si>
  <si>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</si>
  <si>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</si>
  <si>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</si>
  <si>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</si>
  <si>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</si>
  <si>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</si>
  <si>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</si>
  <si>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</si>
  <si>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</si>
  <si>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</si>
  <si>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</si>
  <si>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</si>
  <si>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</si>
  <si>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</si>
  <si>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</si>
  <si>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</si>
  <si>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</si>
  <si>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</si>
  <si>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</si>
  <si>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</si>
  <si>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</si>
  <si>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</si>
  <si>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</si>
  <si>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</si>
  <si>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</si>
  <si>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</si>
  <si>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</si>
  <si>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</si>
  <si>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</si>
  <si>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</si>
  <si>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</si>
  <si>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</si>
  <si>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</si>
  <si>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</si>
  <si>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</si>
  <si>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</si>
  <si>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</si>
  <si>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</si>
  <si>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</si>
  <si>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</si>
  <si>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</si>
  <si>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</si>
  <si>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</si>
  <si>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</si>
  <si>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</si>
  <si>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</si>
  <si>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</si>
  <si>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</si>
  <si>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</si>
  <si>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</si>
  <si>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</si>
  <si>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</si>
  <si>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</si>
  <si>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</si>
  <si>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</si>
  <si>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</si>
  <si>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</si>
  <si>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</si>
  <si>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</si>
  <si>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</si>
  <si>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</si>
  <si>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</si>
  <si>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</si>
  <si>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</si>
  <si>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</si>
  <si>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</si>
  <si>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</si>
  <si>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</si>
  <si>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</si>
  <si>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</si>
  <si>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</si>
  <si>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</si>
  <si>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</si>
  <si>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</si>
  <si>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</si>
  <si>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</si>
  <si>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</si>
  <si>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</si>
  <si>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</si>
  <si>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</si>
  <si>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</si>
  <si>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</si>
  <si>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</si>
  <si>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</si>
  <si>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</si>
  <si>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</si>
  <si>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</si>
  <si>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</si>
  <si>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MUSEO ICONOGRAFICO DEL QUIJOTE</t>
  </si>
  <si>
    <t>Correspondiente 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</si>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</sst>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3" fontId="8" fillId="0" borderId="0" xfId="18" applyFont="1"/>
    <xf numFmtId="43" fontId="8" fillId="0" borderId="0" xfId="10" applyNumberFormat="1" applyFont="1"/>
    <xf numFmtId="0" fontId="3" fillId="0" borderId="0" xfId="3" applyFont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2" t="s">
        <v>662</v>
      </c>
      <c r="B1" s="172"/>
      <c r="C1" s="17"/>
      <c r="D1" s="14" t="s">
        <v>602</v>
      </c>
      <c r="E1" s="15">
        <v>2023</v>
      </c>
    </row>
    <row r="2" spans="1:5" ht="18.95" customHeight="1" x14ac:dyDescent="0.2">
      <c r="A2" s="173" t="s">
        <v>601</v>
      </c>
      <c r="B2" s="173"/>
      <c r="C2" s="36"/>
      <c r="D2" s="14" t="s">
        <v>603</v>
      </c>
      <c r="E2" s="17" t="s">
        <v>608</v>
      </c>
    </row>
    <row r="3" spans="1:5" ht="18.95" customHeight="1" x14ac:dyDescent="0.2">
      <c r="A3" s="174" t="s">
        <v>663</v>
      </c>
      <c r="B3" s="174"/>
      <c r="C3" s="17"/>
      <c r="D3" s="14" t="s">
        <v>604</v>
      </c>
      <c r="E3" s="15">
        <v>2</v>
      </c>
    </row>
    <row r="4" spans="1:5" s="93" customFormat="1" ht="18.95" customHeight="1" x14ac:dyDescent="0.2">
      <c r="A4" s="174" t="s">
        <v>623</v>
      </c>
      <c r="B4" s="174"/>
      <c r="C4" s="174"/>
      <c r="D4" s="174"/>
      <c r="E4" s="174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4" x14ac:dyDescent="0.2">
      <c r="A33" s="7"/>
      <c r="B33" s="10"/>
    </row>
    <row r="34" spans="1:4" x14ac:dyDescent="0.2">
      <c r="A34" s="7"/>
      <c r="B34" s="9"/>
    </row>
    <row r="35" spans="1:4" x14ac:dyDescent="0.2">
      <c r="A35" s="45" t="s">
        <v>48</v>
      </c>
      <c r="B35" s="46" t="s">
        <v>43</v>
      </c>
    </row>
    <row r="36" spans="1:4" x14ac:dyDescent="0.2">
      <c r="A36" s="45" t="s">
        <v>49</v>
      </c>
      <c r="B36" s="46" t="s">
        <v>44</v>
      </c>
    </row>
    <row r="37" spans="1:4" x14ac:dyDescent="0.2">
      <c r="A37" s="7"/>
      <c r="B37" s="10"/>
    </row>
    <row r="38" spans="1:4" x14ac:dyDescent="0.2">
      <c r="A38" s="7"/>
      <c r="B38" s="8" t="s">
        <v>46</v>
      </c>
    </row>
    <row r="39" spans="1:4" x14ac:dyDescent="0.2">
      <c r="A39" s="7" t="s">
        <v>47</v>
      </c>
      <c r="B39" s="46" t="s">
        <v>32</v>
      </c>
    </row>
    <row r="40" spans="1:4" x14ac:dyDescent="0.2">
      <c r="A40" s="7"/>
      <c r="B40" s="46" t="s">
        <v>624</v>
      </c>
    </row>
    <row r="41" spans="1:4" ht="12" thickBot="1" x14ac:dyDescent="0.25">
      <c r="A41" s="11"/>
      <c r="B41" s="12"/>
    </row>
    <row r="44" spans="1:4" x14ac:dyDescent="0.2">
      <c r="B44" s="93" t="s">
        <v>625</v>
      </c>
    </row>
    <row r="47" spans="1:4" x14ac:dyDescent="0.2">
      <c r="B47" s="168" t="s">
        <v>664</v>
      </c>
      <c r="C47" s="169"/>
      <c r="D47" s="168" t="s">
        <v>665</v>
      </c>
    </row>
    <row r="48" spans="1:4" x14ac:dyDescent="0.2">
      <c r="B48" s="170" t="s">
        <v>666</v>
      </c>
      <c r="C48" s="169"/>
      <c r="D48" s="170" t="s">
        <v>667</v>
      </c>
    </row>
    <row r="49" spans="2:4" x14ac:dyDescent="0.2">
      <c r="B49" s="171" t="s">
        <v>668</v>
      </c>
      <c r="C49" s="169"/>
      <c r="D49" s="170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8" t="s">
        <v>662</v>
      </c>
      <c r="B1" s="179"/>
      <c r="C1" s="180"/>
    </row>
    <row r="2" spans="1:3" s="37" customFormat="1" ht="18" customHeight="1" x14ac:dyDescent="0.25">
      <c r="A2" s="181" t="s">
        <v>613</v>
      </c>
      <c r="B2" s="182"/>
      <c r="C2" s="183"/>
    </row>
    <row r="3" spans="1:3" s="37" customFormat="1" ht="18" customHeight="1" x14ac:dyDescent="0.25">
      <c r="A3" s="181" t="s">
        <v>663</v>
      </c>
      <c r="B3" s="184"/>
      <c r="C3" s="183"/>
    </row>
    <row r="4" spans="1:3" s="40" customFormat="1" ht="18" customHeight="1" x14ac:dyDescent="0.2">
      <c r="A4" s="185" t="s">
        <v>614</v>
      </c>
      <c r="B4" s="186"/>
      <c r="C4" s="187"/>
    </row>
    <row r="5" spans="1:3" s="38" customFormat="1" x14ac:dyDescent="0.2">
      <c r="A5" s="58" t="s">
        <v>521</v>
      </c>
      <c r="B5" s="58"/>
      <c r="C5" s="145">
        <v>7927128.3600000003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6.2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6.2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7927134.5600000005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8" t="s">
        <v>662</v>
      </c>
      <c r="B1" s="189"/>
      <c r="C1" s="190"/>
    </row>
    <row r="2" spans="1:3" s="41" customFormat="1" ht="18.95" customHeight="1" x14ac:dyDescent="0.25">
      <c r="A2" s="191" t="s">
        <v>615</v>
      </c>
      <c r="B2" s="192"/>
      <c r="C2" s="193"/>
    </row>
    <row r="3" spans="1:3" s="41" customFormat="1" ht="18.95" customHeight="1" x14ac:dyDescent="0.25">
      <c r="A3" s="191" t="s">
        <v>663</v>
      </c>
      <c r="B3" s="194"/>
      <c r="C3" s="193"/>
    </row>
    <row r="4" spans="1:3" s="42" customFormat="1" x14ac:dyDescent="0.2">
      <c r="A4" s="185" t="s">
        <v>614</v>
      </c>
      <c r="B4" s="186"/>
      <c r="C4" s="187"/>
    </row>
    <row r="5" spans="1:3" x14ac:dyDescent="0.2">
      <c r="A5" s="84" t="s">
        <v>534</v>
      </c>
      <c r="B5" s="58"/>
      <c r="C5" s="149">
        <v>6592904.5300000003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59658.39</v>
      </c>
    </row>
    <row r="8" spans="1:3" x14ac:dyDescent="0.2">
      <c r="A8" s="128">
        <v>2.1</v>
      </c>
      <c r="B8" s="85" t="s">
        <v>370</v>
      </c>
      <c r="C8" s="150">
        <v>59658.39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124380.78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23138.97</v>
      </c>
    </row>
    <row r="34" spans="1:5" x14ac:dyDescent="0.2">
      <c r="A34" s="90" t="s">
        <v>559</v>
      </c>
      <c r="B34" s="77" t="s">
        <v>455</v>
      </c>
      <c r="C34" s="150">
        <v>7060.22</v>
      </c>
    </row>
    <row r="35" spans="1:5" x14ac:dyDescent="0.2">
      <c r="A35" s="90" t="s">
        <v>560</v>
      </c>
      <c r="B35" s="85" t="s">
        <v>561</v>
      </c>
      <c r="C35" s="152">
        <f>117320.56-23138.97</f>
        <v>94181.59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6657626.9200000009</v>
      </c>
      <c r="D37" s="166"/>
      <c r="E37" s="167"/>
    </row>
    <row r="39" spans="1:5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7" t="s">
        <v>662</v>
      </c>
      <c r="B1" s="195"/>
      <c r="C1" s="195"/>
      <c r="D1" s="195"/>
      <c r="E1" s="195"/>
      <c r="F1" s="195"/>
      <c r="G1" s="27" t="s">
        <v>605</v>
      </c>
      <c r="H1" s="28">
        <v>2023</v>
      </c>
    </row>
    <row r="2" spans="1:10" ht="18.95" customHeight="1" x14ac:dyDescent="0.2">
      <c r="A2" s="177" t="s">
        <v>616</v>
      </c>
      <c r="B2" s="195"/>
      <c r="C2" s="195"/>
      <c r="D2" s="195"/>
      <c r="E2" s="195"/>
      <c r="F2" s="195"/>
      <c r="G2" s="27" t="s">
        <v>606</v>
      </c>
      <c r="H2" s="28" t="s">
        <v>608</v>
      </c>
    </row>
    <row r="3" spans="1:10" ht="18.95" customHeight="1" x14ac:dyDescent="0.2">
      <c r="A3" s="196" t="s">
        <v>663</v>
      </c>
      <c r="B3" s="197"/>
      <c r="C3" s="197"/>
      <c r="D3" s="197"/>
      <c r="E3" s="197"/>
      <c r="F3" s="197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2822254.51</v>
      </c>
      <c r="D9" s="34">
        <v>7938</v>
      </c>
      <c r="E9" s="34">
        <v>-84374.83</v>
      </c>
      <c r="F9" s="34">
        <f>C9+D9+E9</f>
        <v>2745817.6799999997</v>
      </c>
    </row>
    <row r="10" spans="1:10" x14ac:dyDescent="0.2">
      <c r="A10" s="29">
        <v>7120</v>
      </c>
      <c r="B10" s="29" t="s">
        <v>121</v>
      </c>
      <c r="C10" s="34">
        <v>-2822254.51</v>
      </c>
      <c r="D10" s="34">
        <v>84374.83</v>
      </c>
      <c r="E10" s="34">
        <v>-7938</v>
      </c>
      <c r="F10" s="34">
        <f t="shared" ref="F10:F47" si="0">C10+D10+E10</f>
        <v>-2745817.6799999997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18339675.109999999</v>
      </c>
      <c r="E36" s="34">
        <v>0</v>
      </c>
      <c r="F36" s="34">
        <f t="shared" si="0"/>
        <v>18339675.109999999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10462123.109999999</v>
      </c>
      <c r="E37" s="34">
        <v>-22380141.109999999</v>
      </c>
      <c r="F37" s="34">
        <f t="shared" si="0"/>
        <v>-11918018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6038263.0199999996</v>
      </c>
      <c r="E38" s="34">
        <v>-4532791.7699999996</v>
      </c>
      <c r="F38" s="34">
        <f t="shared" si="0"/>
        <v>1505471.25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6631527.0300000003</v>
      </c>
      <c r="E39" s="34">
        <v>-8238973.3300000001</v>
      </c>
      <c r="F39" s="34">
        <f t="shared" si="0"/>
        <v>-1607446.2999999998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-3623833.4</v>
      </c>
      <c r="E40" s="34">
        <v>-2695848.66</v>
      </c>
      <c r="F40" s="34">
        <f t="shared" si="0"/>
        <v>-6319682.0600000005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-18339675.109999999</v>
      </c>
      <c r="F41" s="34">
        <f t="shared" si="0"/>
        <v>-18339675.109999999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29130833.879999999</v>
      </c>
      <c r="E42" s="34">
        <v>-15893169.199999999</v>
      </c>
      <c r="F42" s="34">
        <f t="shared" si="0"/>
        <v>13237664.68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2564215.11</v>
      </c>
      <c r="E43" s="34">
        <v>-4069686.36</v>
      </c>
      <c r="F43" s="34">
        <f t="shared" si="0"/>
        <v>-1505471.25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13320636.460000001</v>
      </c>
      <c r="E44" s="34">
        <v>-13306059.310000001</v>
      </c>
      <c r="F44" s="34">
        <f t="shared" si="0"/>
        <v>14577.150000000373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6559938.1600000001</v>
      </c>
      <c r="E45" s="34">
        <v>-6559938.1600000001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1465579.46</v>
      </c>
      <c r="E46" s="34">
        <v>-1465579.46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1477045.13</v>
      </c>
      <c r="E47" s="34">
        <v>5115859.4000000004</v>
      </c>
      <c r="F47" s="34">
        <f t="shared" si="0"/>
        <v>6592904.5300000003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8" t="s">
        <v>34</v>
      </c>
      <c r="B5" s="198"/>
      <c r="C5" s="198"/>
      <c r="D5" s="198"/>
      <c r="E5" s="198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9" t="s">
        <v>36</v>
      </c>
      <c r="C10" s="199"/>
      <c r="D10" s="199"/>
      <c r="E10" s="199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9" t="s">
        <v>38</v>
      </c>
      <c r="C12" s="199"/>
      <c r="D12" s="199"/>
      <c r="E12" s="199"/>
    </row>
    <row r="13" spans="1:8" s="119" customFormat="1" ht="26.1" customHeight="1" x14ac:dyDescent="0.2">
      <c r="A13" s="123" t="s">
        <v>595</v>
      </c>
      <c r="B13" s="199" t="s">
        <v>39</v>
      </c>
      <c r="C13" s="199"/>
      <c r="D13" s="199"/>
      <c r="E13" s="199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5" t="s">
        <v>662</v>
      </c>
      <c r="B1" s="176"/>
      <c r="C1" s="176"/>
      <c r="D1" s="176"/>
      <c r="E1" s="176"/>
      <c r="F1" s="176"/>
      <c r="G1" s="14" t="s">
        <v>605</v>
      </c>
      <c r="H1" s="25">
        <v>2023</v>
      </c>
    </row>
    <row r="2" spans="1:8" s="16" customFormat="1" ht="18.95" customHeight="1" x14ac:dyDescent="0.25">
      <c r="A2" s="175" t="s">
        <v>609</v>
      </c>
      <c r="B2" s="176"/>
      <c r="C2" s="176"/>
      <c r="D2" s="176"/>
      <c r="E2" s="176"/>
      <c r="F2" s="176"/>
      <c r="G2" s="14" t="s">
        <v>606</v>
      </c>
      <c r="H2" s="25" t="s">
        <v>608</v>
      </c>
    </row>
    <row r="3" spans="1:8" s="16" customFormat="1" ht="18.95" customHeight="1" x14ac:dyDescent="0.25">
      <c r="A3" s="175" t="s">
        <v>663</v>
      </c>
      <c r="B3" s="176"/>
      <c r="C3" s="176"/>
      <c r="D3" s="176"/>
      <c r="E3" s="176"/>
      <c r="F3" s="176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1571708.89</v>
      </c>
      <c r="D15" s="24">
        <v>32590.89</v>
      </c>
      <c r="E15" s="24">
        <v>91752.34</v>
      </c>
      <c r="F15" s="24">
        <v>94082.99</v>
      </c>
      <c r="G15" s="24">
        <v>230921.24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189793.29</v>
      </c>
      <c r="D20" s="24">
        <v>189793.29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22500</v>
      </c>
      <c r="D21" s="24">
        <v>22500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214445.99</v>
      </c>
    </row>
    <row r="33" spans="1:8" x14ac:dyDescent="0.2">
      <c r="A33" s="22">
        <v>1141</v>
      </c>
      <c r="B33" s="20" t="s">
        <v>215</v>
      </c>
      <c r="C33" s="24">
        <v>214445.99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67879960.329999998</v>
      </c>
      <c r="D62" s="24">
        <f t="shared" ref="D62:E62" si="0">SUM(D63:D70)</f>
        <v>0</v>
      </c>
      <c r="E62" s="24">
        <f t="shared" si="0"/>
        <v>1237803.3700000001</v>
      </c>
    </row>
    <row r="63" spans="1:9" x14ac:dyDescent="0.2">
      <c r="A63" s="22">
        <v>1241</v>
      </c>
      <c r="B63" s="20" t="s">
        <v>237</v>
      </c>
      <c r="C63" s="24">
        <v>844107.74</v>
      </c>
      <c r="D63" s="24">
        <v>0</v>
      </c>
      <c r="E63" s="24">
        <v>668773.17000000004</v>
      </c>
    </row>
    <row r="64" spans="1:9" x14ac:dyDescent="0.2">
      <c r="A64" s="22">
        <v>1242</v>
      </c>
      <c r="B64" s="20" t="s">
        <v>238</v>
      </c>
      <c r="C64" s="24">
        <v>159815.39000000001</v>
      </c>
      <c r="D64" s="24">
        <v>0</v>
      </c>
      <c r="E64" s="24">
        <v>109555.28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446258.08</v>
      </c>
      <c r="D66" s="24">
        <v>0</v>
      </c>
      <c r="E66" s="24">
        <v>404499.7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65299.21</v>
      </c>
      <c r="D68" s="24">
        <v>0</v>
      </c>
      <c r="E68" s="24">
        <v>54975.22</v>
      </c>
    </row>
    <row r="69" spans="1:9" x14ac:dyDescent="0.2">
      <c r="A69" s="22">
        <v>1247</v>
      </c>
      <c r="B69" s="20" t="s">
        <v>243</v>
      </c>
      <c r="C69" s="24">
        <v>66364479.909999996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118895.5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118895.5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1370824.8800000001</v>
      </c>
      <c r="D110" s="24">
        <f>SUM(D111:D119)</f>
        <v>1370824.8800000001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6892.45</v>
      </c>
      <c r="D111" s="24">
        <f>C111</f>
        <v>6892.45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1433.85</v>
      </c>
      <c r="D112" s="24">
        <f t="shared" ref="D112:D119" si="1">C112</f>
        <v>1433.85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1082342.6200000001</v>
      </c>
      <c r="D117" s="24">
        <f t="shared" si="1"/>
        <v>1082342.6200000001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280155.96000000002</v>
      </c>
      <c r="D119" s="24">
        <f t="shared" si="1"/>
        <v>280155.96000000002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sqref="A1:F1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3" t="s">
        <v>662</v>
      </c>
      <c r="B1" s="173"/>
      <c r="C1" s="173"/>
      <c r="D1" s="14" t="s">
        <v>605</v>
      </c>
      <c r="E1" s="25">
        <v>2023</v>
      </c>
    </row>
    <row r="2" spans="1:5" s="16" customFormat="1" ht="18.95" customHeight="1" x14ac:dyDescent="0.25">
      <c r="A2" s="173" t="s">
        <v>610</v>
      </c>
      <c r="B2" s="173"/>
      <c r="C2" s="173"/>
      <c r="D2" s="14" t="s">
        <v>606</v>
      </c>
      <c r="E2" s="25" t="s">
        <v>608</v>
      </c>
    </row>
    <row r="3" spans="1:5" s="16" customFormat="1" ht="18.95" customHeight="1" x14ac:dyDescent="0.25">
      <c r="A3" s="173" t="s">
        <v>663</v>
      </c>
      <c r="B3" s="173"/>
      <c r="C3" s="17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1054702.8999999999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1054702.8999999999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1054702.8999999999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6872425.46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6872425.46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6872425.46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6.2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6.2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6.2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6657626.9200000009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6432449.7700000005</v>
      </c>
      <c r="D99" s="57">
        <f>C99/$C$98</f>
        <v>0.96617756556415746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3856657.66</v>
      </c>
      <c r="D100" s="57">
        <f t="shared" ref="D100:D163" si="0">C100/$C$98</f>
        <v>0.57928413627599307</v>
      </c>
      <c r="E100" s="56"/>
    </row>
    <row r="101" spans="1:5" x14ac:dyDescent="0.2">
      <c r="A101" s="54">
        <v>5111</v>
      </c>
      <c r="B101" s="51" t="s">
        <v>361</v>
      </c>
      <c r="C101" s="55">
        <v>1021374.82</v>
      </c>
      <c r="D101" s="57">
        <f t="shared" si="0"/>
        <v>0.15341424688904012</v>
      </c>
      <c r="E101" s="56"/>
    </row>
    <row r="102" spans="1:5" x14ac:dyDescent="0.2">
      <c r="A102" s="54">
        <v>5112</v>
      </c>
      <c r="B102" s="51" t="s">
        <v>362</v>
      </c>
      <c r="C102" s="55">
        <v>97136</v>
      </c>
      <c r="D102" s="57">
        <f t="shared" si="0"/>
        <v>1.4590183734717294E-2</v>
      </c>
      <c r="E102" s="56"/>
    </row>
    <row r="103" spans="1:5" x14ac:dyDescent="0.2">
      <c r="A103" s="54">
        <v>5113</v>
      </c>
      <c r="B103" s="51" t="s">
        <v>363</v>
      </c>
      <c r="C103" s="55">
        <v>741932.19</v>
      </c>
      <c r="D103" s="57">
        <f t="shared" si="0"/>
        <v>0.11144093817741289</v>
      </c>
      <c r="E103" s="56"/>
    </row>
    <row r="104" spans="1:5" x14ac:dyDescent="0.2">
      <c r="A104" s="54">
        <v>5114</v>
      </c>
      <c r="B104" s="51" t="s">
        <v>364</v>
      </c>
      <c r="C104" s="55">
        <v>423544.43</v>
      </c>
      <c r="D104" s="57">
        <f t="shared" si="0"/>
        <v>6.3617927992877063E-2</v>
      </c>
      <c r="E104" s="56"/>
    </row>
    <row r="105" spans="1:5" x14ac:dyDescent="0.2">
      <c r="A105" s="54">
        <v>5115</v>
      </c>
      <c r="B105" s="51" t="s">
        <v>365</v>
      </c>
      <c r="C105" s="55">
        <v>1560773.18</v>
      </c>
      <c r="D105" s="57">
        <f t="shared" si="0"/>
        <v>0.2344338604062241</v>
      </c>
      <c r="E105" s="56"/>
    </row>
    <row r="106" spans="1:5" x14ac:dyDescent="0.2">
      <c r="A106" s="54">
        <v>5116</v>
      </c>
      <c r="B106" s="51" t="s">
        <v>366</v>
      </c>
      <c r="C106" s="55">
        <v>11897.04</v>
      </c>
      <c r="D106" s="57">
        <f t="shared" si="0"/>
        <v>1.7869790757214733E-3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95254.239999999991</v>
      </c>
      <c r="D107" s="57">
        <f t="shared" si="0"/>
        <v>1.4307536475774761E-2</v>
      </c>
      <c r="E107" s="56"/>
    </row>
    <row r="108" spans="1:5" x14ac:dyDescent="0.2">
      <c r="A108" s="54">
        <v>5121</v>
      </c>
      <c r="B108" s="51" t="s">
        <v>368</v>
      </c>
      <c r="C108" s="55">
        <v>69748.539999999994</v>
      </c>
      <c r="D108" s="57">
        <f t="shared" si="0"/>
        <v>1.0476486717882951E-2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1836.78</v>
      </c>
      <c r="D111" s="57">
        <f t="shared" si="0"/>
        <v>2.7589109784481581E-4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23287.919999999998</v>
      </c>
      <c r="D113" s="57">
        <f t="shared" si="0"/>
        <v>3.497931061598146E-3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381</v>
      </c>
      <c r="D116" s="57">
        <f t="shared" si="0"/>
        <v>5.722759844884789E-5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2480537.87</v>
      </c>
      <c r="D117" s="57">
        <f t="shared" si="0"/>
        <v>0.37258589281238963</v>
      </c>
      <c r="E117" s="56"/>
    </row>
    <row r="118" spans="1:5" x14ac:dyDescent="0.2">
      <c r="A118" s="54">
        <v>5131</v>
      </c>
      <c r="B118" s="51" t="s">
        <v>378</v>
      </c>
      <c r="C118" s="55">
        <v>34974.410000000003</v>
      </c>
      <c r="D118" s="57">
        <f t="shared" si="0"/>
        <v>5.253284754502284E-3</v>
      </c>
      <c r="E118" s="56"/>
    </row>
    <row r="119" spans="1:5" x14ac:dyDescent="0.2">
      <c r="A119" s="54">
        <v>5132</v>
      </c>
      <c r="B119" s="51" t="s">
        <v>379</v>
      </c>
      <c r="C119" s="55">
        <v>261923.5</v>
      </c>
      <c r="D119" s="57">
        <f t="shared" si="0"/>
        <v>3.9341871082196354E-2</v>
      </c>
      <c r="E119" s="56"/>
    </row>
    <row r="120" spans="1:5" x14ac:dyDescent="0.2">
      <c r="A120" s="54">
        <v>5133</v>
      </c>
      <c r="B120" s="51" t="s">
        <v>380</v>
      </c>
      <c r="C120" s="55">
        <v>1477396.45</v>
      </c>
      <c r="D120" s="57">
        <f t="shared" si="0"/>
        <v>0.22191036952848656</v>
      </c>
      <c r="E120" s="56"/>
    </row>
    <row r="121" spans="1:5" x14ac:dyDescent="0.2">
      <c r="A121" s="54">
        <v>5134</v>
      </c>
      <c r="B121" s="51" t="s">
        <v>381</v>
      </c>
      <c r="C121" s="55">
        <v>327789.25</v>
      </c>
      <c r="D121" s="57">
        <f t="shared" si="0"/>
        <v>4.9235148490417359E-2</v>
      </c>
      <c r="E121" s="56"/>
    </row>
    <row r="122" spans="1:5" x14ac:dyDescent="0.2">
      <c r="A122" s="54">
        <v>5135</v>
      </c>
      <c r="B122" s="51" t="s">
        <v>382</v>
      </c>
      <c r="C122" s="55">
        <v>18083.21</v>
      </c>
      <c r="D122" s="57">
        <f t="shared" si="0"/>
        <v>2.7161645158692667E-3</v>
      </c>
      <c r="E122" s="56"/>
    </row>
    <row r="123" spans="1:5" x14ac:dyDescent="0.2">
      <c r="A123" s="54">
        <v>5136</v>
      </c>
      <c r="B123" s="51" t="s">
        <v>383</v>
      </c>
      <c r="C123" s="55">
        <v>25042.47</v>
      </c>
      <c r="D123" s="57">
        <f t="shared" si="0"/>
        <v>3.7614709116202622E-3</v>
      </c>
      <c r="E123" s="56"/>
    </row>
    <row r="124" spans="1:5" x14ac:dyDescent="0.2">
      <c r="A124" s="54">
        <v>5137</v>
      </c>
      <c r="B124" s="51" t="s">
        <v>384</v>
      </c>
      <c r="C124" s="55">
        <v>39937.71</v>
      </c>
      <c r="D124" s="57">
        <f t="shared" si="0"/>
        <v>5.9987906321431412E-3</v>
      </c>
      <c r="E124" s="56"/>
    </row>
    <row r="125" spans="1:5" x14ac:dyDescent="0.2">
      <c r="A125" s="54">
        <v>5138</v>
      </c>
      <c r="B125" s="51" t="s">
        <v>385</v>
      </c>
      <c r="C125" s="55">
        <v>36764.11</v>
      </c>
      <c r="D125" s="57">
        <f t="shared" si="0"/>
        <v>5.5221042635413995E-3</v>
      </c>
      <c r="E125" s="56"/>
    </row>
    <row r="126" spans="1:5" x14ac:dyDescent="0.2">
      <c r="A126" s="54">
        <v>5139</v>
      </c>
      <c r="B126" s="51" t="s">
        <v>386</v>
      </c>
      <c r="C126" s="55">
        <v>258626.76</v>
      </c>
      <c r="D126" s="57">
        <f t="shared" si="0"/>
        <v>3.8846688633613007E-2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194977.96</v>
      </c>
      <c r="D127" s="57">
        <f t="shared" si="0"/>
        <v>2.9286405252639175E-2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194977.96</v>
      </c>
      <c r="D142" s="57">
        <f t="shared" si="0"/>
        <v>2.9286405252639175E-2</v>
      </c>
      <c r="E142" s="56"/>
    </row>
    <row r="143" spans="1:5" x14ac:dyDescent="0.2">
      <c r="A143" s="54">
        <v>5251</v>
      </c>
      <c r="B143" s="51" t="s">
        <v>400</v>
      </c>
      <c r="C143" s="55">
        <v>55589.279999999999</v>
      </c>
      <c r="D143" s="57">
        <f t="shared" si="0"/>
        <v>8.3497138947521542E-3</v>
      </c>
      <c r="E143" s="56"/>
    </row>
    <row r="144" spans="1:5" x14ac:dyDescent="0.2">
      <c r="A144" s="54">
        <v>5252</v>
      </c>
      <c r="B144" s="51" t="s">
        <v>401</v>
      </c>
      <c r="C144" s="55">
        <v>139388.68</v>
      </c>
      <c r="D144" s="57">
        <f t="shared" si="0"/>
        <v>2.0936691357887019E-2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30199.190000000002</v>
      </c>
      <c r="D185" s="57">
        <f t="shared" si="1"/>
        <v>4.5360291832033141E-3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23138.97</v>
      </c>
      <c r="D198" s="57">
        <f t="shared" si="1"/>
        <v>3.4755582248817266E-3</v>
      </c>
      <c r="E198" s="56"/>
    </row>
    <row r="199" spans="1:5" x14ac:dyDescent="0.2">
      <c r="A199" s="54">
        <v>5531</v>
      </c>
      <c r="B199" s="51" t="s">
        <v>450</v>
      </c>
      <c r="C199" s="55">
        <v>23138.97</v>
      </c>
      <c r="D199" s="57">
        <f t="shared" si="1"/>
        <v>3.4755582248817266E-3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7060.22</v>
      </c>
      <c r="D204" s="57">
        <f t="shared" si="1"/>
        <v>1.0604709583215877E-3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7057.2</v>
      </c>
      <c r="D207" s="57">
        <f t="shared" si="1"/>
        <v>1.0600173432367699E-3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3.02</v>
      </c>
      <c r="D213" s="57">
        <f t="shared" si="1"/>
        <v>4.5361508481763944E-7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7" t="s">
        <v>662</v>
      </c>
      <c r="B1" s="177"/>
      <c r="C1" s="177"/>
      <c r="D1" s="27" t="s">
        <v>605</v>
      </c>
      <c r="E1" s="28">
        <v>2023</v>
      </c>
    </row>
    <row r="2" spans="1:5" ht="18.95" customHeight="1" x14ac:dyDescent="0.2">
      <c r="A2" s="177" t="s">
        <v>611</v>
      </c>
      <c r="B2" s="177"/>
      <c r="C2" s="177"/>
      <c r="D2" s="27" t="s">
        <v>606</v>
      </c>
      <c r="E2" s="28" t="s">
        <v>608</v>
      </c>
    </row>
    <row r="3" spans="1:5" ht="18.95" customHeight="1" x14ac:dyDescent="0.2">
      <c r="A3" s="177" t="s">
        <v>663</v>
      </c>
      <c r="B3" s="177"/>
      <c r="C3" s="177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45849675.280000001</v>
      </c>
    </row>
    <row r="9" spans="1:5" x14ac:dyDescent="0.2">
      <c r="A9" s="33">
        <v>3120</v>
      </c>
      <c r="B9" s="29" t="s">
        <v>465</v>
      </c>
      <c r="C9" s="34">
        <v>3598</v>
      </c>
    </row>
    <row r="10" spans="1:5" x14ac:dyDescent="0.2">
      <c r="A10" s="33">
        <v>3130</v>
      </c>
      <c r="B10" s="29" t="s">
        <v>466</v>
      </c>
      <c r="C10" s="34">
        <v>21313720.219999999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1269507.6399999999</v>
      </c>
    </row>
    <row r="15" spans="1:5" x14ac:dyDescent="0.2">
      <c r="A15" s="33">
        <v>3220</v>
      </c>
      <c r="B15" s="29" t="s">
        <v>469</v>
      </c>
      <c r="C15" s="34">
        <v>499418.11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7" t="s">
        <v>662</v>
      </c>
      <c r="B1" s="177"/>
      <c r="C1" s="177"/>
      <c r="D1" s="27" t="s">
        <v>605</v>
      </c>
      <c r="E1" s="28">
        <v>2023</v>
      </c>
    </row>
    <row r="2" spans="1:5" s="35" customFormat="1" ht="18.95" customHeight="1" x14ac:dyDescent="0.25">
      <c r="A2" s="177" t="s">
        <v>612</v>
      </c>
      <c r="B2" s="177"/>
      <c r="C2" s="177"/>
      <c r="D2" s="27" t="s">
        <v>606</v>
      </c>
      <c r="E2" s="28" t="s">
        <v>608</v>
      </c>
    </row>
    <row r="3" spans="1:5" s="35" customFormat="1" ht="18.95" customHeight="1" x14ac:dyDescent="0.25">
      <c r="A3" s="177" t="s">
        <v>663</v>
      </c>
      <c r="B3" s="177"/>
      <c r="C3" s="177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1581134.57</v>
      </c>
      <c r="D9" s="34">
        <v>1813590.21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1581134.57</v>
      </c>
      <c r="D15" s="135">
        <f>SUM(D8:D14)</f>
        <v>1813590.21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1269507.6399999999</v>
      </c>
      <c r="D47" s="135">
        <v>36653.24</v>
      </c>
    </row>
    <row r="48" spans="1:5" x14ac:dyDescent="0.2">
      <c r="A48" s="131"/>
      <c r="B48" s="136" t="s">
        <v>617</v>
      </c>
      <c r="C48" s="135">
        <f>C51+C63+C91+C94+C49</f>
        <v>30199.190000000002</v>
      </c>
      <c r="D48" s="135">
        <f>D51+D63+D91+D94+D49</f>
        <v>581554.88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234641.13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234641.13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30199.190000000002</v>
      </c>
      <c r="D63" s="135">
        <f>D64+D73+D76+D82</f>
        <v>227509.9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52788.74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52788.74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23138.97</v>
      </c>
      <c r="D76" s="34">
        <f>SUM(D77:D81)</f>
        <v>174712.77</v>
      </c>
    </row>
    <row r="77" spans="1:4" x14ac:dyDescent="0.2">
      <c r="A77" s="33">
        <v>5531</v>
      </c>
      <c r="B77" s="29" t="s">
        <v>450</v>
      </c>
      <c r="C77" s="34">
        <v>23138.97</v>
      </c>
      <c r="D77" s="34">
        <v>174712.77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7060.22</v>
      </c>
      <c r="D82" s="34">
        <f>SUM(D83:D90)</f>
        <v>8.39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7057.2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3.02</v>
      </c>
      <c r="D90" s="34">
        <v>8.39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119403.85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47795.13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91.67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71517.05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64000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64000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64000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14414.19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14414.19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14414.19</v>
      </c>
    </row>
    <row r="109" spans="1:4" s="130" customFormat="1" x14ac:dyDescent="0.2">
      <c r="A109" s="156"/>
      <c r="B109" s="164" t="s">
        <v>658</v>
      </c>
      <c r="C109" s="155">
        <f>+C110+C112</f>
        <v>1607446.3</v>
      </c>
      <c r="D109" s="155">
        <f>+D110+D112</f>
        <v>1249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1607446.3</v>
      </c>
      <c r="D112" s="135">
        <f>SUM(D113:D121)</f>
        <v>1249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89368.35</v>
      </c>
      <c r="D119" s="132">
        <v>1249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1518077.95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-307739.4700000002</v>
      </c>
      <c r="D122" s="135">
        <f>D47+D48+D100-D106-D109</f>
        <v>666544.93000000005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8" fitToHeight="0" orientation="landscape" r:id="rId1"/>
  <rowBreaks count="1" manualBreakCount="1">
    <brk id="4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sqref="A1:F1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2023-07-27T05:56:34Z</cp:lastPrinted>
  <dcterms:created xsi:type="dcterms:W3CDTF">2012-12-11T20:36:24Z</dcterms:created>
  <dcterms:modified xsi:type="dcterms:W3CDTF">2023-08-08T03:42:41Z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