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MIQ\5.Notas a los estados financieros\"/>
    </mc:Choice>
  </mc:AlternateContent>
  <bookViews>
    <workbookView xWindow="0" yWindow="0" windowWidth="15360" windowHeight="6435"/>
  </bookViews>
  <sheets>
    <sheet name="NOTAS" sheetId="1" r:id="rId1"/>
  </sheets>
  <externalReferences>
    <externalReference r:id="rId2"/>
  </externalReferences>
  <definedNames>
    <definedName name="_xlnm.Print_Area" localSheetId="0">NOTAS!$A$2:$F$481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7" i="1" l="1"/>
  <c r="D466" i="1"/>
  <c r="D465" i="1"/>
  <c r="D464" i="1"/>
  <c r="D463" i="1"/>
  <c r="D462" i="1" s="1"/>
  <c r="D469" i="1" s="1"/>
  <c r="C462" i="1"/>
  <c r="C469" i="1" s="1"/>
  <c r="B462" i="1"/>
  <c r="B469" i="1" s="1"/>
  <c r="C452" i="1"/>
  <c r="D445" i="1" s="1"/>
  <c r="C446" i="1"/>
  <c r="D424" i="1"/>
  <c r="D412" i="1"/>
  <c r="C410" i="1"/>
  <c r="D405" i="1"/>
  <c r="D403" i="1"/>
  <c r="D418" i="1" s="1"/>
  <c r="E418" i="1" s="1"/>
  <c r="B393" i="1"/>
  <c r="B387" i="1"/>
  <c r="D376" i="1"/>
  <c r="D375" i="1"/>
  <c r="D373" i="1"/>
  <c r="D372" i="1"/>
  <c r="D379" i="1" s="1"/>
  <c r="C372" i="1"/>
  <c r="C379" i="1" s="1"/>
  <c r="B372" i="1"/>
  <c r="B379" i="1" s="1"/>
  <c r="E365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65" i="1" s="1"/>
  <c r="C348" i="1"/>
  <c r="C365" i="1" s="1"/>
  <c r="B348" i="1"/>
  <c r="B365" i="1" s="1"/>
  <c r="D346" i="1"/>
  <c r="F341" i="1"/>
  <c r="E341" i="1"/>
  <c r="C341" i="1"/>
  <c r="B341" i="1"/>
  <c r="D339" i="1"/>
  <c r="D336" i="1"/>
  <c r="D333" i="1"/>
  <c r="D332" i="1"/>
  <c r="D331" i="1"/>
  <c r="D330" i="1"/>
  <c r="D341" i="1" s="1"/>
  <c r="C248" i="1"/>
  <c r="C321" i="1" s="1"/>
  <c r="B248" i="1"/>
  <c r="B321" i="1" s="1"/>
  <c r="B241" i="1"/>
  <c r="B227" i="1"/>
  <c r="B219" i="1"/>
  <c r="B233" i="1" s="1"/>
  <c r="B211" i="1"/>
  <c r="B203" i="1"/>
  <c r="B195" i="1"/>
  <c r="B187" i="1"/>
  <c r="E175" i="1"/>
  <c r="E174" i="1"/>
  <c r="D173" i="1"/>
  <c r="E172" i="1"/>
  <c r="C172" i="1" s="1"/>
  <c r="E171" i="1"/>
  <c r="E160" i="1" s="1"/>
  <c r="E179" i="1" s="1"/>
  <c r="E170" i="1"/>
  <c r="C169" i="1"/>
  <c r="C168" i="1"/>
  <c r="C167" i="1"/>
  <c r="C166" i="1"/>
  <c r="C165" i="1"/>
  <c r="C164" i="1"/>
  <c r="C163" i="1"/>
  <c r="C162" i="1"/>
  <c r="C161" i="1"/>
  <c r="D160" i="1"/>
  <c r="D179" i="1" s="1"/>
  <c r="B160" i="1"/>
  <c r="B179" i="1" s="1"/>
  <c r="B153" i="1"/>
  <c r="B144" i="1"/>
  <c r="C135" i="1"/>
  <c r="B135" i="1"/>
  <c r="D131" i="1"/>
  <c r="D130" i="1"/>
  <c r="D135" i="1" s="1"/>
  <c r="C443" i="1" s="1"/>
  <c r="D426" i="1" s="1"/>
  <c r="D121" i="1"/>
  <c r="D120" i="1"/>
  <c r="D119" i="1"/>
  <c r="D118" i="1"/>
  <c r="D117" i="1"/>
  <c r="D116" i="1"/>
  <c r="D115" i="1"/>
  <c r="D114" i="1"/>
  <c r="D113" i="1"/>
  <c r="D112" i="1"/>
  <c r="D111" i="1"/>
  <c r="D110" i="1"/>
  <c r="C109" i="1"/>
  <c r="D109" i="1" s="1"/>
  <c r="B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123" i="1" s="1"/>
  <c r="C89" i="1"/>
  <c r="C123" i="1" s="1"/>
  <c r="B89" i="1"/>
  <c r="B123" i="1" s="1"/>
  <c r="B80" i="1"/>
  <c r="B72" i="1"/>
  <c r="B62" i="1"/>
  <c r="E50" i="1"/>
  <c r="D50" i="1"/>
  <c r="B50" i="1"/>
  <c r="C45" i="1"/>
  <c r="C44" i="1"/>
  <c r="C43" i="1"/>
  <c r="C50" i="1" s="1"/>
  <c r="C42" i="1"/>
  <c r="D37" i="1"/>
  <c r="C37" i="1"/>
  <c r="B37" i="1"/>
  <c r="D23" i="1"/>
  <c r="B23" i="1"/>
  <c r="C7" i="1"/>
  <c r="C160" i="1" l="1"/>
  <c r="C179" i="1" s="1"/>
  <c r="D454" i="1"/>
  <c r="E454" i="1" s="1"/>
</calcChain>
</file>

<file path=xl/comments1.xml><?xml version="1.0" encoding="utf-8"?>
<comments xmlns="http://schemas.openxmlformats.org/spreadsheetml/2006/main">
  <authors>
    <author>Admn2</author>
  </authors>
  <commentList>
    <comment ref="C443" authorId="0" shapeId="0">
      <text>
        <r>
          <rPr>
            <b/>
            <sz val="7"/>
            <color indexed="81"/>
            <rFont val="Arial Narrow"/>
            <family val="2"/>
          </rPr>
          <t>ESF-09 + 2300 MATERIAS PRIMAS Y MATERIALES DE PRODUCCIÓN Y COMER</t>
        </r>
      </text>
    </comment>
    <comment ref="C448" authorId="0" shapeId="0">
      <text>
        <r>
          <rPr>
            <b/>
            <sz val="9"/>
            <color indexed="81"/>
            <rFont val="Tahoma"/>
            <family val="2"/>
          </rPr>
          <t>El importe de costo de ventas</t>
        </r>
      </text>
    </comment>
  </commentList>
</comments>
</file>

<file path=xl/sharedStrings.xml><?xml version="1.0" encoding="utf-8"?>
<sst xmlns="http://schemas.openxmlformats.org/spreadsheetml/2006/main" count="367" uniqueCount="313">
  <si>
    <t xml:space="preserve">NOTAS A LOS ESTADOS FINANCIEROS </t>
  </si>
  <si>
    <t>Al 30 de Junio del 2017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</si>
  <si>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</si>
  <si>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</si>
  <si>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</si>
  <si>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</si>
  <si>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</si>
  <si>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</si>
  <si>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</si>
  <si>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</si>
  <si>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</si>
  <si>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</si>
  <si>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</si>
  <si>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</si>
  <si>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</si>
  <si>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</si>
  <si>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1122 CUENTAS POR COBRAR CP</t>
  </si>
  <si>
    <t>1122102001  CUENTAS POR COBRAR P</t>
  </si>
  <si>
    <t>1122602001  CUENTAS POR COBRAR A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</si>
  <si>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</si>
  <si>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</si>
  <si>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</si>
  <si>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</si>
  <si>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</si>
  <si>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</si>
  <si>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 GTOS A RESERVA DE CO</t>
  </si>
  <si>
    <t>1123102001  FUNCIONARIOS Y EMPLE</t>
  </si>
  <si>
    <t>1123103101  IVA ACREDITABLE</t>
  </si>
  <si>
    <t>1123103110  SALDOS A FAVOR IVA</t>
  </si>
  <si>
    <t>1123106001  OTROS DEUDORES DIVER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</si>
  <si>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</si>
  <si>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</si>
  <si>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</si>
  <si>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</si>
  <si>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</si>
  <si>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1141001003  INV. MERCÍA.VTA (ADQ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</si>
  <si>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</si>
  <si>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</si>
  <si>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</si>
  <si>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</si>
  <si>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</si>
  <si>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</si>
  <si>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</si>
  <si>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</si>
  <si>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</si>
  <si>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</si>
  <si>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</si>
  <si>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</si>
  <si>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</si>
  <si>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</si>
  <si>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</si>
  <si>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</si>
  <si>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</si>
  <si>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</si>
  <si>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</si>
  <si>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</si>
  <si>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</si>
  <si>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</si>
  <si>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</si>
  <si>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</si>
  <si>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</si>
  <si>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</si>
  <si>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1244154100  AUTOMÓVILES Y CAMIONES 2011</t>
  </si>
  <si>
    <t>1244254200  CARROCERÍAS Y REMOLQUES 2011</t>
  </si>
  <si>
    <t>1244954900  OTROS EQUIPOS DE TRANSPORTES 2011</t>
  </si>
  <si>
    <t>1246456400  SISTEMA DE AIRE ACONDICIONADO</t>
  </si>
  <si>
    <t>1246556500  EQUIPO DE COMUNICACI</t>
  </si>
  <si>
    <t>1246656600  EQUIPOS DE GENERACI</t>
  </si>
  <si>
    <t>1246656601  EQUIPOS DE GENERACIÓ</t>
  </si>
  <si>
    <t>1246756700  HERRAMIENTAS Y MÁQUI</t>
  </si>
  <si>
    <t>1247151300  BIENES ARTÍSTICOS,</t>
  </si>
  <si>
    <t>1247151301  BIENES ARTÍSTICOS,</t>
  </si>
  <si>
    <t>1260 DEPRECIACIÓN, DETERIORO Y AMORTIZACIÓN ACUMULADA DE BIENES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</si>
  <si>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</si>
  <si>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</si>
  <si>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</si>
  <si>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</si>
  <si>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</si>
  <si>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1263454101  AUTOMÓVILES Y CAMIONES 2010</t>
  </si>
  <si>
    <t>1263454201  CARROCERÍAS Y REMOLQUES 2010</t>
  </si>
  <si>
    <t>1263454901  OTROS EQUIPOS DE TRANSPORTE 2010</t>
  </si>
  <si>
    <t>1263656401  SISTEMAS DE AIRE ACO</t>
  </si>
  <si>
    <t>1263656501  EQUIPO DE COMUNICACI</t>
  </si>
  <si>
    <t>1263656601  EQUIPOS DE GENERACIÓ</t>
  </si>
  <si>
    <t>1263656701  HERRAMIENTAS Y MÁQUI</t>
  </si>
  <si>
    <t>ESF-09 INTANGIBLES Y DIFERIDOS</t>
  </si>
  <si>
    <t>1250 ACTIVOS INTANGIBLES</t>
  </si>
  <si>
    <t>1270 ACTIVOS DIFERIDOS</t>
  </si>
  <si>
    <t xml:space="preserve">  1273034500  SEGURO DE BIENES PAT</t>
  </si>
  <si>
    <t xml:space="preserve">  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</si>
  <si>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</si>
  <si>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</si>
  <si>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</si>
  <si>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</si>
  <si>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</si>
  <si>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</si>
  <si>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</si>
  <si>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2112101002  PADRÓN UNICO DE PROVEEDORES</t>
  </si>
  <si>
    <t>2117101001  ISR NOMINA</t>
  </si>
  <si>
    <t>2117101002  ISR ASIMILADOS A SALARIOS</t>
  </si>
  <si>
    <t>2117101010  ISR RETENCION POR HONORARIOS</t>
  </si>
  <si>
    <t>2117102001  CEDULAR  HONORARIOS 1%</t>
  </si>
  <si>
    <t>2117301001  IVA TRASLADADO</t>
  </si>
  <si>
    <t>2117502101  IMPUESTO SOBRE NOMINAS</t>
  </si>
  <si>
    <t>2119904002  CXP A GEG</t>
  </si>
  <si>
    <t>2119905004  PARTIDAS EN CONCIL.BANCARIAS</t>
  </si>
  <si>
    <t>2119905007  ACCESOS AL MUSEOS</t>
  </si>
  <si>
    <t>2119905010  VENTAS TIENDA MUSEO 2011</t>
  </si>
  <si>
    <t>2119905011  REGALÍAS</t>
  </si>
  <si>
    <t>2119905012  PASIVOS EVENTOS CULTURALES</t>
  </si>
  <si>
    <t>2119905021  PASIVOS CHEQUES CANCELADOS</t>
  </si>
  <si>
    <t>2119905022  PROCEDIMIENTO ADMINISTRATIVO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</si>
  <si>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</si>
  <si>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</si>
  <si>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</si>
  <si>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</si>
  <si>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</si>
  <si>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</si>
  <si>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</si>
  <si>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</si>
  <si>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</si>
  <si>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</si>
  <si>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</si>
  <si>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</si>
  <si>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</si>
  <si>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</si>
  <si>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</si>
  <si>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4151510259  ACCESOS AL MUSEO</t>
  </si>
  <si>
    <t>4151510260  ACCESOS POR EVENTOS</t>
  </si>
  <si>
    <t>4163610031  INDEMNIZACIONES (REC</t>
  </si>
  <si>
    <t>4169610154  POR CONCEPTO DE DONATIVOS</t>
  </si>
  <si>
    <t>4173711104  VENTAS DE EDICIONES</t>
  </si>
  <si>
    <t>4173711105  VENTAS TIENDA</t>
  </si>
  <si>
    <t>4200 PARTICIPACIONES, APORTACIONES, TRANSFERENCIAS, ASIGNACIONES, SUBSIDIOS Y OTRAS AYUDAS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</si>
  <si>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</si>
  <si>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</si>
  <si>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</si>
  <si>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</si>
  <si>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</si>
  <si>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 OTROS INGRESOS Y BENEFICIOS</t>
  </si>
  <si>
    <t>4399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</si>
  <si>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</si>
  <si>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</si>
  <si>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</si>
  <si>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</si>
  <si>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</si>
  <si>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 SUELDOS BASE AL PERS</t>
  </si>
  <si>
    <t>5112121000  HONORARIOS ASIMILABLES A SALARIOS</t>
  </si>
  <si>
    <t>5112123000  RETRIBUCIONES POR SE</t>
  </si>
  <si>
    <t>5113131000  PRIMAS POR AÑOS DE S</t>
  </si>
  <si>
    <t>5113132000  PRIMAS DE VACAS., D</t>
  </si>
  <si>
    <t>5113133000  HORAS EXTRAORDINARIAS</t>
  </si>
  <si>
    <t>5113134000  COMPENSACIONES</t>
  </si>
  <si>
    <t>5114141000  APORTACIONES DE SEGURIDAD SOCIAL</t>
  </si>
  <si>
    <t>5114144000  SEGUROS MÚLTIPLES</t>
  </si>
  <si>
    <t>5115153000  SEGURO DE RETIRO (AP</t>
  </si>
  <si>
    <t>5115154000  PRESTACIONES CONTRACTUALES</t>
  </si>
  <si>
    <t>5115155000  APOYOS A LA CAPACITA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</si>
  <si>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</si>
  <si>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</si>
  <si>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</si>
  <si>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</si>
  <si>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</si>
  <si>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</si>
  <si>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</si>
  <si>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5122221000  ALIMENTACIÓN DE PERSONAS</t>
  </si>
  <si>
    <t>5123233000  PROD. PAPEL, CAR.</t>
  </si>
  <si>
    <t>5124242000  CEMENTO Y PRODUCTOS DE CONCRETO</t>
  </si>
  <si>
    <t>5124244000  MADERA Y PRODUCTOS DE MADERA</t>
  </si>
  <si>
    <t>5124246000  MATERIAL ELECTRICO Y ELECTRONICO</t>
  </si>
  <si>
    <t>5124247000  ARTICULOS METALICOS</t>
  </si>
  <si>
    <t>5124249000  OTROS MATERIALES Y A</t>
  </si>
  <si>
    <t>5125256000  FIB. SINTET. HULE</t>
  </si>
  <si>
    <t>5126261000  COMBUSTIBLES, LUBRI</t>
  </si>
  <si>
    <t>5127272000  PRENDAS DE PROTECCIÓN</t>
  </si>
  <si>
    <t>5129291000  HERRAMIENTAS MENORES</t>
  </si>
  <si>
    <t>5129292000  REFACCIONES, ACCESO</t>
  </si>
  <si>
    <t>5129298000  REF. MAQ. Y O. EQ.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</si>
  <si>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</si>
  <si>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</si>
  <si>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</si>
  <si>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</si>
  <si>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</si>
  <si>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5131318000  SERVICIOS POSTALES Y TELEGRAFICOS</t>
  </si>
  <si>
    <t>5132322000  ARRENDAMIENTO DE EDIFICIOS</t>
  </si>
  <si>
    <t>5132325000  ARRENDAMIENTO DE EQU</t>
  </si>
  <si>
    <t>5132327000  ARRE. ACT. INTANG</t>
  </si>
  <si>
    <t>5132329000  OTROS ARRENDAMIENTOS</t>
  </si>
  <si>
    <t>5133331000  SERVS. LEGALES, DE</t>
  </si>
  <si>
    <t>5133336000  SERVS. APOYO ADMVO.</t>
  </si>
  <si>
    <t>5133338000  SERVICIOS DE VIGILANCIA</t>
  </si>
  <si>
    <t>5133339000  SERVICIOS PROFESIONA</t>
  </si>
  <si>
    <t>5134134500  SEGUROS DE BIENES PATRIMONIALES</t>
  </si>
  <si>
    <t>5134341000  SERVICIOS FINANCIEROS Y BANCARIOS</t>
  </si>
  <si>
    <t>5134345000  SEGUROS DE BIENES PATRIMONIALES</t>
  </si>
  <si>
    <t>5134347000  FLETES Y MANIOBRAS</t>
  </si>
  <si>
    <t>5135351000  CONSERV. Y MANTENIMI</t>
  </si>
  <si>
    <t>5135353000  INST., REPAR. Y MTT</t>
  </si>
  <si>
    <t>5135355000  REPAR. Y MTTO. DE EQ</t>
  </si>
  <si>
    <t>5135357000  INST., REP. Y MTTO.</t>
  </si>
  <si>
    <t>5135359000  SERVICIOS DE JARDINE</t>
  </si>
  <si>
    <t>5136361100  DIFUSION POR RADIO,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</si>
  <si>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</si>
  <si>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</si>
  <si>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</si>
  <si>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</si>
  <si>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</si>
  <si>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</si>
  <si>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</si>
  <si>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</si>
  <si>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</si>
  <si>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5139399000  OTROS SERVICIOS GENERALES</t>
  </si>
  <si>
    <t>5241441000  AYUDAS SOCIALES A PERSONAS</t>
  </si>
  <si>
    <t>5251452000  JUBILACIONES</t>
  </si>
  <si>
    <t>5531002001  COSTO DE VENTA</t>
  </si>
  <si>
    <t>5599000006  DIFERENCIA POR REDONDEO</t>
  </si>
  <si>
    <t>III) NOTAS AL ESTADO DE VARIACIÓN A LA HACIEDA PÚBLICA</t>
  </si>
  <si>
    <t>VHP-01 PATRIMONIO CONTRIBUIDO</t>
  </si>
  <si>
    <t>MODIFICACION</t>
  </si>
  <si>
    <t>3110xxxxxx Aportaciones</t>
  </si>
  <si>
    <t>3110000001  APORTACIONES</t>
  </si>
  <si>
    <t>3110000002  BAJA DE ACTIVO FIJO</t>
  </si>
  <si>
    <t>3113914205  ESTATALES DE EJERCIC</t>
  </si>
  <si>
    <t>3113915000  ESTATALES EJE ANT BIENES MUEBLES</t>
  </si>
  <si>
    <t>3120xxxxxx Donaciones de Capital</t>
  </si>
  <si>
    <t>3120000002  DONACIONES DE BIENES</t>
  </si>
  <si>
    <t>3130xxxxxx Act. de la Hacienda Publica</t>
  </si>
  <si>
    <t>3130000002  ACTUALIZACION INCREM</t>
  </si>
  <si>
    <t>VHP-02 PATRIMONIO GENERADO</t>
  </si>
  <si>
    <t>3210 HACIENDA PUBLICA /PATRIMONIO GENERADO</t>
  </si>
  <si>
    <t>3220xxxxxx Resultado del ejercicio anterior</t>
  </si>
  <si>
    <t>3220000002  RESULTADOS ACUMULADOS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</si>
  <si>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</si>
  <si>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</si>
  <si>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</si>
  <si>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</si>
  <si>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</si>
  <si>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</si>
  <si>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</si>
  <si>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</si>
  <si>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DEL EJERCICIO 2015</t>
  </si>
  <si>
    <t>3220000024  RESULTADO DEL EJERCICIO 2016</t>
  </si>
  <si>
    <t>3220000100  APLICACIÓN DE REMANENTE PROPIO</t>
  </si>
  <si>
    <t>3220001000  CAPITALIZACIÓN RECURSOS PROPIOS</t>
  </si>
  <si>
    <t>3220001001  CAPITALIZACIÓN REMANENTES</t>
  </si>
  <si>
    <t>3220690201  APLICACIÓN DE REMANENTE PROPIO</t>
  </si>
  <si>
    <t>IV) NOTAS AL ESTADO DE FLUJO DE EFECTIVO</t>
  </si>
  <si>
    <t>EFE-01 FLUJO DE EFECTIVO</t>
  </si>
  <si>
    <t>1110 EFECTIVO Y EQUIVALENTES</t>
  </si>
  <si>
    <t>1111201002  FONDO FIJO</t>
  </si>
  <si>
    <t>1112102001  BBVA BANCOMER 0100605182</t>
  </si>
  <si>
    <t>1112107001  SANTANDER-SERFIN 65-50275909-3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</si>
  <si>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</si>
  <si>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</si>
  <si>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</si>
  <si>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</si>
  <si>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1247 Colecciones, Obras de Arte y Objeto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</si>
  <si>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</si>
  <si>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</si>
  <si>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</si>
  <si>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</si>
  <si>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</si>
  <si>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</si>
  <si>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</si>
  <si>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</si>
  <si>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</si>
  <si>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</si>
  <si>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</si>
  <si>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</si>
  <si>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</si>
  <si>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</si>
  <si>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</si>
  <si>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</si>
  <si>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</si>
  <si>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</si>
  <si>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</si>
  <si>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</si>
  <si>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</si>
  <si>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</si>
  <si>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</si>
  <si>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</si>
  <si>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</si>
  <si>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</si>
  <si>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</si>
  <si>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</si>
  <si>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</si>
  <si>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</si>
  <si>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</si>
  <si>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</si>
  <si>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</si>
  <si>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</si>
  <si>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</si>
  <si>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</si>
  <si>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</si>
  <si>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</si>
  <si>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</si>
  <si>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</si>
  <si>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</si>
  <si>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</si>
  <si>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</si>
  <si>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</si>
  <si>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</si>
  <si>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</si>
  <si>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</si>
  <si>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</si>
  <si>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</si>
  <si>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</si>
  <si>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7110000011  MERCANCIAS EN CONSIG</t>
  </si>
  <si>
    <t>7110000012  BANCOS</t>
  </si>
  <si>
    <t>7110000013  GASTOS POR MERCANCIA</t>
  </si>
  <si>
    <t>7120000011  MERCANCIAS EN CONSIG</t>
  </si>
  <si>
    <t>7120000012  VENTAS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</si>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</sst>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7"/>
      <color indexed="81"/>
      <name val="Arial Narrow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7" fillId="0" borderId="0"/>
    <xf numFmtId="43" fontId="11" fillId="0" borderId="0" applyFont="0" applyFill="0" applyBorder="0" applyAlignment="0" applyProtection="0"/>
  </cellStyleXfs>
  <cellXfs count="145">
    <xf numFmtId="0" fontId="0" fillId="0" borderId="0" xfId="0"/>
    <xf numFmtId="0" fontId="2" fillId="2" borderId="0" xfId="0" applyFont="1" applyFill="1" applyAlignment="1">
      <alignment horizontal="center"/>
    </xf>
    <xf numFmtId="4" fontId="2" fillId="3" borderId="0" xfId="0" applyNumberFormat="1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2" fillId="0" borderId="0" xfId="0" applyNumberFormat="1" applyFont="1"/>
    <xf numFmtId="3" fontId="3" fillId="3" borderId="0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/>
    <xf numFmtId="4" fontId="3" fillId="3" borderId="1" xfId="0" applyNumberFormat="1" applyFont="1" applyFill="1" applyBorder="1" applyAlignment="1" applyProtection="1">
      <protection locked="0"/>
    </xf>
    <xf numFmtId="4" fontId="2" fillId="3" borderId="1" xfId="0" applyNumberFormat="1" applyFont="1" applyFill="1" applyBorder="1"/>
    <xf numFmtId="0" fontId="5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3" fontId="3" fillId="3" borderId="0" xfId="0" applyNumberFormat="1" applyFont="1" applyFill="1" applyBorder="1" applyAlignment="1"/>
    <xf numFmtId="3" fontId="3" fillId="3" borderId="0" xfId="0" applyNumberFormat="1" applyFont="1" applyFill="1" applyBorder="1" applyAlignment="1" applyProtection="1">
      <protection locked="0"/>
    </xf>
    <xf numFmtId="3" fontId="2" fillId="3" borderId="0" xfId="0" applyNumberFormat="1" applyFont="1" applyFill="1" applyBorder="1"/>
    <xf numFmtId="4" fontId="7" fillId="3" borderId="0" xfId="0" applyNumberFormat="1" applyFont="1" applyFill="1" applyBorder="1"/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left"/>
    </xf>
    <xf numFmtId="0" fontId="2" fillId="3" borderId="0" xfId="0" applyFont="1" applyFill="1"/>
    <xf numFmtId="3" fontId="2" fillId="3" borderId="0" xfId="0" applyNumberFormat="1" applyFont="1" applyFill="1"/>
    <xf numFmtId="0" fontId="8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3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3" fontId="2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3" fontId="2" fillId="3" borderId="5" xfId="0" applyNumberFormat="1" applyFont="1" applyFill="1" applyBorder="1"/>
    <xf numFmtId="3" fontId="9" fillId="3" borderId="0" xfId="0" applyNumberFormat="1" applyFont="1" applyFill="1" applyBorder="1"/>
    <xf numFmtId="0" fontId="3" fillId="2" borderId="2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4" fontId="2" fillId="3" borderId="0" xfId="0" applyNumberFormat="1" applyFont="1" applyFill="1" applyBorder="1"/>
    <xf numFmtId="4" fontId="2" fillId="3" borderId="7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3" fontId="2" fillId="3" borderId="1" xfId="0" applyNumberFormat="1" applyFont="1" applyFill="1" applyBorder="1"/>
    <xf numFmtId="4" fontId="2" fillId="3" borderId="9" xfId="0" applyNumberFormat="1" applyFont="1" applyFill="1" applyBorder="1"/>
    <xf numFmtId="3" fontId="3" fillId="2" borderId="10" xfId="0" applyNumberFormat="1" applyFont="1" applyFill="1" applyBorder="1"/>
    <xf numFmtId="3" fontId="3" fillId="2" borderId="11" xfId="0" applyNumberFormat="1" applyFont="1" applyFill="1" applyBorder="1"/>
    <xf numFmtId="4" fontId="3" fillId="2" borderId="11" xfId="0" applyNumberFormat="1" applyFont="1" applyFill="1" applyBorder="1"/>
    <xf numFmtId="4" fontId="3" fillId="2" borderId="12" xfId="0" applyNumberFormat="1" applyFont="1" applyFill="1" applyBorder="1"/>
    <xf numFmtId="3" fontId="3" fillId="3" borderId="0" xfId="0" applyNumberFormat="1" applyFont="1" applyFill="1" applyBorder="1"/>
    <xf numFmtId="4" fontId="3" fillId="3" borderId="0" xfId="0" applyNumberFormat="1" applyFont="1" applyFill="1" applyBorder="1"/>
    <xf numFmtId="3" fontId="2" fillId="3" borderId="7" xfId="0" applyNumberFormat="1" applyFont="1" applyFill="1" applyBorder="1"/>
    <xf numFmtId="3" fontId="3" fillId="2" borderId="10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/>
    <xf numFmtId="0" fontId="2" fillId="0" borderId="4" xfId="0" applyFont="1" applyBorder="1"/>
    <xf numFmtId="49" fontId="3" fillId="3" borderId="4" xfId="2" applyNumberFormat="1" applyFont="1" applyFill="1" applyBorder="1" applyAlignment="1">
      <alignment horizontal="left"/>
    </xf>
    <xf numFmtId="49" fontId="3" fillId="3" borderId="4" xfId="3" applyNumberFormat="1" applyFont="1" applyFill="1" applyBorder="1" applyAlignment="1">
      <alignment horizontal="left"/>
    </xf>
    <xf numFmtId="49" fontId="3" fillId="3" borderId="5" xfId="3" applyNumberFormat="1" applyFont="1" applyFill="1" applyBorder="1" applyAlignment="1">
      <alignment horizontal="left"/>
    </xf>
    <xf numFmtId="4" fontId="2" fillId="2" borderId="2" xfId="0" applyNumberFormat="1" applyFont="1" applyFill="1" applyBorder="1"/>
    <xf numFmtId="49" fontId="3" fillId="3" borderId="4" xfId="4" applyNumberFormat="1" applyFont="1" applyFill="1" applyBorder="1" applyAlignment="1">
      <alignment horizontal="left"/>
    </xf>
    <xf numFmtId="0" fontId="2" fillId="0" borderId="5" xfId="0" applyFont="1" applyBorder="1"/>
    <xf numFmtId="0" fontId="2" fillId="0" borderId="0" xfId="0" applyFont="1"/>
    <xf numFmtId="0" fontId="4" fillId="2" borderId="3" xfId="5" applyFont="1" applyFill="1" applyBorder="1" applyAlignment="1">
      <alignment horizontal="left" vertical="center" wrapText="1"/>
    </xf>
    <xf numFmtId="3" fontId="4" fillId="2" borderId="3" xfId="6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3" fontId="2" fillId="0" borderId="3" xfId="0" applyNumberFormat="1" applyFont="1" applyFill="1" applyBorder="1" applyAlignment="1">
      <alignment wrapText="1"/>
    </xf>
    <xf numFmtId="3" fontId="2" fillId="0" borderId="3" xfId="0" applyNumberFormat="1" applyFont="1" applyBorder="1" applyAlignment="1"/>
    <xf numFmtId="0" fontId="2" fillId="0" borderId="6" xfId="0" applyFont="1" applyFill="1" applyBorder="1" applyAlignment="1">
      <alignment wrapText="1"/>
    </xf>
    <xf numFmtId="3" fontId="2" fillId="0" borderId="4" xfId="0" applyNumberFormat="1" applyFont="1" applyFill="1" applyBorder="1" applyAlignment="1">
      <alignment wrapText="1"/>
    </xf>
    <xf numFmtId="3" fontId="2" fillId="0" borderId="4" xfId="6" applyNumberFormat="1" applyFont="1" applyBorder="1" applyAlignment="1"/>
    <xf numFmtId="0" fontId="2" fillId="3" borderId="6" xfId="0" applyFont="1" applyFill="1" applyBorder="1"/>
    <xf numFmtId="0" fontId="2" fillId="3" borderId="8" xfId="0" applyFont="1" applyFill="1" applyBorder="1"/>
    <xf numFmtId="49" fontId="3" fillId="3" borderId="14" xfId="0" applyNumberFormat="1" applyFont="1" applyFill="1" applyBorder="1" applyAlignment="1">
      <alignment horizontal="left"/>
    </xf>
    <xf numFmtId="3" fontId="2" fillId="0" borderId="15" xfId="6" applyNumberFormat="1" applyFont="1" applyFill="1" applyBorder="1" applyAlignment="1">
      <alignment wrapText="1"/>
    </xf>
    <xf numFmtId="3" fontId="2" fillId="0" borderId="3" xfId="6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3" fontId="2" fillId="0" borderId="0" xfId="6" applyNumberFormat="1" applyFont="1" applyFill="1" applyBorder="1" applyAlignment="1">
      <alignment wrapText="1"/>
    </xf>
    <xf numFmtId="3" fontId="2" fillId="0" borderId="4" xfId="6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3" fontId="2" fillId="0" borderId="1" xfId="6" applyNumberFormat="1" applyFont="1" applyFill="1" applyBorder="1" applyAlignment="1">
      <alignment wrapText="1"/>
    </xf>
    <xf numFmtId="3" fontId="2" fillId="0" borderId="5" xfId="6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/>
    <xf numFmtId="0" fontId="4" fillId="2" borderId="2" xfId="5" applyFont="1" applyFill="1" applyBorder="1" applyAlignment="1">
      <alignment horizontal="left" vertical="center" wrapText="1"/>
    </xf>
    <xf numFmtId="3" fontId="4" fillId="2" borderId="2" xfId="6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vertical="center" wrapText="1"/>
    </xf>
    <xf numFmtId="4" fontId="4" fillId="2" borderId="3" xfId="5" applyNumberFormat="1" applyFont="1" applyFill="1" applyBorder="1" applyAlignment="1">
      <alignment horizontal="center" vertical="center" wrapText="1"/>
    </xf>
    <xf numFmtId="4" fontId="4" fillId="2" borderId="3" xfId="6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/>
    <xf numFmtId="3" fontId="3" fillId="2" borderId="11" xfId="0" applyNumberFormat="1" applyFont="1" applyFill="1" applyBorder="1" applyAlignment="1">
      <alignment horizontal="center" vertical="center"/>
    </xf>
    <xf numFmtId="4" fontId="4" fillId="2" borderId="2" xfId="5" applyNumberFormat="1" applyFont="1" applyFill="1" applyBorder="1" applyAlignment="1">
      <alignment horizontal="center" vertical="center" wrapText="1"/>
    </xf>
    <xf numFmtId="3" fontId="2" fillId="3" borderId="16" xfId="0" applyNumberFormat="1" applyFont="1" applyFill="1" applyBorder="1"/>
    <xf numFmtId="49" fontId="7" fillId="3" borderId="4" xfId="0" applyNumberFormat="1" applyFont="1" applyFill="1" applyBorder="1" applyAlignment="1">
      <alignment horizontal="left"/>
    </xf>
    <xf numFmtId="3" fontId="2" fillId="3" borderId="9" xfId="0" applyNumberFormat="1" applyFont="1" applyFill="1" applyBorder="1"/>
    <xf numFmtId="0" fontId="4" fillId="0" borderId="0" xfId="0" applyFont="1" applyAlignment="1">
      <alignment horizont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12" fillId="0" borderId="2" xfId="0" applyFont="1" applyBorder="1" applyAlignment="1">
      <alignment vertical="center" wrapText="1"/>
    </xf>
    <xf numFmtId="3" fontId="2" fillId="0" borderId="2" xfId="0" applyNumberFormat="1" applyFont="1" applyBorder="1"/>
    <xf numFmtId="3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3" fontId="13" fillId="3" borderId="0" xfId="0" applyNumberFormat="1" applyFont="1" applyFill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3" fontId="13" fillId="0" borderId="2" xfId="1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3" fontId="13" fillId="3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3" fontId="12" fillId="2" borderId="2" xfId="1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" fontId="12" fillId="0" borderId="2" xfId="1" applyNumberFormat="1" applyFont="1" applyBorder="1" applyAlignment="1">
      <alignment horizontal="center" vertical="center"/>
    </xf>
    <xf numFmtId="3" fontId="2" fillId="3" borderId="0" xfId="0" applyNumberFormat="1" applyFont="1" applyFill="1" applyAlignment="1">
      <alignment vertical="center" wrapText="1"/>
    </xf>
    <xf numFmtId="4" fontId="14" fillId="0" borderId="0" xfId="0" applyNumberFormat="1" applyFont="1"/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4" fontId="2" fillId="3" borderId="0" xfId="1" applyNumberFormat="1" applyFont="1" applyFill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3" fillId="3" borderId="9" xfId="0" applyNumberFormat="1" applyFont="1" applyFill="1" applyBorder="1"/>
  </cellXfs>
  <cellStyles count="7">
    <cellStyle name="Millares" xfId="1" builtinId="3"/>
    <cellStyle name="Millares 2" xfId="6"/>
    <cellStyle name="Normal" xfId="0" builtinId="0"/>
    <cellStyle name="Normal 16" xfId="2"/>
    <cellStyle name="Normal 17" xfId="3"/>
    <cellStyle name="Normal 18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18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4686300" y="30765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4538381</xdr:colOff>
      <xdr:row>67</xdr:row>
      <xdr:rowOff>123263</xdr:rowOff>
    </xdr:from>
    <xdr:ext cx="1750287" cy="468013"/>
    <xdr:sp macro="" textlink="">
      <xdr:nvSpPr>
        <xdr:cNvPr id="3" name="3 Rectángulo"/>
        <xdr:cNvSpPr/>
      </xdr:nvSpPr>
      <xdr:spPr>
        <a:xfrm>
          <a:off x="4538381" y="1226763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4571999</xdr:colOff>
      <xdr:row>75</xdr:row>
      <xdr:rowOff>78441</xdr:rowOff>
    </xdr:from>
    <xdr:ext cx="1750287" cy="468013"/>
    <xdr:sp macro="" textlink="">
      <xdr:nvSpPr>
        <xdr:cNvPr id="4" name="4 Rectángulo"/>
        <xdr:cNvSpPr/>
      </xdr:nvSpPr>
      <xdr:spPr>
        <a:xfrm>
          <a:off x="4571999" y="13794441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3552264</xdr:colOff>
      <xdr:row>139</xdr:row>
      <xdr:rowOff>56029</xdr:rowOff>
    </xdr:from>
    <xdr:ext cx="1750287" cy="468013"/>
    <xdr:sp macro="" textlink="">
      <xdr:nvSpPr>
        <xdr:cNvPr id="5" name="5 Rectángulo"/>
        <xdr:cNvSpPr/>
      </xdr:nvSpPr>
      <xdr:spPr>
        <a:xfrm>
          <a:off x="3552264" y="2473530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3720353</xdr:colOff>
      <xdr:row>147</xdr:row>
      <xdr:rowOff>123265</xdr:rowOff>
    </xdr:from>
    <xdr:ext cx="1750287" cy="468013"/>
    <xdr:sp macro="" textlink="">
      <xdr:nvSpPr>
        <xdr:cNvPr id="6" name="6 Rectángulo"/>
        <xdr:cNvSpPr/>
      </xdr:nvSpPr>
      <xdr:spPr>
        <a:xfrm>
          <a:off x="3720353" y="2625034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4549595</xdr:colOff>
      <xdr:row>182</xdr:row>
      <xdr:rowOff>56029</xdr:rowOff>
    </xdr:from>
    <xdr:ext cx="1750287" cy="468013"/>
    <xdr:sp macro="" textlink="">
      <xdr:nvSpPr>
        <xdr:cNvPr id="7" name="7 Rectángulo"/>
        <xdr:cNvSpPr/>
      </xdr:nvSpPr>
      <xdr:spPr>
        <a:xfrm>
          <a:off x="4549595" y="3210765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4605618</xdr:colOff>
      <xdr:row>190</xdr:row>
      <xdr:rowOff>44823</xdr:rowOff>
    </xdr:from>
    <xdr:ext cx="1750287" cy="468013"/>
    <xdr:sp macro="" textlink="">
      <xdr:nvSpPr>
        <xdr:cNvPr id="8" name="8 Rectángulo"/>
        <xdr:cNvSpPr/>
      </xdr:nvSpPr>
      <xdr:spPr>
        <a:xfrm>
          <a:off x="4605618" y="3362997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4661647</xdr:colOff>
      <xdr:row>198</xdr:row>
      <xdr:rowOff>67236</xdr:rowOff>
    </xdr:from>
    <xdr:ext cx="1750287" cy="468013"/>
    <xdr:sp macro="" textlink="">
      <xdr:nvSpPr>
        <xdr:cNvPr id="9" name="9 Rectángulo"/>
        <xdr:cNvSpPr/>
      </xdr:nvSpPr>
      <xdr:spPr>
        <a:xfrm>
          <a:off x="4661647" y="3511923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4583206</xdr:colOff>
      <xdr:row>206</xdr:row>
      <xdr:rowOff>78441</xdr:rowOff>
    </xdr:from>
    <xdr:ext cx="1750287" cy="468013"/>
    <xdr:sp macro="" textlink="">
      <xdr:nvSpPr>
        <xdr:cNvPr id="10" name="10 Rectángulo"/>
        <xdr:cNvSpPr/>
      </xdr:nvSpPr>
      <xdr:spPr>
        <a:xfrm>
          <a:off x="4583206" y="36616341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476</xdr:row>
          <xdr:rowOff>28575</xdr:rowOff>
        </xdr:from>
        <xdr:to>
          <xdr:col>6</xdr:col>
          <xdr:colOff>0</xdr:colOff>
          <xdr:row>480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ju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>
        <row r="34">
          <cell r="D34">
            <v>-790709.57</v>
          </cell>
          <cell r="E34">
            <v>-790709.57</v>
          </cell>
        </row>
      </sheetData>
      <sheetData sheetId="1">
        <row r="7">
          <cell r="F7" t="str">
            <v>Museo Iconográfico del Quijote</v>
          </cell>
        </row>
        <row r="32">
          <cell r="D32">
            <v>12.87</v>
          </cell>
        </row>
        <row r="34">
          <cell r="D34">
            <v>9933340.8399999999</v>
          </cell>
        </row>
        <row r="47">
          <cell r="I47">
            <v>3.05</v>
          </cell>
        </row>
        <row r="52">
          <cell r="I52">
            <v>7941907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H28">
            <v>9933327.9700000007</v>
          </cell>
        </row>
      </sheetData>
      <sheetData sheetId="11"/>
      <sheetData sheetId="12"/>
      <sheetData sheetId="13"/>
      <sheetData sheetId="14">
        <row r="47">
          <cell r="H47">
            <v>8007032.8099999996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481"/>
  <sheetViews>
    <sheetView showGridLines="0" tabSelected="1" zoomScale="85" zoomScaleNormal="85" zoomScaleSheetLayoutView="55" workbookViewId="0">
      <selection activeCell="A423" sqref="A423:D423"/>
    </sheetView>
  </sheetViews>
  <sheetFormatPr baseColWidth="10" defaultRowHeight="12.75" x14ac:dyDescent="0.2"/>
  <cols>
    <col min="1" max="1" width="70.28515625" style="23" customWidth="1"/>
    <col min="2" max="4" width="26.7109375" style="24" customWidth="1"/>
    <col min="5" max="5" width="26.7109375" style="2" customWidth="1"/>
    <col min="6" max="6" width="14.85546875" style="2" bestFit="1" customWidth="1"/>
    <col min="7" max="8" width="11.42578125" style="2"/>
    <col min="9" max="16384" width="11.42578125" style="23"/>
  </cols>
  <sheetData>
    <row r="2" spans="1:6" ht="4.5" customHeight="1" x14ac:dyDescent="0.2">
      <c r="A2" s="1"/>
      <c r="B2" s="1"/>
      <c r="C2" s="1"/>
      <c r="D2" s="1"/>
      <c r="E2" s="1"/>
      <c r="F2" s="1"/>
    </row>
    <row r="3" spans="1:6" ht="15" customHeight="1" x14ac:dyDescent="0.2">
      <c r="A3" s="3" t="s">
        <v>0</v>
      </c>
      <c r="B3" s="3"/>
      <c r="C3" s="3"/>
      <c r="D3" s="3"/>
      <c r="E3" s="3"/>
      <c r="F3" s="3"/>
    </row>
    <row r="4" spans="1:6" ht="24" customHeight="1" x14ac:dyDescent="0.2">
      <c r="A4" s="3" t="s">
        <v>1</v>
      </c>
      <c r="B4" s="3"/>
      <c r="C4" s="3"/>
      <c r="D4" s="3"/>
      <c r="E4" s="3"/>
      <c r="F4" s="3"/>
    </row>
    <row r="5" spans="1:6" x14ac:dyDescent="0.2">
      <c r="A5" s="4"/>
      <c r="B5" s="5"/>
      <c r="C5" s="6"/>
      <c r="D5" s="6"/>
      <c r="E5" s="7"/>
    </row>
    <row r="7" spans="1:6" x14ac:dyDescent="0.2">
      <c r="A7" s="8"/>
      <c r="B7" s="9" t="s">
        <v>2</v>
      </c>
      <c r="C7" s="10" t="str">
        <f>[1]EA!F7</f>
        <v>Museo Iconográfico del Quijote</v>
      </c>
      <c r="D7" s="11"/>
      <c r="E7" s="11"/>
      <c r="F7" s="12"/>
    </row>
    <row r="9" spans="1:6" x14ac:dyDescent="0.2">
      <c r="A9" s="13" t="s">
        <v>3</v>
      </c>
      <c r="B9" s="13"/>
      <c r="C9" s="13"/>
      <c r="D9" s="13"/>
      <c r="E9" s="13"/>
      <c r="F9" s="13"/>
    </row>
    <row r="10" spans="1:6" x14ac:dyDescent="0.2">
      <c r="A10" s="14"/>
      <c r="B10" s="15"/>
      <c r="C10" s="16"/>
      <c r="D10" s="17"/>
      <c r="E10" s="18"/>
    </row>
    <row r="11" spans="1:6" x14ac:dyDescent="0.2">
      <c r="A11" s="19" t="s">
        <v>4</v>
      </c>
      <c r="B11" s="20"/>
      <c r="C11" s="6"/>
      <c r="D11" s="6"/>
      <c r="E11" s="7"/>
    </row>
    <row r="12" spans="1:6" x14ac:dyDescent="0.2">
      <c r="A12" s="21"/>
      <c r="B12" s="5"/>
      <c r="C12" s="6"/>
      <c r="D12" s="6"/>
      <c r="E12" s="7"/>
    </row>
    <row r="13" spans="1:6" x14ac:dyDescent="0.2">
      <c r="A13" s="22" t="s">
        <v>5</v>
      </c>
      <c r="B13" s="5"/>
      <c r="C13" s="6"/>
      <c r="D13" s="6"/>
      <c r="E13" s="7"/>
    </row>
    <row r="14" spans="1:6" x14ac:dyDescent="0.2">
      <c r="B14" s="5"/>
    </row>
    <row r="15" spans="1:6" x14ac:dyDescent="0.2">
      <c r="A15" s="25" t="s">
        <v>6</v>
      </c>
      <c r="B15" s="17"/>
      <c r="C15" s="17"/>
      <c r="D15" s="17"/>
    </row>
    <row r="16" spans="1:6" x14ac:dyDescent="0.2">
      <c r="A16" s="26"/>
      <c r="B16" s="17"/>
      <c r="C16" s="17"/>
      <c r="D16" s="17"/>
    </row>
    <row r="17" spans="1:4" ht="20.25" customHeight="1" x14ac:dyDescent="0.2">
      <c r="A17" s="27" t="s">
        <v>7</v>
      </c>
      <c r="B17" s="28" t="s">
        <v>8</v>
      </c>
      <c r="C17" s="28" t="s">
        <v>9</v>
      </c>
      <c r="D17" s="28" t="s">
        <v>10</v>
      </c>
    </row>
    <row r="18" spans="1:4" x14ac:dyDescent="0.2">
      <c r="A18" s="29" t="s">
        <v>11</v>
      </c>
      <c r="B18" s="30"/>
      <c r="C18" s="30">
        <v>0</v>
      </c>
      <c r="D18" s="30">
        <v>0</v>
      </c>
    </row>
    <row r="19" spans="1:4" x14ac:dyDescent="0.2">
      <c r="A19" s="31"/>
      <c r="B19" s="32"/>
      <c r="C19" s="32">
        <v>0</v>
      </c>
      <c r="D19" s="32">
        <v>0</v>
      </c>
    </row>
    <row r="20" spans="1:4" x14ac:dyDescent="0.2">
      <c r="A20" s="31" t="s">
        <v>12</v>
      </c>
      <c r="B20" s="32"/>
      <c r="C20" s="32">
        <v>0</v>
      </c>
      <c r="D20" s="32">
        <v>0</v>
      </c>
    </row>
    <row r="21" spans="1:4" x14ac:dyDescent="0.2">
      <c r="A21" s="31"/>
      <c r="B21" s="32"/>
      <c r="C21" s="32">
        <v>0</v>
      </c>
      <c r="D21" s="32">
        <v>0</v>
      </c>
    </row>
    <row r="22" spans="1:4" x14ac:dyDescent="0.2">
      <c r="A22" s="33" t="s">
        <v>13</v>
      </c>
      <c r="B22" s="34"/>
      <c r="C22" s="34">
        <v>0</v>
      </c>
      <c r="D22" s="34">
        <v>0</v>
      </c>
    </row>
    <row r="23" spans="1:4" x14ac:dyDescent="0.2">
      <c r="A23" s="26"/>
      <c r="B23" s="28">
        <f>SUM(B18:B22)</f>
        <v>0</v>
      </c>
      <c r="C23" s="28"/>
      <c r="D23" s="28">
        <f t="shared" ref="D23" si="0">SUM(D18:D22)</f>
        <v>0</v>
      </c>
    </row>
    <row r="24" spans="1:4" x14ac:dyDescent="0.2">
      <c r="A24" s="26"/>
      <c r="B24" s="17"/>
      <c r="C24" s="17"/>
      <c r="D24" s="17"/>
    </row>
    <row r="25" spans="1:4" x14ac:dyDescent="0.2">
      <c r="A25" s="26"/>
      <c r="B25" s="17"/>
      <c r="C25" s="17"/>
      <c r="D25" s="17"/>
    </row>
    <row r="26" spans="1:4" x14ac:dyDescent="0.2">
      <c r="A26" s="26"/>
      <c r="B26" s="17"/>
      <c r="C26" s="17"/>
      <c r="D26" s="17"/>
    </row>
    <row r="27" spans="1:4" x14ac:dyDescent="0.2">
      <c r="A27" s="25" t="s">
        <v>14</v>
      </c>
      <c r="B27" s="35"/>
      <c r="C27" s="17"/>
      <c r="D27" s="17"/>
    </row>
    <row r="29" spans="1:4" ht="18.75" customHeight="1" x14ac:dyDescent="0.2">
      <c r="A29" s="27" t="s">
        <v>15</v>
      </c>
      <c r="B29" s="28" t="s">
        <v>8</v>
      </c>
      <c r="C29" s="36">
        <v>2016</v>
      </c>
      <c r="D29" s="36">
        <v>2015</v>
      </c>
    </row>
    <row r="30" spans="1:4" x14ac:dyDescent="0.2">
      <c r="A30" s="31" t="s">
        <v>16</v>
      </c>
      <c r="B30" s="32"/>
      <c r="C30" s="32"/>
      <c r="D30" s="32"/>
    </row>
    <row r="31" spans="1:4" x14ac:dyDescent="0.2">
      <c r="A31" s="31" t="s">
        <v>17</v>
      </c>
      <c r="B31" s="32">
        <v>45243.3</v>
      </c>
      <c r="C31" s="32">
        <v>18908.25</v>
      </c>
      <c r="D31" s="32"/>
    </row>
    <row r="32" spans="1:4" x14ac:dyDescent="0.2">
      <c r="A32" s="31" t="s">
        <v>18</v>
      </c>
      <c r="B32" s="32"/>
      <c r="C32" s="32">
        <v>32283</v>
      </c>
      <c r="D32" s="32">
        <v>22371.65</v>
      </c>
    </row>
    <row r="33" spans="1:5" x14ac:dyDescent="0.2">
      <c r="A33" s="31"/>
      <c r="B33" s="32"/>
      <c r="C33" s="32"/>
      <c r="D33" s="32"/>
    </row>
    <row r="34" spans="1:5" ht="14.25" customHeight="1" x14ac:dyDescent="0.2">
      <c r="A34" s="31" t="s">
        <v>19</v>
      </c>
      <c r="B34" s="32"/>
      <c r="C34" s="32"/>
      <c r="D34" s="32"/>
    </row>
    <row r="35" spans="1:5" ht="14.25" customHeight="1" x14ac:dyDescent="0.2">
      <c r="A35" s="31"/>
      <c r="B35" s="32"/>
      <c r="C35" s="32"/>
      <c r="D35" s="32"/>
    </row>
    <row r="36" spans="1:5" ht="14.25" customHeight="1" x14ac:dyDescent="0.2">
      <c r="A36" s="33"/>
      <c r="B36" s="34"/>
      <c r="C36" s="34"/>
      <c r="D36" s="34"/>
    </row>
    <row r="37" spans="1:5" ht="14.25" customHeight="1" x14ac:dyDescent="0.2">
      <c r="B37" s="28">
        <f>SUM(B30:B36)</f>
        <v>45243.3</v>
      </c>
      <c r="C37" s="28">
        <f t="shared" ref="C37:D37" si="1">SUM(C30:C36)</f>
        <v>51191.25</v>
      </c>
      <c r="D37" s="28">
        <f t="shared" si="1"/>
        <v>22371.65</v>
      </c>
    </row>
    <row r="38" spans="1:5" ht="14.25" customHeight="1" x14ac:dyDescent="0.2">
      <c r="B38" s="37"/>
      <c r="C38" s="37"/>
      <c r="D38" s="37"/>
    </row>
    <row r="39" spans="1:5" ht="14.25" customHeight="1" x14ac:dyDescent="0.2"/>
    <row r="40" spans="1:5" ht="23.25" customHeight="1" x14ac:dyDescent="0.2">
      <c r="A40" s="27" t="s">
        <v>20</v>
      </c>
      <c r="B40" s="28" t="s">
        <v>8</v>
      </c>
      <c r="C40" s="28" t="s">
        <v>21</v>
      </c>
      <c r="D40" s="28" t="s">
        <v>22</v>
      </c>
      <c r="E40" s="38" t="s">
        <v>23</v>
      </c>
    </row>
    <row r="41" spans="1:5" ht="14.25" customHeight="1" x14ac:dyDescent="0.2">
      <c r="A41" s="31" t="s">
        <v>24</v>
      </c>
      <c r="B41" s="32"/>
      <c r="C41" s="32"/>
      <c r="D41" s="32"/>
      <c r="E41" s="39"/>
    </row>
    <row r="42" spans="1:5" ht="14.25" customHeight="1" x14ac:dyDescent="0.2">
      <c r="A42" s="31" t="s">
        <v>25</v>
      </c>
      <c r="B42" s="32">
        <v>16511.11</v>
      </c>
      <c r="C42" s="32">
        <f>B42</f>
        <v>16511.11</v>
      </c>
      <c r="D42" s="32"/>
      <c r="E42" s="39"/>
    </row>
    <row r="43" spans="1:5" ht="14.25" customHeight="1" x14ac:dyDescent="0.2">
      <c r="A43" s="31" t="s">
        <v>26</v>
      </c>
      <c r="B43" s="32">
        <v>199</v>
      </c>
      <c r="C43" s="32">
        <f>B43</f>
        <v>199</v>
      </c>
      <c r="D43" s="32"/>
      <c r="E43" s="39"/>
    </row>
    <row r="44" spans="1:5" ht="14.25" customHeight="1" x14ac:dyDescent="0.2">
      <c r="A44" s="31" t="s">
        <v>27</v>
      </c>
      <c r="B44" s="32">
        <v>1878.15</v>
      </c>
      <c r="C44" s="32">
        <f>B44</f>
        <v>1878.15</v>
      </c>
      <c r="D44" s="32"/>
      <c r="E44" s="39"/>
    </row>
    <row r="45" spans="1:5" ht="14.25" customHeight="1" x14ac:dyDescent="0.2">
      <c r="A45" s="31" t="s">
        <v>28</v>
      </c>
      <c r="B45" s="32">
        <v>10540.43</v>
      </c>
      <c r="C45" s="32">
        <f>B45</f>
        <v>10540.43</v>
      </c>
      <c r="D45" s="32"/>
      <c r="E45" s="39"/>
    </row>
    <row r="46" spans="1:5" ht="14.25" customHeight="1" x14ac:dyDescent="0.2">
      <c r="A46" s="31" t="s">
        <v>29</v>
      </c>
      <c r="B46" s="32">
        <v>15009</v>
      </c>
      <c r="C46" s="32">
        <v>6109</v>
      </c>
      <c r="D46" s="32">
        <v>960</v>
      </c>
      <c r="E46" s="39">
        <v>7940</v>
      </c>
    </row>
    <row r="47" spans="1:5" ht="14.25" customHeight="1" x14ac:dyDescent="0.2">
      <c r="A47" s="31"/>
      <c r="B47" s="32"/>
      <c r="C47" s="32"/>
      <c r="D47" s="32"/>
      <c r="E47" s="39"/>
    </row>
    <row r="48" spans="1:5" ht="14.25" customHeight="1" x14ac:dyDescent="0.2">
      <c r="A48" s="31" t="s">
        <v>30</v>
      </c>
      <c r="B48" s="32"/>
      <c r="C48" s="32"/>
      <c r="D48" s="32"/>
      <c r="E48" s="39"/>
    </row>
    <row r="49" spans="1:5" ht="14.25" customHeight="1" x14ac:dyDescent="0.2">
      <c r="A49" s="33"/>
      <c r="B49" s="34"/>
      <c r="C49" s="34"/>
      <c r="D49" s="34"/>
      <c r="E49" s="40"/>
    </row>
    <row r="50" spans="1:5" ht="14.25" customHeight="1" x14ac:dyDescent="0.2">
      <c r="B50" s="28">
        <f>SUM(B40:B49)</f>
        <v>44137.69</v>
      </c>
      <c r="C50" s="28">
        <f>SUM(C40:C49)</f>
        <v>35237.69</v>
      </c>
      <c r="D50" s="28">
        <f>SUM(D40:D49)</f>
        <v>960</v>
      </c>
      <c r="E50" s="38">
        <f>SUM(E40:E49)</f>
        <v>7940</v>
      </c>
    </row>
    <row r="51" spans="1:5" ht="14.25" customHeight="1" x14ac:dyDescent="0.2"/>
    <row r="52" spans="1:5" ht="14.25" customHeight="1" x14ac:dyDescent="0.2"/>
    <row r="53" spans="1:5" ht="14.25" customHeight="1" x14ac:dyDescent="0.2"/>
    <row r="54" spans="1:5" ht="14.25" customHeight="1" x14ac:dyDescent="0.2">
      <c r="A54" s="25" t="s">
        <v>31</v>
      </c>
    </row>
    <row r="55" spans="1:5" ht="14.25" customHeight="1" x14ac:dyDescent="0.2">
      <c r="A55" s="41"/>
    </row>
    <row r="56" spans="1:5" ht="24" customHeight="1" x14ac:dyDescent="0.2">
      <c r="A56" s="27" t="s">
        <v>32</v>
      </c>
      <c r="B56" s="28" t="s">
        <v>8</v>
      </c>
      <c r="C56" s="28" t="s">
        <v>33</v>
      </c>
    </row>
    <row r="57" spans="1:5" ht="14.25" customHeight="1" x14ac:dyDescent="0.2">
      <c r="A57" s="29" t="s">
        <v>34</v>
      </c>
      <c r="B57" s="30"/>
      <c r="C57" s="30">
        <v>0</v>
      </c>
    </row>
    <row r="58" spans="1:5" ht="14.25" customHeight="1" x14ac:dyDescent="0.2">
      <c r="A58" s="31" t="s">
        <v>35</v>
      </c>
      <c r="B58" s="32">
        <v>100774.01</v>
      </c>
      <c r="C58" s="32">
        <v>0</v>
      </c>
    </row>
    <row r="59" spans="1:5" ht="14.25" customHeight="1" x14ac:dyDescent="0.2">
      <c r="A59" s="31"/>
      <c r="B59" s="32"/>
      <c r="C59" s="32">
        <v>0</v>
      </c>
    </row>
    <row r="60" spans="1:5" ht="14.25" customHeight="1" x14ac:dyDescent="0.2">
      <c r="A60" s="31" t="s">
        <v>36</v>
      </c>
      <c r="B60" s="32"/>
      <c r="C60" s="32"/>
    </row>
    <row r="61" spans="1:5" ht="14.25" customHeight="1" x14ac:dyDescent="0.2">
      <c r="A61" s="33"/>
      <c r="B61" s="34"/>
      <c r="C61" s="34">
        <v>0</v>
      </c>
    </row>
    <row r="62" spans="1:5" ht="14.25" customHeight="1" x14ac:dyDescent="0.2">
      <c r="A62" s="42"/>
      <c r="B62" s="28">
        <f>SUM(B56:B61)</f>
        <v>100774.01</v>
      </c>
      <c r="C62" s="28"/>
    </row>
    <row r="63" spans="1:5" ht="14.25" customHeight="1" x14ac:dyDescent="0.2">
      <c r="A63" s="42"/>
      <c r="B63" s="17"/>
      <c r="C63" s="17"/>
    </row>
    <row r="64" spans="1:5" ht="14.25" customHeight="1" x14ac:dyDescent="0.2"/>
    <row r="65" spans="1:6" ht="14.25" customHeight="1" x14ac:dyDescent="0.2">
      <c r="A65" s="25" t="s">
        <v>37</v>
      </c>
    </row>
    <row r="66" spans="1:6" ht="14.25" customHeight="1" x14ac:dyDescent="0.2">
      <c r="A66" s="41"/>
    </row>
    <row r="67" spans="1:6" ht="27.75" customHeight="1" x14ac:dyDescent="0.2">
      <c r="A67" s="27" t="s">
        <v>38</v>
      </c>
      <c r="B67" s="28" t="s">
        <v>8</v>
      </c>
      <c r="C67" s="28" t="s">
        <v>9</v>
      </c>
      <c r="D67" s="28" t="s">
        <v>39</v>
      </c>
      <c r="E67" s="43" t="s">
        <v>40</v>
      </c>
      <c r="F67" s="38" t="s">
        <v>41</v>
      </c>
    </row>
    <row r="68" spans="1:6" ht="14.25" customHeight="1" x14ac:dyDescent="0.2">
      <c r="A68" s="44" t="s">
        <v>42</v>
      </c>
      <c r="B68" s="17"/>
      <c r="C68" s="17">
        <v>0</v>
      </c>
      <c r="D68" s="17">
        <v>0</v>
      </c>
      <c r="E68" s="45">
        <v>0</v>
      </c>
      <c r="F68" s="46">
        <v>0</v>
      </c>
    </row>
    <row r="69" spans="1:6" ht="14.25" customHeight="1" x14ac:dyDescent="0.2">
      <c r="A69" s="44"/>
      <c r="B69" s="17"/>
      <c r="C69" s="17">
        <v>0</v>
      </c>
      <c r="D69" s="17">
        <v>0</v>
      </c>
      <c r="E69" s="45">
        <v>0</v>
      </c>
      <c r="F69" s="46">
        <v>0</v>
      </c>
    </row>
    <row r="70" spans="1:6" ht="14.25" customHeight="1" x14ac:dyDescent="0.2">
      <c r="A70" s="44"/>
      <c r="B70" s="17"/>
      <c r="C70" s="17">
        <v>0</v>
      </c>
      <c r="D70" s="17">
        <v>0</v>
      </c>
      <c r="E70" s="45">
        <v>0</v>
      </c>
      <c r="F70" s="46">
        <v>0</v>
      </c>
    </row>
    <row r="71" spans="1:6" ht="14.25" customHeight="1" x14ac:dyDescent="0.2">
      <c r="A71" s="47"/>
      <c r="B71" s="48"/>
      <c r="C71" s="48">
        <v>0</v>
      </c>
      <c r="D71" s="48">
        <v>0</v>
      </c>
      <c r="E71" s="12">
        <v>0</v>
      </c>
      <c r="F71" s="49">
        <v>0</v>
      </c>
    </row>
    <row r="72" spans="1:6" ht="15" customHeight="1" x14ac:dyDescent="0.2">
      <c r="A72" s="42"/>
      <c r="B72" s="28">
        <f>SUM(B67:B71)</f>
        <v>0</v>
      </c>
      <c r="C72" s="50">
        <v>0</v>
      </c>
      <c r="D72" s="51">
        <v>0</v>
      </c>
      <c r="E72" s="52">
        <v>0</v>
      </c>
      <c r="F72" s="53">
        <v>0</v>
      </c>
    </row>
    <row r="73" spans="1:6" x14ac:dyDescent="0.2">
      <c r="A73" s="42"/>
      <c r="B73" s="54"/>
      <c r="C73" s="54"/>
      <c r="D73" s="54"/>
      <c r="E73" s="55"/>
      <c r="F73" s="55"/>
    </row>
    <row r="74" spans="1:6" x14ac:dyDescent="0.2">
      <c r="A74" s="42"/>
      <c r="B74" s="54"/>
      <c r="C74" s="54"/>
      <c r="D74" s="54"/>
      <c r="E74" s="55"/>
      <c r="F74" s="55"/>
    </row>
    <row r="75" spans="1:6" ht="26.25" customHeight="1" x14ac:dyDescent="0.2">
      <c r="A75" s="27" t="s">
        <v>43</v>
      </c>
      <c r="B75" s="28" t="s">
        <v>8</v>
      </c>
      <c r="C75" s="28" t="s">
        <v>9</v>
      </c>
      <c r="D75" s="28" t="s">
        <v>44</v>
      </c>
      <c r="E75" s="55"/>
      <c r="F75" s="55"/>
    </row>
    <row r="76" spans="1:6" x14ac:dyDescent="0.2">
      <c r="A76" s="29" t="s">
        <v>45</v>
      </c>
      <c r="B76" s="56"/>
      <c r="C76" s="32">
        <v>0</v>
      </c>
      <c r="D76" s="32">
        <v>0</v>
      </c>
      <c r="E76" s="55"/>
      <c r="F76" s="55"/>
    </row>
    <row r="77" spans="1:6" x14ac:dyDescent="0.2">
      <c r="A77" s="31"/>
      <c r="B77" s="56"/>
      <c r="C77" s="32">
        <v>0</v>
      </c>
      <c r="D77" s="32">
        <v>0</v>
      </c>
      <c r="E77" s="55"/>
      <c r="F77" s="55"/>
    </row>
    <row r="78" spans="1:6" x14ac:dyDescent="0.2">
      <c r="A78" s="31"/>
      <c r="B78" s="56"/>
      <c r="C78" s="32"/>
      <c r="D78" s="32"/>
      <c r="E78" s="55"/>
      <c r="F78" s="55"/>
    </row>
    <row r="79" spans="1:6" x14ac:dyDescent="0.2">
      <c r="A79" s="33"/>
      <c r="B79" s="56"/>
      <c r="C79" s="32"/>
      <c r="D79" s="32"/>
      <c r="E79" s="55"/>
      <c r="F79" s="55"/>
    </row>
    <row r="80" spans="1:6" ht="16.5" customHeight="1" x14ac:dyDescent="0.2">
      <c r="A80" s="42"/>
      <c r="B80" s="28">
        <f>SUM(B76:B79)</f>
        <v>0</v>
      </c>
      <c r="C80" s="57"/>
      <c r="D80" s="58"/>
      <c r="E80" s="55"/>
      <c r="F80" s="55"/>
    </row>
    <row r="81" spans="1:6" x14ac:dyDescent="0.2">
      <c r="A81" s="42"/>
      <c r="B81" s="54"/>
      <c r="C81" s="54"/>
      <c r="D81" s="54"/>
      <c r="E81" s="55"/>
      <c r="F81" s="55"/>
    </row>
    <row r="82" spans="1:6" x14ac:dyDescent="0.2">
      <c r="A82" s="41"/>
    </row>
    <row r="83" spans="1:6" x14ac:dyDescent="0.2">
      <c r="A83" s="25" t="s">
        <v>46</v>
      </c>
    </row>
    <row r="85" spans="1:6" x14ac:dyDescent="0.2">
      <c r="A85" s="41"/>
    </row>
    <row r="86" spans="1:6" ht="24" customHeight="1" x14ac:dyDescent="0.2">
      <c r="A86" s="27" t="s">
        <v>47</v>
      </c>
      <c r="B86" s="28" t="s">
        <v>48</v>
      </c>
      <c r="C86" s="28" t="s">
        <v>49</v>
      </c>
      <c r="D86" s="28" t="s">
        <v>50</v>
      </c>
      <c r="E86" s="38" t="s">
        <v>51</v>
      </c>
    </row>
    <row r="87" spans="1:6" x14ac:dyDescent="0.2">
      <c r="A87" s="29" t="s">
        <v>52</v>
      </c>
      <c r="B87" s="30"/>
      <c r="C87" s="30"/>
      <c r="D87" s="30"/>
      <c r="E87" s="59">
        <v>0</v>
      </c>
    </row>
    <row r="88" spans="1:6" x14ac:dyDescent="0.2">
      <c r="A88" s="60"/>
      <c r="B88" s="32"/>
      <c r="C88" s="32"/>
      <c r="D88" s="32"/>
      <c r="E88" s="39">
        <v>0</v>
      </c>
    </row>
    <row r="89" spans="1:6" x14ac:dyDescent="0.2">
      <c r="A89" s="31" t="s">
        <v>53</v>
      </c>
      <c r="B89" s="32">
        <f>SUM(B90:B107)</f>
        <v>76546600.140000001</v>
      </c>
      <c r="C89" s="32">
        <f t="shared" ref="C89:D89" si="2">SUM(C90:C107)</f>
        <v>67593970.409999996</v>
      </c>
      <c r="D89" s="32">
        <f t="shared" si="2"/>
        <v>-8952629.7300000042</v>
      </c>
      <c r="E89" s="39">
        <v>0</v>
      </c>
    </row>
    <row r="90" spans="1:6" x14ac:dyDescent="0.2">
      <c r="A90" s="61" t="s">
        <v>54</v>
      </c>
      <c r="B90" s="32">
        <v>77428.12</v>
      </c>
      <c r="C90" s="32">
        <v>77428.12</v>
      </c>
      <c r="D90" s="32">
        <f>C90-B90</f>
        <v>0</v>
      </c>
      <c r="E90" s="39"/>
    </row>
    <row r="91" spans="1:6" x14ac:dyDescent="0.2">
      <c r="A91" s="61" t="s">
        <v>55</v>
      </c>
      <c r="B91" s="32">
        <v>50082.09</v>
      </c>
      <c r="C91" s="32">
        <v>50082.09</v>
      </c>
      <c r="D91" s="32">
        <f t="shared" ref="D91:D121" si="3">C91-B91</f>
        <v>0</v>
      </c>
      <c r="E91" s="39"/>
    </row>
    <row r="92" spans="1:6" x14ac:dyDescent="0.2">
      <c r="A92" s="61" t="s">
        <v>56</v>
      </c>
      <c r="B92" s="32">
        <v>196200.81</v>
      </c>
      <c r="C92" s="32">
        <v>196200.81</v>
      </c>
      <c r="D92" s="32">
        <f t="shared" si="3"/>
        <v>0</v>
      </c>
      <c r="E92" s="39"/>
    </row>
    <row r="93" spans="1:6" x14ac:dyDescent="0.2">
      <c r="A93" s="61" t="s">
        <v>57</v>
      </c>
      <c r="B93" s="32">
        <v>148324.18</v>
      </c>
      <c r="C93" s="32">
        <v>148324.18</v>
      </c>
      <c r="D93" s="32">
        <f t="shared" si="3"/>
        <v>0</v>
      </c>
      <c r="E93" s="39"/>
    </row>
    <row r="94" spans="1:6" x14ac:dyDescent="0.2">
      <c r="A94" s="61" t="s">
        <v>58</v>
      </c>
      <c r="B94" s="32">
        <v>40185.31</v>
      </c>
      <c r="C94" s="32">
        <v>40185.31</v>
      </c>
      <c r="D94" s="32">
        <f t="shared" si="3"/>
        <v>0</v>
      </c>
      <c r="E94" s="39"/>
    </row>
    <row r="95" spans="1:6" x14ac:dyDescent="0.2">
      <c r="A95" s="61" t="s">
        <v>59</v>
      </c>
      <c r="B95" s="32">
        <v>99739.55</v>
      </c>
      <c r="C95" s="32">
        <v>99739.55</v>
      </c>
      <c r="D95" s="32">
        <f t="shared" si="3"/>
        <v>0</v>
      </c>
      <c r="E95" s="39"/>
    </row>
    <row r="96" spans="1:6" x14ac:dyDescent="0.2">
      <c r="A96" s="61" t="s">
        <v>60</v>
      </c>
      <c r="B96" s="32">
        <v>19000</v>
      </c>
      <c r="C96" s="32">
        <v>19000</v>
      </c>
      <c r="D96" s="32">
        <f t="shared" si="3"/>
        <v>0</v>
      </c>
      <c r="E96" s="39"/>
    </row>
    <row r="97" spans="1:5" x14ac:dyDescent="0.2">
      <c r="A97" s="61" t="s">
        <v>61</v>
      </c>
      <c r="B97" s="32">
        <v>63250.39</v>
      </c>
      <c r="C97" s="32">
        <v>63250.39</v>
      </c>
      <c r="D97" s="32">
        <f t="shared" si="3"/>
        <v>0</v>
      </c>
      <c r="E97" s="39"/>
    </row>
    <row r="98" spans="1:5" x14ac:dyDescent="0.2">
      <c r="A98" s="61" t="s">
        <v>62</v>
      </c>
      <c r="B98" s="32">
        <v>382335.99</v>
      </c>
      <c r="C98" s="32">
        <v>382335.99</v>
      </c>
      <c r="D98" s="32">
        <f t="shared" si="3"/>
        <v>0</v>
      </c>
      <c r="E98" s="39"/>
    </row>
    <row r="99" spans="1:5" x14ac:dyDescent="0.2">
      <c r="A99" s="61" t="s">
        <v>63</v>
      </c>
      <c r="B99" s="32">
        <v>9976</v>
      </c>
      <c r="C99" s="32">
        <v>9976</v>
      </c>
      <c r="D99" s="32">
        <f t="shared" si="3"/>
        <v>0</v>
      </c>
      <c r="E99" s="39"/>
    </row>
    <row r="100" spans="1:5" x14ac:dyDescent="0.2">
      <c r="A100" s="61" t="s">
        <v>64</v>
      </c>
      <c r="B100" s="32">
        <v>28600</v>
      </c>
      <c r="C100" s="32">
        <v>28600</v>
      </c>
      <c r="D100" s="32">
        <f t="shared" si="3"/>
        <v>0</v>
      </c>
      <c r="E100" s="39"/>
    </row>
    <row r="101" spans="1:5" x14ac:dyDescent="0.2">
      <c r="A101" s="61" t="s">
        <v>65</v>
      </c>
      <c r="B101" s="32">
        <v>1398.01</v>
      </c>
      <c r="C101" s="32">
        <v>1398.01</v>
      </c>
      <c r="D101" s="32">
        <f t="shared" si="3"/>
        <v>0</v>
      </c>
      <c r="E101" s="39"/>
    </row>
    <row r="102" spans="1:5" x14ac:dyDescent="0.2">
      <c r="A102" s="61" t="s">
        <v>66</v>
      </c>
      <c r="B102" s="32">
        <v>26448</v>
      </c>
      <c r="C102" s="32">
        <v>26448</v>
      </c>
      <c r="D102" s="32">
        <f t="shared" si="3"/>
        <v>0</v>
      </c>
      <c r="E102" s="39"/>
    </row>
    <row r="103" spans="1:5" x14ac:dyDescent="0.2">
      <c r="A103" s="61" t="s">
        <v>67</v>
      </c>
      <c r="B103" s="32">
        <v>5267.56</v>
      </c>
      <c r="C103" s="32">
        <v>5267.56</v>
      </c>
      <c r="D103" s="32">
        <f t="shared" si="3"/>
        <v>0</v>
      </c>
      <c r="E103" s="39"/>
    </row>
    <row r="104" spans="1:5" x14ac:dyDescent="0.2">
      <c r="A104" s="61" t="s">
        <v>68</v>
      </c>
      <c r="B104" s="32">
        <v>5692.5</v>
      </c>
      <c r="C104" s="32">
        <v>5692.5</v>
      </c>
      <c r="D104" s="32">
        <f t="shared" si="3"/>
        <v>0</v>
      </c>
      <c r="E104" s="39"/>
    </row>
    <row r="105" spans="1:5" x14ac:dyDescent="0.2">
      <c r="A105" s="61" t="s">
        <v>69</v>
      </c>
      <c r="B105" s="32">
        <v>23905.45</v>
      </c>
      <c r="C105" s="32">
        <v>23905.45</v>
      </c>
      <c r="D105" s="32">
        <f t="shared" si="3"/>
        <v>0</v>
      </c>
      <c r="E105" s="39"/>
    </row>
    <row r="106" spans="1:5" x14ac:dyDescent="0.2">
      <c r="A106" s="61" t="s">
        <v>70</v>
      </c>
      <c r="B106" s="32">
        <v>134520</v>
      </c>
      <c r="C106" s="32">
        <v>134520</v>
      </c>
      <c r="D106" s="32">
        <f t="shared" si="3"/>
        <v>0</v>
      </c>
      <c r="E106" s="39"/>
    </row>
    <row r="107" spans="1:5" x14ac:dyDescent="0.2">
      <c r="A107" s="61" t="s">
        <v>71</v>
      </c>
      <c r="B107" s="32">
        <v>75234246.180000007</v>
      </c>
      <c r="C107" s="32">
        <v>66281616.450000003</v>
      </c>
      <c r="D107" s="32">
        <f t="shared" si="3"/>
        <v>-8952629.7300000042</v>
      </c>
      <c r="E107" s="39"/>
    </row>
    <row r="108" spans="1:5" x14ac:dyDescent="0.2">
      <c r="A108" s="31"/>
      <c r="B108" s="32"/>
      <c r="C108" s="32"/>
      <c r="D108" s="32"/>
      <c r="E108" s="39">
        <v>0</v>
      </c>
    </row>
    <row r="109" spans="1:5" x14ac:dyDescent="0.2">
      <c r="A109" s="31" t="s">
        <v>72</v>
      </c>
      <c r="B109" s="32">
        <f>SUM(B110:B121)</f>
        <v>-790709.57000000007</v>
      </c>
      <c r="C109" s="32">
        <f>SUM(C110:C121)</f>
        <v>-790709.57000000007</v>
      </c>
      <c r="D109" s="32">
        <f t="shared" si="3"/>
        <v>0</v>
      </c>
      <c r="E109" s="39">
        <v>0</v>
      </c>
    </row>
    <row r="110" spans="1:5" x14ac:dyDescent="0.2">
      <c r="A110" s="62" t="s">
        <v>73</v>
      </c>
      <c r="B110" s="32">
        <v>-68005.61</v>
      </c>
      <c r="C110" s="32">
        <v>-68005.61</v>
      </c>
      <c r="D110" s="32">
        <f t="shared" si="3"/>
        <v>0</v>
      </c>
      <c r="E110" s="39"/>
    </row>
    <row r="111" spans="1:5" x14ac:dyDescent="0.2">
      <c r="A111" s="62" t="s">
        <v>74</v>
      </c>
      <c r="B111" s="32">
        <v>-332330.92</v>
      </c>
      <c r="C111" s="32">
        <v>-332330.92</v>
      </c>
      <c r="D111" s="32">
        <f t="shared" si="3"/>
        <v>0</v>
      </c>
      <c r="E111" s="39"/>
    </row>
    <row r="112" spans="1:5" x14ac:dyDescent="0.2">
      <c r="A112" s="62" t="s">
        <v>75</v>
      </c>
      <c r="B112" s="32">
        <v>-113453.25</v>
      </c>
      <c r="C112" s="32">
        <v>-113453.25</v>
      </c>
      <c r="D112" s="32">
        <f t="shared" si="3"/>
        <v>0</v>
      </c>
      <c r="E112" s="39"/>
    </row>
    <row r="113" spans="1:5" x14ac:dyDescent="0.2">
      <c r="A113" s="62" t="s">
        <v>76</v>
      </c>
      <c r="B113" s="32">
        <v>-10450</v>
      </c>
      <c r="C113" s="32">
        <v>-10450</v>
      </c>
      <c r="D113" s="32">
        <f t="shared" si="3"/>
        <v>0</v>
      </c>
      <c r="E113" s="39"/>
    </row>
    <row r="114" spans="1:5" x14ac:dyDescent="0.2">
      <c r="A114" s="62" t="s">
        <v>77</v>
      </c>
      <c r="B114" s="32">
        <v>-20970.310000000001</v>
      </c>
      <c r="C114" s="32">
        <v>-20970.310000000001</v>
      </c>
      <c r="D114" s="32">
        <f t="shared" si="3"/>
        <v>0</v>
      </c>
      <c r="E114" s="39"/>
    </row>
    <row r="115" spans="1:5" x14ac:dyDescent="0.2">
      <c r="A115" s="62" t="s">
        <v>78</v>
      </c>
      <c r="B115" s="32">
        <v>-205693.89</v>
      </c>
      <c r="C115" s="32">
        <v>-205693.89</v>
      </c>
      <c r="D115" s="32">
        <f t="shared" si="3"/>
        <v>0</v>
      </c>
      <c r="E115" s="39"/>
    </row>
    <row r="116" spans="1:5" x14ac:dyDescent="0.2">
      <c r="A116" s="62" t="s">
        <v>79</v>
      </c>
      <c r="B116" s="32">
        <v>-6235</v>
      </c>
      <c r="C116" s="32">
        <v>-6235</v>
      </c>
      <c r="D116" s="32">
        <f t="shared" si="3"/>
        <v>0</v>
      </c>
      <c r="E116" s="39"/>
    </row>
    <row r="117" spans="1:5" x14ac:dyDescent="0.2">
      <c r="A117" s="62" t="s">
        <v>80</v>
      </c>
      <c r="B117" s="32">
        <v>-3575</v>
      </c>
      <c r="C117" s="32">
        <v>-3575</v>
      </c>
      <c r="D117" s="32">
        <f t="shared" si="3"/>
        <v>0</v>
      </c>
      <c r="E117" s="39"/>
    </row>
    <row r="118" spans="1:5" x14ac:dyDescent="0.2">
      <c r="A118" s="62" t="s">
        <v>81</v>
      </c>
      <c r="B118" s="32">
        <v>-524.26</v>
      </c>
      <c r="C118" s="32">
        <v>-524.26</v>
      </c>
      <c r="D118" s="32">
        <f t="shared" si="3"/>
        <v>0</v>
      </c>
      <c r="E118" s="39"/>
    </row>
    <row r="119" spans="1:5" x14ac:dyDescent="0.2">
      <c r="A119" s="62" t="s">
        <v>82</v>
      </c>
      <c r="B119" s="32">
        <v>-13755.12</v>
      </c>
      <c r="C119" s="32">
        <v>-13755.12</v>
      </c>
      <c r="D119" s="32">
        <f t="shared" si="3"/>
        <v>0</v>
      </c>
      <c r="E119" s="39"/>
    </row>
    <row r="120" spans="1:5" x14ac:dyDescent="0.2">
      <c r="A120" s="62" t="s">
        <v>83</v>
      </c>
      <c r="B120" s="32">
        <v>-6811.91</v>
      </c>
      <c r="C120" s="32">
        <v>-6811.91</v>
      </c>
      <c r="D120" s="32">
        <f t="shared" si="3"/>
        <v>0</v>
      </c>
      <c r="E120" s="39"/>
    </row>
    <row r="121" spans="1:5" x14ac:dyDescent="0.2">
      <c r="A121" s="62" t="s">
        <v>84</v>
      </c>
      <c r="B121" s="32">
        <v>-8904.2999999999993</v>
      </c>
      <c r="C121" s="32">
        <v>-8904.2999999999993</v>
      </c>
      <c r="D121" s="32">
        <f t="shared" si="3"/>
        <v>0</v>
      </c>
      <c r="E121" s="39"/>
    </row>
    <row r="122" spans="1:5" x14ac:dyDescent="0.2">
      <c r="A122" s="63"/>
      <c r="B122" s="34"/>
      <c r="C122" s="34"/>
      <c r="D122" s="34"/>
      <c r="E122" s="40">
        <v>0</v>
      </c>
    </row>
    <row r="123" spans="1:5" ht="18" customHeight="1" x14ac:dyDescent="0.2">
      <c r="B123" s="28">
        <f>B89+B109</f>
        <v>75755890.570000008</v>
      </c>
      <c r="C123" s="28">
        <f>C89+C109</f>
        <v>66803260.839999996</v>
      </c>
      <c r="D123" s="28">
        <f>D89+D109</f>
        <v>-8952629.7300000042</v>
      </c>
      <c r="E123" s="64"/>
    </row>
    <row r="126" spans="1:5" ht="21.75" customHeight="1" x14ac:dyDescent="0.2">
      <c r="A126" s="27" t="s">
        <v>85</v>
      </c>
      <c r="B126" s="28" t="s">
        <v>48</v>
      </c>
      <c r="C126" s="28" t="s">
        <v>49</v>
      </c>
      <c r="D126" s="28" t="s">
        <v>50</v>
      </c>
      <c r="E126" s="38" t="s">
        <v>51</v>
      </c>
    </row>
    <row r="127" spans="1:5" x14ac:dyDescent="0.2">
      <c r="A127" s="29" t="s">
        <v>86</v>
      </c>
      <c r="B127" s="30"/>
      <c r="C127" s="30"/>
      <c r="D127" s="30"/>
      <c r="E127" s="59"/>
    </row>
    <row r="128" spans="1:5" x14ac:dyDescent="0.2">
      <c r="A128" s="31"/>
      <c r="B128" s="32"/>
      <c r="C128" s="32"/>
      <c r="D128" s="32"/>
      <c r="E128" s="39"/>
    </row>
    <row r="129" spans="1:5" x14ac:dyDescent="0.2">
      <c r="A129" s="31" t="s">
        <v>87</v>
      </c>
      <c r="B129" s="32"/>
      <c r="C129" s="32"/>
      <c r="D129" s="32"/>
      <c r="E129" s="39"/>
    </row>
    <row r="130" spans="1:5" x14ac:dyDescent="0.2">
      <c r="A130" s="65" t="s">
        <v>88</v>
      </c>
      <c r="B130" s="32">
        <v>15461.94</v>
      </c>
      <c r="C130" s="32">
        <v>32816.959999999999</v>
      </c>
      <c r="D130" s="32">
        <f>C130-B130</f>
        <v>17355.019999999997</v>
      </c>
      <c r="E130" s="39"/>
    </row>
    <row r="131" spans="1:5" x14ac:dyDescent="0.2">
      <c r="A131" s="65" t="s">
        <v>89</v>
      </c>
      <c r="B131" s="32">
        <v>-15461.94</v>
      </c>
      <c r="C131" s="32">
        <v>-17039.669999999998</v>
      </c>
      <c r="D131" s="32">
        <f>C131-B131</f>
        <v>-1577.7299999999977</v>
      </c>
      <c r="E131" s="39"/>
    </row>
    <row r="132" spans="1:5" x14ac:dyDescent="0.2">
      <c r="A132" s="31"/>
      <c r="B132" s="32"/>
      <c r="C132" s="32"/>
      <c r="D132" s="32"/>
      <c r="E132" s="39"/>
    </row>
    <row r="133" spans="1:5" x14ac:dyDescent="0.2">
      <c r="A133" s="31" t="s">
        <v>72</v>
      </c>
      <c r="B133" s="32"/>
      <c r="C133" s="32"/>
      <c r="D133" s="32"/>
      <c r="E133" s="39"/>
    </row>
    <row r="134" spans="1:5" x14ac:dyDescent="0.2">
      <c r="A134" s="66"/>
      <c r="B134" s="34"/>
      <c r="C134" s="34"/>
      <c r="D134" s="34"/>
      <c r="E134" s="40"/>
    </row>
    <row r="135" spans="1:5" ht="16.5" customHeight="1" x14ac:dyDescent="0.2">
      <c r="B135" s="28">
        <f>SUM(B127:B134)</f>
        <v>0</v>
      </c>
      <c r="C135" s="28">
        <f t="shared" ref="C135:D135" si="4">SUM(C127:C134)</f>
        <v>15777.29</v>
      </c>
      <c r="D135" s="28">
        <f t="shared" si="4"/>
        <v>15777.289999999999</v>
      </c>
      <c r="E135" s="64"/>
    </row>
    <row r="138" spans="1:5" ht="27" customHeight="1" x14ac:dyDescent="0.2">
      <c r="A138" s="27" t="s">
        <v>90</v>
      </c>
      <c r="B138" s="28" t="s">
        <v>8</v>
      </c>
    </row>
    <row r="139" spans="1:5" x14ac:dyDescent="0.2">
      <c r="A139" s="29" t="s">
        <v>91</v>
      </c>
      <c r="B139" s="30"/>
    </row>
    <row r="140" spans="1:5" x14ac:dyDescent="0.2">
      <c r="A140" s="31"/>
      <c r="B140" s="32"/>
    </row>
    <row r="141" spans="1:5" x14ac:dyDescent="0.2">
      <c r="A141" s="31"/>
      <c r="B141" s="32"/>
    </row>
    <row r="142" spans="1:5" x14ac:dyDescent="0.2">
      <c r="A142" s="31"/>
      <c r="B142" s="32"/>
    </row>
    <row r="143" spans="1:5" x14ac:dyDescent="0.2">
      <c r="A143" s="33"/>
      <c r="B143" s="34"/>
    </row>
    <row r="144" spans="1:5" ht="15" customHeight="1" x14ac:dyDescent="0.2">
      <c r="B144" s="28">
        <f>SUM(B140:B143)</f>
        <v>0</v>
      </c>
    </row>
    <row r="145" spans="1:5" x14ac:dyDescent="0.2">
      <c r="A145" s="67"/>
    </row>
    <row r="147" spans="1:5" ht="22.5" customHeight="1" x14ac:dyDescent="0.2">
      <c r="A147" s="68" t="s">
        <v>92</v>
      </c>
      <c r="B147" s="69" t="s">
        <v>8</v>
      </c>
      <c r="C147" s="70" t="s">
        <v>93</v>
      </c>
    </row>
    <row r="148" spans="1:5" x14ac:dyDescent="0.2">
      <c r="A148" s="71"/>
      <c r="B148" s="72"/>
      <c r="C148" s="73"/>
    </row>
    <row r="149" spans="1:5" x14ac:dyDescent="0.2">
      <c r="A149" s="74"/>
      <c r="B149" s="75"/>
      <c r="C149" s="76"/>
    </row>
    <row r="150" spans="1:5" x14ac:dyDescent="0.2">
      <c r="A150" s="77"/>
      <c r="B150" s="32"/>
      <c r="C150" s="32"/>
    </row>
    <row r="151" spans="1:5" x14ac:dyDescent="0.2">
      <c r="A151" s="77"/>
      <c r="B151" s="32"/>
      <c r="C151" s="32"/>
    </row>
    <row r="152" spans="1:5" x14ac:dyDescent="0.2">
      <c r="A152" s="78"/>
      <c r="B152" s="34"/>
      <c r="C152" s="34"/>
    </row>
    <row r="153" spans="1:5" ht="14.25" customHeight="1" x14ac:dyDescent="0.2">
      <c r="B153" s="28">
        <f t="shared" ref="B153" si="5">SUM(B151:B152)</f>
        <v>0</v>
      </c>
      <c r="C153" s="28"/>
    </row>
    <row r="157" spans="1:5" x14ac:dyDescent="0.2">
      <c r="A157" s="19" t="s">
        <v>94</v>
      </c>
    </row>
    <row r="159" spans="1:5" ht="20.25" customHeight="1" x14ac:dyDescent="0.2">
      <c r="A159" s="68" t="s">
        <v>95</v>
      </c>
      <c r="B159" s="69" t="s">
        <v>8</v>
      </c>
      <c r="C159" s="28" t="s">
        <v>21</v>
      </c>
      <c r="D159" s="28" t="s">
        <v>22</v>
      </c>
      <c r="E159" s="38" t="s">
        <v>23</v>
      </c>
    </row>
    <row r="160" spans="1:5" x14ac:dyDescent="0.2">
      <c r="A160" s="29" t="s">
        <v>96</v>
      </c>
      <c r="B160" s="30">
        <f>SUM(B161:B176)</f>
        <v>-267005.45</v>
      </c>
      <c r="C160" s="30">
        <f>SUM(C161:C175)</f>
        <v>-171989.83</v>
      </c>
      <c r="D160" s="30">
        <f>SUM(D161:D175)</f>
        <v>-5641.9</v>
      </c>
      <c r="E160" s="30">
        <f>SUM(E161:E175)</f>
        <v>-89373.719999999987</v>
      </c>
    </row>
    <row r="161" spans="1:5" x14ac:dyDescent="0.2">
      <c r="A161" s="31" t="s">
        <v>97</v>
      </c>
      <c r="B161" s="32">
        <v>-46732.5</v>
      </c>
      <c r="C161" s="32">
        <f t="shared" ref="C161:C168" si="6">B161</f>
        <v>-46732.5</v>
      </c>
      <c r="D161" s="32"/>
      <c r="E161" s="32"/>
    </row>
    <row r="162" spans="1:5" x14ac:dyDescent="0.2">
      <c r="A162" s="31" t="s">
        <v>98</v>
      </c>
      <c r="B162" s="32">
        <v>-80951.960000000006</v>
      </c>
      <c r="C162" s="32">
        <f t="shared" si="6"/>
        <v>-80951.960000000006</v>
      </c>
      <c r="D162" s="32"/>
      <c r="E162" s="32"/>
    </row>
    <row r="163" spans="1:5" x14ac:dyDescent="0.2">
      <c r="A163" s="31" t="s">
        <v>99</v>
      </c>
      <c r="B163" s="32">
        <v>-2154.94</v>
      </c>
      <c r="C163" s="32">
        <f t="shared" si="6"/>
        <v>-2154.94</v>
      </c>
      <c r="D163" s="32"/>
      <c r="E163" s="32"/>
    </row>
    <row r="164" spans="1:5" x14ac:dyDescent="0.2">
      <c r="A164" s="31" t="s">
        <v>100</v>
      </c>
      <c r="B164" s="32">
        <v>-12946.39</v>
      </c>
      <c r="C164" s="32">
        <f t="shared" si="6"/>
        <v>-12946.39</v>
      </c>
      <c r="D164" s="32"/>
      <c r="E164" s="32"/>
    </row>
    <row r="165" spans="1:5" x14ac:dyDescent="0.2">
      <c r="A165" s="31" t="s">
        <v>101</v>
      </c>
      <c r="B165" s="32">
        <v>-1879.11</v>
      </c>
      <c r="C165" s="32">
        <f t="shared" si="6"/>
        <v>-1879.11</v>
      </c>
      <c r="D165" s="32"/>
      <c r="E165" s="32"/>
    </row>
    <row r="166" spans="1:5" x14ac:dyDescent="0.2">
      <c r="A166" s="31" t="s">
        <v>102</v>
      </c>
      <c r="B166" s="32">
        <v>-4831.58</v>
      </c>
      <c r="C166" s="32">
        <f t="shared" si="6"/>
        <v>-4831.58</v>
      </c>
      <c r="D166" s="32"/>
      <c r="E166" s="32"/>
    </row>
    <row r="167" spans="1:5" x14ac:dyDescent="0.2">
      <c r="A167" s="31" t="s">
        <v>103</v>
      </c>
      <c r="B167" s="32">
        <v>-10658.04</v>
      </c>
      <c r="C167" s="32">
        <f t="shared" si="6"/>
        <v>-10658.04</v>
      </c>
      <c r="D167" s="32"/>
      <c r="E167" s="32"/>
    </row>
    <row r="168" spans="1:5" x14ac:dyDescent="0.2">
      <c r="A168" s="31" t="s">
        <v>104</v>
      </c>
      <c r="B168" s="32">
        <v>-3718.56</v>
      </c>
      <c r="C168" s="32">
        <f t="shared" si="6"/>
        <v>-3718.56</v>
      </c>
      <c r="D168" s="32"/>
      <c r="E168" s="32"/>
    </row>
    <row r="169" spans="1:5" x14ac:dyDescent="0.2">
      <c r="A169" s="31" t="s">
        <v>105</v>
      </c>
      <c r="B169" s="32">
        <v>-2728.9</v>
      </c>
      <c r="C169" s="32">
        <f>B169-D169</f>
        <v>-637</v>
      </c>
      <c r="D169" s="32">
        <v>-2091.9</v>
      </c>
      <c r="E169" s="32"/>
    </row>
    <row r="170" spans="1:5" x14ac:dyDescent="0.2">
      <c r="A170" s="31" t="s">
        <v>106</v>
      </c>
      <c r="B170" s="32">
        <v>-360.9</v>
      </c>
      <c r="C170" s="32"/>
      <c r="D170" s="32"/>
      <c r="E170" s="32">
        <f>B170</f>
        <v>-360.9</v>
      </c>
    </row>
    <row r="171" spans="1:5" x14ac:dyDescent="0.2">
      <c r="A171" s="31" t="s">
        <v>107</v>
      </c>
      <c r="B171" s="32">
        <v>-66825.429999999993</v>
      </c>
      <c r="C171" s="32"/>
      <c r="D171" s="32"/>
      <c r="E171" s="32">
        <f>B171</f>
        <v>-66825.429999999993</v>
      </c>
    </row>
    <row r="172" spans="1:5" x14ac:dyDescent="0.2">
      <c r="A172" s="31" t="s">
        <v>108</v>
      </c>
      <c r="B172" s="32">
        <v>-14213.18</v>
      </c>
      <c r="C172" s="32">
        <f>B172-E172</f>
        <v>-7479.7500000000036</v>
      </c>
      <c r="D172" s="32"/>
      <c r="E172" s="32">
        <f>-29925.92+23192.49</f>
        <v>-6733.4299999999967</v>
      </c>
    </row>
    <row r="173" spans="1:5" x14ac:dyDescent="0.2">
      <c r="A173" s="31" t="s">
        <v>109</v>
      </c>
      <c r="B173" s="32">
        <v>-3550</v>
      </c>
      <c r="C173" s="32"/>
      <c r="D173" s="32">
        <f>B173</f>
        <v>-3550</v>
      </c>
      <c r="E173" s="32"/>
    </row>
    <row r="174" spans="1:5" x14ac:dyDescent="0.2">
      <c r="A174" s="31" t="s">
        <v>110</v>
      </c>
      <c r="B174" s="32">
        <v>-11400</v>
      </c>
      <c r="C174" s="32"/>
      <c r="D174" s="32"/>
      <c r="E174" s="32">
        <f t="shared" ref="E174:E175" si="7">B174</f>
        <v>-11400</v>
      </c>
    </row>
    <row r="175" spans="1:5" x14ac:dyDescent="0.2">
      <c r="A175" s="31" t="s">
        <v>111</v>
      </c>
      <c r="B175" s="32">
        <v>-4053.96</v>
      </c>
      <c r="C175" s="32"/>
      <c r="D175" s="32"/>
      <c r="E175" s="32">
        <f t="shared" si="7"/>
        <v>-4053.96</v>
      </c>
    </row>
    <row r="176" spans="1:5" x14ac:dyDescent="0.2">
      <c r="A176" s="31"/>
      <c r="B176" s="32"/>
      <c r="C176" s="32"/>
      <c r="D176" s="32"/>
      <c r="E176" s="32"/>
    </row>
    <row r="177" spans="1:5" x14ac:dyDescent="0.2">
      <c r="A177" s="31" t="s">
        <v>112</v>
      </c>
      <c r="B177" s="32"/>
      <c r="C177" s="32"/>
      <c r="D177" s="32"/>
      <c r="E177" s="39"/>
    </row>
    <row r="178" spans="1:5" x14ac:dyDescent="0.2">
      <c r="A178" s="33"/>
      <c r="B178" s="34"/>
      <c r="C178" s="34"/>
      <c r="D178" s="34"/>
      <c r="E178" s="40"/>
    </row>
    <row r="179" spans="1:5" ht="16.5" customHeight="1" x14ac:dyDescent="0.2">
      <c r="B179" s="28">
        <f>B160+B177</f>
        <v>-267005.45</v>
      </c>
      <c r="C179" s="28">
        <f>C160+C177</f>
        <v>-171989.83</v>
      </c>
      <c r="D179" s="28">
        <f>D160+D177</f>
        <v>-5641.9</v>
      </c>
      <c r="E179" s="28">
        <f>E160+E177</f>
        <v>-89373.719999999987</v>
      </c>
    </row>
    <row r="182" spans="1:5" ht="20.25" customHeight="1" x14ac:dyDescent="0.2">
      <c r="A182" s="68" t="s">
        <v>113</v>
      </c>
      <c r="B182" s="69" t="s">
        <v>8</v>
      </c>
      <c r="C182" s="28" t="s">
        <v>114</v>
      </c>
      <c r="D182" s="28" t="s">
        <v>93</v>
      </c>
    </row>
    <row r="183" spans="1:5" x14ac:dyDescent="0.2">
      <c r="A183" s="79" t="s">
        <v>115</v>
      </c>
      <c r="B183" s="72"/>
      <c r="C183" s="80"/>
      <c r="D183" s="81"/>
    </row>
    <row r="184" spans="1:5" x14ac:dyDescent="0.2">
      <c r="A184" s="82"/>
      <c r="B184" s="75"/>
      <c r="C184" s="83"/>
      <c r="D184" s="84"/>
    </row>
    <row r="185" spans="1:5" x14ac:dyDescent="0.2">
      <c r="A185" s="82"/>
      <c r="B185" s="75"/>
      <c r="C185" s="83"/>
      <c r="D185" s="84"/>
    </row>
    <row r="186" spans="1:5" x14ac:dyDescent="0.2">
      <c r="A186" s="85"/>
      <c r="B186" s="86"/>
      <c r="C186" s="87"/>
      <c r="D186" s="88"/>
    </row>
    <row r="187" spans="1:5" ht="16.5" customHeight="1" x14ac:dyDescent="0.2">
      <c r="B187" s="28">
        <f>SUM(B184:B186)</f>
        <v>0</v>
      </c>
      <c r="C187" s="89"/>
      <c r="D187" s="90"/>
    </row>
    <row r="190" spans="1:5" ht="27.75" customHeight="1" x14ac:dyDescent="0.2">
      <c r="A190" s="68" t="s">
        <v>116</v>
      </c>
      <c r="B190" s="69" t="s">
        <v>8</v>
      </c>
      <c r="C190" s="28" t="s">
        <v>114</v>
      </c>
      <c r="D190" s="28" t="s">
        <v>93</v>
      </c>
    </row>
    <row r="191" spans="1:5" x14ac:dyDescent="0.2">
      <c r="A191" s="79" t="s">
        <v>117</v>
      </c>
      <c r="B191" s="72"/>
      <c r="C191" s="80"/>
      <c r="D191" s="81"/>
    </row>
    <row r="192" spans="1:5" x14ac:dyDescent="0.2">
      <c r="A192" s="44"/>
      <c r="B192" s="75"/>
      <c r="C192" s="83"/>
      <c r="D192" s="84"/>
    </row>
    <row r="193" spans="1:4" x14ac:dyDescent="0.2">
      <c r="A193" s="82"/>
      <c r="B193" s="75"/>
      <c r="C193" s="83"/>
      <c r="D193" s="84"/>
    </row>
    <row r="194" spans="1:4" x14ac:dyDescent="0.2">
      <c r="A194" s="85"/>
      <c r="B194" s="86"/>
      <c r="C194" s="87"/>
      <c r="D194" s="88"/>
    </row>
    <row r="195" spans="1:4" ht="15" customHeight="1" x14ac:dyDescent="0.2">
      <c r="B195" s="28">
        <f>SUM(B193:B194)</f>
        <v>0</v>
      </c>
      <c r="C195" s="89"/>
      <c r="D195" s="90"/>
    </row>
    <row r="196" spans="1:4" x14ac:dyDescent="0.2">
      <c r="A196" s="67"/>
    </row>
    <row r="198" spans="1:4" ht="24" customHeight="1" x14ac:dyDescent="0.2">
      <c r="A198" s="68" t="s">
        <v>118</v>
      </c>
      <c r="B198" s="69" t="s">
        <v>8</v>
      </c>
      <c r="C198" s="28" t="s">
        <v>114</v>
      </c>
      <c r="D198" s="28" t="s">
        <v>93</v>
      </c>
    </row>
    <row r="199" spans="1:4" x14ac:dyDescent="0.2">
      <c r="A199" s="79" t="s">
        <v>119</v>
      </c>
      <c r="B199" s="72"/>
      <c r="C199" s="80"/>
      <c r="D199" s="81"/>
    </row>
    <row r="200" spans="1:4" x14ac:dyDescent="0.2">
      <c r="A200" s="82"/>
      <c r="B200" s="75"/>
      <c r="C200" s="83"/>
      <c r="D200" s="84"/>
    </row>
    <row r="201" spans="1:4" x14ac:dyDescent="0.2">
      <c r="A201" s="82"/>
      <c r="B201" s="75"/>
      <c r="C201" s="83"/>
      <c r="D201" s="84"/>
    </row>
    <row r="202" spans="1:4" x14ac:dyDescent="0.2">
      <c r="A202" s="85"/>
      <c r="B202" s="86"/>
      <c r="C202" s="87"/>
      <c r="D202" s="88"/>
    </row>
    <row r="203" spans="1:4" ht="16.5" customHeight="1" x14ac:dyDescent="0.2">
      <c r="B203" s="28">
        <f>SUM(B200:B202)</f>
        <v>0</v>
      </c>
      <c r="C203" s="89"/>
      <c r="D203" s="90"/>
    </row>
    <row r="206" spans="1:4" ht="24" customHeight="1" x14ac:dyDescent="0.2">
      <c r="A206" s="68" t="s">
        <v>120</v>
      </c>
      <c r="B206" s="69" t="s">
        <v>8</v>
      </c>
      <c r="C206" s="91" t="s">
        <v>114</v>
      </c>
      <c r="D206" s="91" t="s">
        <v>39</v>
      </c>
    </row>
    <row r="207" spans="1:4" x14ac:dyDescent="0.2">
      <c r="A207" s="79" t="s">
        <v>121</v>
      </c>
      <c r="B207" s="30"/>
      <c r="C207" s="30">
        <v>0</v>
      </c>
      <c r="D207" s="30">
        <v>0</v>
      </c>
    </row>
    <row r="208" spans="1:4" x14ac:dyDescent="0.2">
      <c r="A208" s="31"/>
      <c r="B208" s="32"/>
      <c r="C208" s="32">
        <v>0</v>
      </c>
      <c r="D208" s="32">
        <v>0</v>
      </c>
    </row>
    <row r="209" spans="1:4" x14ac:dyDescent="0.2">
      <c r="A209" s="31"/>
      <c r="B209" s="32"/>
      <c r="C209" s="32"/>
      <c r="D209" s="32"/>
    </row>
    <row r="210" spans="1:4" x14ac:dyDescent="0.2">
      <c r="A210" s="33"/>
      <c r="B210" s="92"/>
      <c r="C210" s="92">
        <v>0</v>
      </c>
      <c r="D210" s="92">
        <v>0</v>
      </c>
    </row>
    <row r="211" spans="1:4" ht="18.75" customHeight="1" x14ac:dyDescent="0.2">
      <c r="B211" s="28">
        <f>SUM(B208:B210)</f>
        <v>0</v>
      </c>
      <c r="C211" s="89"/>
      <c r="D211" s="90"/>
    </row>
    <row r="214" spans="1:4" x14ac:dyDescent="0.2">
      <c r="A214" s="19" t="s">
        <v>122</v>
      </c>
    </row>
    <row r="215" spans="1:4" x14ac:dyDescent="0.2">
      <c r="A215" s="19"/>
    </row>
    <row r="216" spans="1:4" x14ac:dyDescent="0.2">
      <c r="A216" s="19" t="s">
        <v>123</v>
      </c>
    </row>
    <row r="218" spans="1:4" ht="24" customHeight="1" x14ac:dyDescent="0.2">
      <c r="A218" s="93" t="s">
        <v>124</v>
      </c>
      <c r="B218" s="94" t="s">
        <v>8</v>
      </c>
      <c r="C218" s="28" t="s">
        <v>125</v>
      </c>
      <c r="D218" s="28" t="s">
        <v>39</v>
      </c>
    </row>
    <row r="219" spans="1:4" x14ac:dyDescent="0.2">
      <c r="A219" s="29" t="s">
        <v>126</v>
      </c>
      <c r="B219" s="30">
        <f>SUM(B220:B225)</f>
        <v>-750799.40999999992</v>
      </c>
      <c r="C219" s="30"/>
      <c r="D219" s="30"/>
    </row>
    <row r="220" spans="1:4" x14ac:dyDescent="0.2">
      <c r="A220" s="31" t="s">
        <v>127</v>
      </c>
      <c r="B220" s="30">
        <v>-162520</v>
      </c>
      <c r="C220" s="32"/>
      <c r="D220" s="32"/>
    </row>
    <row r="221" spans="1:4" x14ac:dyDescent="0.2">
      <c r="A221" s="31" t="s">
        <v>128</v>
      </c>
      <c r="B221" s="32">
        <v>-54400</v>
      </c>
      <c r="C221" s="32"/>
      <c r="D221" s="32"/>
    </row>
    <row r="222" spans="1:4" x14ac:dyDescent="0.2">
      <c r="A222" s="31" t="s">
        <v>129</v>
      </c>
      <c r="B222" s="32">
        <v>-1829.48</v>
      </c>
      <c r="C222" s="32"/>
      <c r="D222" s="32"/>
    </row>
    <row r="223" spans="1:4" x14ac:dyDescent="0.2">
      <c r="A223" s="31" t="s">
        <v>130</v>
      </c>
      <c r="B223" s="32">
        <v>-125000</v>
      </c>
      <c r="C223" s="32"/>
      <c r="D223" s="32"/>
    </row>
    <row r="224" spans="1:4" x14ac:dyDescent="0.2">
      <c r="A224" s="31" t="s">
        <v>131</v>
      </c>
      <c r="B224" s="32">
        <v>-281921.37</v>
      </c>
      <c r="C224" s="32"/>
      <c r="D224" s="32"/>
    </row>
    <row r="225" spans="1:4" x14ac:dyDescent="0.2">
      <c r="A225" s="31" t="s">
        <v>132</v>
      </c>
      <c r="B225" s="32">
        <v>-125128.56</v>
      </c>
      <c r="C225" s="32"/>
      <c r="D225" s="32"/>
    </row>
    <row r="226" spans="1:4" x14ac:dyDescent="0.2">
      <c r="A226" s="31"/>
      <c r="B226" s="32"/>
      <c r="C226" s="32"/>
      <c r="D226" s="32"/>
    </row>
    <row r="227" spans="1:4" ht="25.5" x14ac:dyDescent="0.2">
      <c r="A227" s="95" t="s">
        <v>133</v>
      </c>
      <c r="B227" s="32">
        <f>SUM(B228:B231)</f>
        <v>-9182528.5599999987</v>
      </c>
      <c r="C227" s="32"/>
      <c r="D227" s="32"/>
    </row>
    <row r="228" spans="1:4" x14ac:dyDescent="0.2">
      <c r="A228" s="95" t="s">
        <v>134</v>
      </c>
      <c r="B228" s="32">
        <v>-4495394.5599999996</v>
      </c>
      <c r="C228" s="32"/>
      <c r="D228" s="32"/>
    </row>
    <row r="229" spans="1:4" x14ac:dyDescent="0.2">
      <c r="A229" s="95" t="s">
        <v>135</v>
      </c>
      <c r="B229" s="32">
        <v>-442324</v>
      </c>
      <c r="C229" s="32"/>
      <c r="D229" s="32"/>
    </row>
    <row r="230" spans="1:4" x14ac:dyDescent="0.2">
      <c r="A230" s="95" t="s">
        <v>136</v>
      </c>
      <c r="B230" s="32">
        <v>-4038730</v>
      </c>
      <c r="C230" s="32"/>
      <c r="D230" s="32"/>
    </row>
    <row r="231" spans="1:4" x14ac:dyDescent="0.2">
      <c r="A231" s="95" t="s">
        <v>137</v>
      </c>
      <c r="B231" s="32">
        <v>-206080</v>
      </c>
      <c r="C231" s="32"/>
      <c r="D231" s="32"/>
    </row>
    <row r="232" spans="1:4" x14ac:dyDescent="0.2">
      <c r="A232" s="33"/>
      <c r="B232" s="34"/>
      <c r="C232" s="34"/>
      <c r="D232" s="34"/>
    </row>
    <row r="233" spans="1:4" ht="15.75" customHeight="1" x14ac:dyDescent="0.2">
      <c r="B233" s="28">
        <f>B219+B227</f>
        <v>-9933327.9699999988</v>
      </c>
      <c r="C233" s="89"/>
      <c r="D233" s="90"/>
    </row>
    <row r="236" spans="1:4" ht="24.75" customHeight="1" x14ac:dyDescent="0.2">
      <c r="A236" s="93" t="s">
        <v>138</v>
      </c>
      <c r="B236" s="94" t="s">
        <v>8</v>
      </c>
      <c r="C236" s="28" t="s">
        <v>125</v>
      </c>
      <c r="D236" s="28" t="s">
        <v>39</v>
      </c>
    </row>
    <row r="237" spans="1:4" ht="21" customHeight="1" x14ac:dyDescent="0.2">
      <c r="A237" s="96" t="s">
        <v>139</v>
      </c>
      <c r="B237" s="30"/>
      <c r="C237" s="30"/>
      <c r="D237" s="30"/>
    </row>
    <row r="238" spans="1:4" x14ac:dyDescent="0.2">
      <c r="A238" s="31" t="s">
        <v>140</v>
      </c>
      <c r="B238" s="32">
        <v>-12.87</v>
      </c>
      <c r="C238" s="32"/>
      <c r="D238" s="32"/>
    </row>
    <row r="239" spans="1:4" x14ac:dyDescent="0.2">
      <c r="A239" s="31"/>
      <c r="B239" s="32"/>
      <c r="C239" s="32"/>
      <c r="D239" s="32"/>
    </row>
    <row r="240" spans="1:4" x14ac:dyDescent="0.2">
      <c r="A240" s="33"/>
      <c r="B240" s="34"/>
      <c r="C240" s="34"/>
      <c r="D240" s="34"/>
    </row>
    <row r="241" spans="1:4" ht="16.5" customHeight="1" x14ac:dyDescent="0.2">
      <c r="B241" s="28">
        <f>SUM(B237:B240)</f>
        <v>-12.87</v>
      </c>
      <c r="C241" s="89"/>
      <c r="D241" s="90"/>
    </row>
    <row r="245" spans="1:4" x14ac:dyDescent="0.2">
      <c r="A245" s="19" t="s">
        <v>141</v>
      </c>
    </row>
    <row r="247" spans="1:4" ht="26.25" customHeight="1" x14ac:dyDescent="0.2">
      <c r="A247" s="93" t="s">
        <v>142</v>
      </c>
      <c r="B247" s="94" t="s">
        <v>8</v>
      </c>
      <c r="C247" s="28" t="s">
        <v>143</v>
      </c>
      <c r="D247" s="28" t="s">
        <v>144</v>
      </c>
    </row>
    <row r="248" spans="1:4" x14ac:dyDescent="0.2">
      <c r="A248" s="29" t="s">
        <v>145</v>
      </c>
      <c r="B248" s="30">
        <f>SUM(B249:B319)</f>
        <v>7941907.0000000019</v>
      </c>
      <c r="C248" s="30">
        <f>SUM(C249:C319)</f>
        <v>99.970000000000013</v>
      </c>
      <c r="D248" s="30"/>
    </row>
    <row r="249" spans="1:4" x14ac:dyDescent="0.2">
      <c r="A249" s="31"/>
      <c r="B249" s="32"/>
      <c r="C249" s="32"/>
      <c r="D249" s="32"/>
    </row>
    <row r="250" spans="1:4" x14ac:dyDescent="0.2">
      <c r="A250" s="31" t="s">
        <v>146</v>
      </c>
      <c r="B250" s="32">
        <v>1163757.42</v>
      </c>
      <c r="C250" s="32">
        <v>14.65</v>
      </c>
      <c r="D250" s="32"/>
    </row>
    <row r="251" spans="1:4" x14ac:dyDescent="0.2">
      <c r="A251" s="31" t="s">
        <v>147</v>
      </c>
      <c r="B251" s="32">
        <v>123483.33</v>
      </c>
      <c r="C251" s="32">
        <v>1.55</v>
      </c>
      <c r="D251" s="32"/>
    </row>
    <row r="252" spans="1:4" x14ac:dyDescent="0.2">
      <c r="A252" s="31" t="s">
        <v>148</v>
      </c>
      <c r="B252" s="32">
        <v>15000</v>
      </c>
      <c r="C252" s="32">
        <v>0.19</v>
      </c>
      <c r="D252" s="32"/>
    </row>
    <row r="253" spans="1:4" x14ac:dyDescent="0.2">
      <c r="A253" s="31" t="s">
        <v>149</v>
      </c>
      <c r="B253" s="32">
        <v>10793.17</v>
      </c>
      <c r="C253" s="32">
        <v>0.14000000000000001</v>
      </c>
      <c r="D253" s="32"/>
    </row>
    <row r="254" spans="1:4" x14ac:dyDescent="0.2">
      <c r="A254" s="31" t="s">
        <v>150</v>
      </c>
      <c r="B254" s="32">
        <v>90033</v>
      </c>
      <c r="C254" s="32">
        <v>1.1299999999999999</v>
      </c>
      <c r="D254" s="32"/>
    </row>
    <row r="255" spans="1:4" x14ac:dyDescent="0.2">
      <c r="A255" s="31" t="s">
        <v>151</v>
      </c>
      <c r="B255" s="32">
        <v>43201.3</v>
      </c>
      <c r="C255" s="32">
        <v>0.54</v>
      </c>
      <c r="D255" s="32"/>
    </row>
    <row r="256" spans="1:4" x14ac:dyDescent="0.2">
      <c r="A256" s="31" t="s">
        <v>152</v>
      </c>
      <c r="B256" s="32">
        <v>818840.68</v>
      </c>
      <c r="C256" s="32">
        <v>10.31</v>
      </c>
      <c r="D256" s="32"/>
    </row>
    <row r="257" spans="1:4" x14ac:dyDescent="0.2">
      <c r="A257" s="31" t="s">
        <v>153</v>
      </c>
      <c r="B257" s="32">
        <v>343613.55</v>
      </c>
      <c r="C257" s="32">
        <v>4.33</v>
      </c>
      <c r="D257" s="32"/>
    </row>
    <row r="258" spans="1:4" x14ac:dyDescent="0.2">
      <c r="A258" s="31" t="s">
        <v>154</v>
      </c>
      <c r="B258" s="32">
        <v>47870.29</v>
      </c>
      <c r="C258" s="32">
        <v>0.6</v>
      </c>
      <c r="D258" s="32"/>
    </row>
    <row r="259" spans="1:4" x14ac:dyDescent="0.2">
      <c r="A259" s="31" t="s">
        <v>155</v>
      </c>
      <c r="B259" s="32">
        <v>140852.51999999999</v>
      </c>
      <c r="C259" s="32">
        <v>1.77</v>
      </c>
      <c r="D259" s="32"/>
    </row>
    <row r="260" spans="1:4" x14ac:dyDescent="0.2">
      <c r="A260" s="31" t="s">
        <v>156</v>
      </c>
      <c r="B260" s="32">
        <v>709023.08</v>
      </c>
      <c r="C260" s="32">
        <v>8.93</v>
      </c>
      <c r="D260" s="32"/>
    </row>
    <row r="261" spans="1:4" x14ac:dyDescent="0.2">
      <c r="A261" s="31" t="s">
        <v>157</v>
      </c>
      <c r="B261" s="32">
        <v>5900</v>
      </c>
      <c r="C261" s="32">
        <v>7.0000000000000007E-2</v>
      </c>
      <c r="D261" s="32"/>
    </row>
    <row r="262" spans="1:4" x14ac:dyDescent="0.2">
      <c r="A262" s="31" t="s">
        <v>158</v>
      </c>
      <c r="B262" s="32">
        <v>624218.28</v>
      </c>
      <c r="C262" s="32">
        <v>7.86</v>
      </c>
      <c r="D262" s="32"/>
    </row>
    <row r="263" spans="1:4" x14ac:dyDescent="0.2">
      <c r="A263" s="31" t="s">
        <v>159</v>
      </c>
      <c r="B263" s="32">
        <v>15882.84</v>
      </c>
      <c r="C263" s="32">
        <v>0.2</v>
      </c>
      <c r="D263" s="32"/>
    </row>
    <row r="264" spans="1:4" x14ac:dyDescent="0.2">
      <c r="A264" s="31" t="s">
        <v>160</v>
      </c>
      <c r="B264" s="32">
        <v>21110.16</v>
      </c>
      <c r="C264" s="32">
        <v>0.27</v>
      </c>
      <c r="D264" s="32"/>
    </row>
    <row r="265" spans="1:4" x14ac:dyDescent="0.2">
      <c r="A265" s="31" t="s">
        <v>161</v>
      </c>
      <c r="B265" s="32">
        <v>278.39999999999998</v>
      </c>
      <c r="C265" s="32">
        <v>0</v>
      </c>
      <c r="D265" s="32"/>
    </row>
    <row r="266" spans="1:4" x14ac:dyDescent="0.2">
      <c r="A266" s="31" t="s">
        <v>162</v>
      </c>
      <c r="B266" s="32">
        <v>19533.650000000001</v>
      </c>
      <c r="C266" s="32">
        <v>0.25</v>
      </c>
      <c r="D266" s="32"/>
    </row>
    <row r="267" spans="1:4" x14ac:dyDescent="0.2">
      <c r="A267" s="31" t="s">
        <v>163</v>
      </c>
      <c r="B267" s="32">
        <v>4980</v>
      </c>
      <c r="C267" s="32">
        <v>0.06</v>
      </c>
      <c r="D267" s="32"/>
    </row>
    <row r="268" spans="1:4" x14ac:dyDescent="0.2">
      <c r="A268" s="31" t="s">
        <v>164</v>
      </c>
      <c r="B268" s="32">
        <v>14265.55</v>
      </c>
      <c r="C268" s="32">
        <v>0.18</v>
      </c>
      <c r="D268" s="32"/>
    </row>
    <row r="269" spans="1:4" x14ac:dyDescent="0.2">
      <c r="A269" s="31" t="s">
        <v>165</v>
      </c>
      <c r="B269" s="32">
        <v>2508.4</v>
      </c>
      <c r="C269" s="32">
        <v>0.03</v>
      </c>
      <c r="D269" s="32"/>
    </row>
    <row r="270" spans="1:4" x14ac:dyDescent="0.2">
      <c r="A270" s="31" t="s">
        <v>166</v>
      </c>
      <c r="B270" s="32">
        <v>22680</v>
      </c>
      <c r="C270" s="32">
        <v>0.28999999999999998</v>
      </c>
      <c r="D270" s="32"/>
    </row>
    <row r="271" spans="1:4" x14ac:dyDescent="0.2">
      <c r="A271" s="31" t="s">
        <v>167</v>
      </c>
      <c r="B271" s="32">
        <v>70</v>
      </c>
      <c r="C271" s="32">
        <v>0</v>
      </c>
      <c r="D271" s="32"/>
    </row>
    <row r="272" spans="1:4" x14ac:dyDescent="0.2">
      <c r="A272" s="31" t="s">
        <v>168</v>
      </c>
      <c r="B272" s="32">
        <v>9699.35</v>
      </c>
      <c r="C272" s="32">
        <v>0.12</v>
      </c>
      <c r="D272" s="32"/>
    </row>
    <row r="273" spans="1:4" x14ac:dyDescent="0.2">
      <c r="A273" s="31" t="s">
        <v>169</v>
      </c>
      <c r="B273" s="32">
        <v>19462.55</v>
      </c>
      <c r="C273" s="32">
        <v>0.25</v>
      </c>
      <c r="D273" s="32"/>
    </row>
    <row r="274" spans="1:4" x14ac:dyDescent="0.2">
      <c r="A274" s="31" t="s">
        <v>170</v>
      </c>
      <c r="B274" s="32">
        <v>7907.86</v>
      </c>
      <c r="C274" s="32">
        <v>0.1</v>
      </c>
      <c r="D274" s="32"/>
    </row>
    <row r="275" spans="1:4" x14ac:dyDescent="0.2">
      <c r="A275" s="31" t="s">
        <v>171</v>
      </c>
      <c r="B275" s="32">
        <v>15007.98</v>
      </c>
      <c r="C275" s="32">
        <v>0.19</v>
      </c>
      <c r="D275" s="32"/>
    </row>
    <row r="276" spans="1:4" x14ac:dyDescent="0.2">
      <c r="A276" s="31" t="s">
        <v>172</v>
      </c>
      <c r="B276" s="32">
        <v>86</v>
      </c>
      <c r="C276" s="32">
        <v>0</v>
      </c>
      <c r="D276" s="32"/>
    </row>
    <row r="277" spans="1:4" x14ac:dyDescent="0.2">
      <c r="A277" s="31" t="s">
        <v>173</v>
      </c>
      <c r="B277" s="32">
        <v>56818.96</v>
      </c>
      <c r="C277" s="32">
        <v>0.72</v>
      </c>
      <c r="D277" s="32"/>
    </row>
    <row r="278" spans="1:4" x14ac:dyDescent="0.2">
      <c r="A278" s="31" t="s">
        <v>174</v>
      </c>
      <c r="B278" s="32">
        <v>3743.36</v>
      </c>
      <c r="C278" s="32">
        <v>0.05</v>
      </c>
      <c r="D278" s="32"/>
    </row>
    <row r="279" spans="1:4" x14ac:dyDescent="0.2">
      <c r="A279" s="31" t="s">
        <v>175</v>
      </c>
      <c r="B279" s="32">
        <v>1554.01</v>
      </c>
      <c r="C279" s="32">
        <v>0.02</v>
      </c>
      <c r="D279" s="32"/>
    </row>
    <row r="280" spans="1:4" x14ac:dyDescent="0.2">
      <c r="A280" s="31" t="s">
        <v>176</v>
      </c>
      <c r="B280" s="32">
        <v>247.5</v>
      </c>
      <c r="C280" s="32">
        <v>0</v>
      </c>
      <c r="D280" s="32"/>
    </row>
    <row r="281" spans="1:4" x14ac:dyDescent="0.2">
      <c r="A281" s="31" t="s">
        <v>177</v>
      </c>
      <c r="B281" s="32">
        <v>104</v>
      </c>
      <c r="C281" s="32">
        <v>0</v>
      </c>
      <c r="D281" s="32"/>
    </row>
    <row r="282" spans="1:4" x14ac:dyDescent="0.2">
      <c r="A282" s="31" t="s">
        <v>178</v>
      </c>
      <c r="B282" s="32">
        <v>200</v>
      </c>
      <c r="C282" s="32">
        <v>0</v>
      </c>
      <c r="D282" s="32"/>
    </row>
    <row r="283" spans="1:4" x14ac:dyDescent="0.2">
      <c r="A283" s="31" t="s">
        <v>179</v>
      </c>
      <c r="B283" s="32">
        <v>49531</v>
      </c>
      <c r="C283" s="32">
        <v>0.62</v>
      </c>
      <c r="D283" s="32"/>
    </row>
    <row r="284" spans="1:4" x14ac:dyDescent="0.2">
      <c r="A284" s="31" t="s">
        <v>180</v>
      </c>
      <c r="B284" s="32">
        <v>6688</v>
      </c>
      <c r="C284" s="32">
        <v>0.08</v>
      </c>
      <c r="D284" s="32"/>
    </row>
    <row r="285" spans="1:4" x14ac:dyDescent="0.2">
      <c r="A285" s="31" t="s">
        <v>181</v>
      </c>
      <c r="B285" s="32">
        <v>20416</v>
      </c>
      <c r="C285" s="32">
        <v>0.26</v>
      </c>
      <c r="D285" s="32"/>
    </row>
    <row r="286" spans="1:4" x14ac:dyDescent="0.2">
      <c r="A286" s="31" t="s">
        <v>182</v>
      </c>
      <c r="B286" s="32">
        <v>9618.16</v>
      </c>
      <c r="C286" s="32">
        <v>0.12</v>
      </c>
      <c r="D286" s="32"/>
    </row>
    <row r="287" spans="1:4" x14ac:dyDescent="0.2">
      <c r="A287" s="31" t="s">
        <v>183</v>
      </c>
      <c r="B287" s="32">
        <v>6193.85</v>
      </c>
      <c r="C287" s="32">
        <v>0.08</v>
      </c>
      <c r="D287" s="32"/>
    </row>
    <row r="288" spans="1:4" x14ac:dyDescent="0.2">
      <c r="A288" s="31" t="s">
        <v>184</v>
      </c>
      <c r="B288" s="32">
        <v>166595.28</v>
      </c>
      <c r="C288" s="32">
        <v>2.1</v>
      </c>
      <c r="D288" s="32"/>
    </row>
    <row r="289" spans="1:4" x14ac:dyDescent="0.2">
      <c r="A289" s="31" t="s">
        <v>185</v>
      </c>
      <c r="B289" s="32">
        <v>55880</v>
      </c>
      <c r="C289" s="32">
        <v>0.7</v>
      </c>
      <c r="D289" s="32"/>
    </row>
    <row r="290" spans="1:4" x14ac:dyDescent="0.2">
      <c r="A290" s="31" t="s">
        <v>186</v>
      </c>
      <c r="B290" s="32">
        <v>356967.13</v>
      </c>
      <c r="C290" s="32">
        <v>4.49</v>
      </c>
      <c r="D290" s="32"/>
    </row>
    <row r="291" spans="1:4" x14ac:dyDescent="0.2">
      <c r="A291" s="31" t="s">
        <v>187</v>
      </c>
      <c r="B291" s="32">
        <v>1149.99</v>
      </c>
      <c r="C291" s="32">
        <v>0.01</v>
      </c>
      <c r="D291" s="32"/>
    </row>
    <row r="292" spans="1:4" x14ac:dyDescent="0.2">
      <c r="A292" s="31" t="s">
        <v>188</v>
      </c>
      <c r="B292" s="32">
        <v>5800</v>
      </c>
      <c r="C292" s="32">
        <v>7.0000000000000007E-2</v>
      </c>
      <c r="D292" s="32"/>
    </row>
    <row r="293" spans="1:4" x14ac:dyDescent="0.2">
      <c r="A293" s="31" t="s">
        <v>189</v>
      </c>
      <c r="B293" s="32">
        <v>555045.11</v>
      </c>
      <c r="C293" s="32">
        <v>6.99</v>
      </c>
      <c r="D293" s="32"/>
    </row>
    <row r="294" spans="1:4" x14ac:dyDescent="0.2">
      <c r="A294" s="31" t="s">
        <v>190</v>
      </c>
      <c r="B294" s="32">
        <v>3248</v>
      </c>
      <c r="C294" s="32">
        <v>0.04</v>
      </c>
      <c r="D294" s="32"/>
    </row>
    <row r="295" spans="1:4" x14ac:dyDescent="0.2">
      <c r="A295" s="31" t="s">
        <v>191</v>
      </c>
      <c r="B295" s="32">
        <v>1062508.6100000001</v>
      </c>
      <c r="C295" s="32">
        <v>13.38</v>
      </c>
      <c r="D295" s="32"/>
    </row>
    <row r="296" spans="1:4" x14ac:dyDescent="0.2">
      <c r="A296" s="31" t="s">
        <v>192</v>
      </c>
      <c r="B296" s="32">
        <v>1577.73</v>
      </c>
      <c r="C296" s="32">
        <v>0.02</v>
      </c>
      <c r="D296" s="32"/>
    </row>
    <row r="297" spans="1:4" x14ac:dyDescent="0.2">
      <c r="A297" s="31" t="s">
        <v>193</v>
      </c>
      <c r="B297" s="32">
        <v>22452.17</v>
      </c>
      <c r="C297" s="32">
        <v>0.28000000000000003</v>
      </c>
      <c r="D297" s="32"/>
    </row>
    <row r="298" spans="1:4" x14ac:dyDescent="0.2">
      <c r="A298" s="31" t="s">
        <v>194</v>
      </c>
      <c r="B298" s="32">
        <v>51498.41</v>
      </c>
      <c r="C298" s="32">
        <v>0.65</v>
      </c>
      <c r="D298" s="32"/>
    </row>
    <row r="299" spans="1:4" x14ac:dyDescent="0.2">
      <c r="A299" s="31" t="s">
        <v>195</v>
      </c>
      <c r="B299" s="32">
        <v>129471.23</v>
      </c>
      <c r="C299" s="32">
        <v>1.63</v>
      </c>
      <c r="D299" s="32"/>
    </row>
    <row r="300" spans="1:4" x14ac:dyDescent="0.2">
      <c r="A300" s="31" t="s">
        <v>196</v>
      </c>
      <c r="B300" s="32">
        <v>15486</v>
      </c>
      <c r="C300" s="32">
        <v>0.2</v>
      </c>
      <c r="D300" s="32"/>
    </row>
    <row r="301" spans="1:4" x14ac:dyDescent="0.2">
      <c r="A301" s="31" t="s">
        <v>197</v>
      </c>
      <c r="B301" s="32">
        <v>8990</v>
      </c>
      <c r="C301" s="32">
        <v>0.11</v>
      </c>
      <c r="D301" s="32"/>
    </row>
    <row r="302" spans="1:4" x14ac:dyDescent="0.2">
      <c r="A302" s="31" t="s">
        <v>198</v>
      </c>
      <c r="B302" s="32">
        <v>3315.03</v>
      </c>
      <c r="C302" s="32">
        <v>0.04</v>
      </c>
      <c r="D302" s="32"/>
    </row>
    <row r="303" spans="1:4" x14ac:dyDescent="0.2">
      <c r="A303" s="31" t="s">
        <v>199</v>
      </c>
      <c r="B303" s="32">
        <v>4732.8</v>
      </c>
      <c r="C303" s="32">
        <v>0.06</v>
      </c>
      <c r="D303" s="32"/>
    </row>
    <row r="304" spans="1:4" x14ac:dyDescent="0.2">
      <c r="A304" s="31" t="s">
        <v>200</v>
      </c>
      <c r="B304" s="32">
        <v>1160</v>
      </c>
      <c r="C304" s="32">
        <v>0.01</v>
      </c>
      <c r="D304" s="32"/>
    </row>
    <row r="305" spans="1:4" x14ac:dyDescent="0.2">
      <c r="A305" s="31" t="s">
        <v>201</v>
      </c>
      <c r="B305" s="32">
        <v>25777.52</v>
      </c>
      <c r="C305" s="32">
        <v>0.32</v>
      </c>
      <c r="D305" s="32"/>
    </row>
    <row r="306" spans="1:4" x14ac:dyDescent="0.2">
      <c r="A306" s="31" t="s">
        <v>202</v>
      </c>
      <c r="B306" s="32">
        <v>7883.58</v>
      </c>
      <c r="C306" s="32">
        <v>0.1</v>
      </c>
      <c r="D306" s="32"/>
    </row>
    <row r="307" spans="1:4" x14ac:dyDescent="0.2">
      <c r="A307" s="31" t="s">
        <v>203</v>
      </c>
      <c r="B307" s="32">
        <v>26662.22</v>
      </c>
      <c r="C307" s="32">
        <v>0.34</v>
      </c>
      <c r="D307" s="32"/>
    </row>
    <row r="308" spans="1:4" x14ac:dyDescent="0.2">
      <c r="A308" s="31" t="s">
        <v>204</v>
      </c>
      <c r="B308" s="32">
        <v>40323.54</v>
      </c>
      <c r="C308" s="32">
        <v>0.51</v>
      </c>
      <c r="D308" s="32"/>
    </row>
    <row r="309" spans="1:4" x14ac:dyDescent="0.2">
      <c r="A309" s="31" t="s">
        <v>205</v>
      </c>
      <c r="B309" s="32">
        <v>28243</v>
      </c>
      <c r="C309" s="32">
        <v>0.36</v>
      </c>
      <c r="D309" s="32"/>
    </row>
    <row r="310" spans="1:4" x14ac:dyDescent="0.2">
      <c r="A310" s="31" t="s">
        <v>206</v>
      </c>
      <c r="B310" s="32">
        <v>1975.2</v>
      </c>
      <c r="C310" s="32">
        <v>0.02</v>
      </c>
      <c r="D310" s="32"/>
    </row>
    <row r="311" spans="1:4" x14ac:dyDescent="0.2">
      <c r="A311" s="31" t="s">
        <v>207</v>
      </c>
      <c r="B311" s="32">
        <v>444674.12</v>
      </c>
      <c r="C311" s="32">
        <v>5.6</v>
      </c>
      <c r="D311" s="32"/>
    </row>
    <row r="312" spans="1:4" x14ac:dyDescent="0.2">
      <c r="A312" s="31" t="s">
        <v>208</v>
      </c>
      <c r="B312" s="32">
        <v>63541</v>
      </c>
      <c r="C312" s="32">
        <v>0.8</v>
      </c>
      <c r="D312" s="32"/>
    </row>
    <row r="313" spans="1:4" x14ac:dyDescent="0.2">
      <c r="A313" s="31" t="s">
        <v>209</v>
      </c>
      <c r="B313" s="32">
        <v>11073</v>
      </c>
      <c r="C313" s="32">
        <v>0.14000000000000001</v>
      </c>
      <c r="D313" s="32"/>
    </row>
    <row r="314" spans="1:4" x14ac:dyDescent="0.2">
      <c r="A314" s="31" t="s">
        <v>210</v>
      </c>
      <c r="B314" s="32">
        <v>66833.759999999995</v>
      </c>
      <c r="C314" s="32">
        <v>0.84</v>
      </c>
      <c r="D314" s="32"/>
    </row>
    <row r="315" spans="1:4" x14ac:dyDescent="0.2">
      <c r="A315" s="31" t="s">
        <v>211</v>
      </c>
      <c r="B315" s="32">
        <v>62966.19</v>
      </c>
      <c r="C315" s="32">
        <v>0.79</v>
      </c>
      <c r="D315" s="32"/>
    </row>
    <row r="316" spans="1:4" x14ac:dyDescent="0.2">
      <c r="A316" s="31" t="s">
        <v>212</v>
      </c>
      <c r="B316" s="32">
        <v>146080</v>
      </c>
      <c r="C316" s="32">
        <v>1.84</v>
      </c>
      <c r="D316" s="32"/>
    </row>
    <row r="317" spans="1:4" x14ac:dyDescent="0.2">
      <c r="A317" s="31" t="s">
        <v>213</v>
      </c>
      <c r="B317" s="32">
        <v>44468.41</v>
      </c>
      <c r="C317" s="32">
        <v>0.56000000000000005</v>
      </c>
      <c r="D317" s="32"/>
    </row>
    <row r="318" spans="1:4" x14ac:dyDescent="0.2">
      <c r="A318" s="31" t="s">
        <v>214</v>
      </c>
      <c r="B318" s="32">
        <v>80350.720000000001</v>
      </c>
      <c r="C318" s="32">
        <v>1.01</v>
      </c>
      <c r="D318" s="32"/>
    </row>
    <row r="319" spans="1:4" x14ac:dyDescent="0.2">
      <c r="A319" s="31" t="s">
        <v>215</v>
      </c>
      <c r="B319" s="32">
        <v>3.05</v>
      </c>
      <c r="C319" s="32"/>
      <c r="D319" s="32"/>
    </row>
    <row r="320" spans="1:4" x14ac:dyDescent="0.2">
      <c r="A320" s="34"/>
      <c r="B320" s="32"/>
      <c r="C320" s="32"/>
      <c r="D320" s="34"/>
    </row>
    <row r="321" spans="1:6" ht="15.75" customHeight="1" x14ac:dyDescent="0.2">
      <c r="B321" s="28">
        <f>B248</f>
        <v>7941907.0000000019</v>
      </c>
      <c r="C321" s="28">
        <f>C248</f>
        <v>99.970000000000013</v>
      </c>
      <c r="D321" s="28"/>
    </row>
    <row r="325" spans="1:6" x14ac:dyDescent="0.2">
      <c r="A325" s="19" t="s">
        <v>216</v>
      </c>
    </row>
    <row r="327" spans="1:6" ht="28.5" customHeight="1" x14ac:dyDescent="0.2">
      <c r="A327" s="68" t="s">
        <v>217</v>
      </c>
      <c r="B327" s="69" t="s">
        <v>48</v>
      </c>
      <c r="C327" s="91" t="s">
        <v>49</v>
      </c>
      <c r="D327" s="91" t="s">
        <v>218</v>
      </c>
      <c r="E327" s="97" t="s">
        <v>9</v>
      </c>
      <c r="F327" s="98" t="s">
        <v>114</v>
      </c>
    </row>
    <row r="328" spans="1:6" x14ac:dyDescent="0.2">
      <c r="A328" s="79"/>
      <c r="B328" s="30"/>
      <c r="C328" s="30"/>
      <c r="D328" s="30"/>
      <c r="E328" s="59"/>
      <c r="F328" s="99"/>
    </row>
    <row r="329" spans="1:6" x14ac:dyDescent="0.2">
      <c r="A329" s="44" t="s">
        <v>219</v>
      </c>
      <c r="B329" s="32"/>
      <c r="C329" s="32"/>
      <c r="D329" s="32"/>
      <c r="E329" s="39"/>
      <c r="F329" s="46"/>
    </row>
    <row r="330" spans="1:6" x14ac:dyDescent="0.2">
      <c r="A330" s="44" t="s">
        <v>220</v>
      </c>
      <c r="B330" s="32">
        <v>-45085796.450000003</v>
      </c>
      <c r="C330" s="32">
        <v>-45085796.450000003</v>
      </c>
      <c r="D330" s="32">
        <f>C330-B330</f>
        <v>0</v>
      </c>
      <c r="E330" s="39"/>
      <c r="F330" s="46"/>
    </row>
    <row r="331" spans="1:6" x14ac:dyDescent="0.2">
      <c r="A331" s="44" t="s">
        <v>221</v>
      </c>
      <c r="B331" s="32">
        <v>488113.76</v>
      </c>
      <c r="C331" s="32">
        <v>488113.76</v>
      </c>
      <c r="D331" s="32">
        <f>C331-B331</f>
        <v>0</v>
      </c>
      <c r="E331" s="39"/>
      <c r="F331" s="46"/>
    </row>
    <row r="332" spans="1:6" x14ac:dyDescent="0.2">
      <c r="A332" s="44" t="s">
        <v>222</v>
      </c>
      <c r="B332" s="32">
        <v>-457102.8</v>
      </c>
      <c r="C332" s="32">
        <v>-457102.8</v>
      </c>
      <c r="D332" s="32">
        <f>C332-B332</f>
        <v>0</v>
      </c>
      <c r="E332" s="39"/>
      <c r="F332" s="46"/>
    </row>
    <row r="333" spans="1:6" x14ac:dyDescent="0.2">
      <c r="A333" s="44" t="s">
        <v>223</v>
      </c>
      <c r="B333" s="32">
        <v>-548609.79</v>
      </c>
      <c r="C333" s="32">
        <v>-548609.79</v>
      </c>
      <c r="D333" s="32">
        <f>C333-B333</f>
        <v>0</v>
      </c>
      <c r="E333" s="39"/>
      <c r="F333" s="46"/>
    </row>
    <row r="334" spans="1:6" x14ac:dyDescent="0.2">
      <c r="A334" s="44"/>
      <c r="B334" s="32"/>
      <c r="C334" s="32"/>
      <c r="D334" s="32"/>
      <c r="E334" s="39"/>
      <c r="F334" s="46"/>
    </row>
    <row r="335" spans="1:6" x14ac:dyDescent="0.2">
      <c r="A335" s="44" t="s">
        <v>224</v>
      </c>
      <c r="B335" s="32"/>
      <c r="C335" s="32"/>
      <c r="D335" s="32"/>
      <c r="E335" s="39"/>
      <c r="F335" s="46"/>
    </row>
    <row r="336" spans="1:6" x14ac:dyDescent="0.2">
      <c r="A336" s="44" t="s">
        <v>225</v>
      </c>
      <c r="B336" s="32">
        <v>-3598</v>
      </c>
      <c r="C336" s="32">
        <v>-3598</v>
      </c>
      <c r="D336" s="32">
        <f>C336-B336</f>
        <v>0</v>
      </c>
      <c r="E336" s="39"/>
      <c r="F336" s="46"/>
    </row>
    <row r="337" spans="1:6" x14ac:dyDescent="0.2">
      <c r="A337" s="44"/>
      <c r="B337" s="32"/>
      <c r="C337" s="32"/>
      <c r="D337" s="32"/>
      <c r="E337" s="39"/>
      <c r="F337" s="46"/>
    </row>
    <row r="338" spans="1:6" x14ac:dyDescent="0.2">
      <c r="A338" s="44" t="s">
        <v>226</v>
      </c>
      <c r="B338" s="32"/>
      <c r="C338" s="32"/>
      <c r="D338" s="32"/>
      <c r="E338" s="39"/>
      <c r="F338" s="46"/>
    </row>
    <row r="339" spans="1:6" x14ac:dyDescent="0.2">
      <c r="A339" s="44" t="s">
        <v>227</v>
      </c>
      <c r="B339" s="32">
        <v>-30336566.489999998</v>
      </c>
      <c r="C339" s="32">
        <v>-21383936.760000002</v>
      </c>
      <c r="D339" s="32">
        <f>C339-B339</f>
        <v>8952629.7299999967</v>
      </c>
      <c r="E339" s="39"/>
      <c r="F339" s="46"/>
    </row>
    <row r="340" spans="1:6" x14ac:dyDescent="0.2">
      <c r="A340" s="47"/>
      <c r="B340" s="34"/>
      <c r="C340" s="34"/>
      <c r="D340" s="34"/>
      <c r="E340" s="40"/>
      <c r="F340" s="49"/>
    </row>
    <row r="341" spans="1:6" ht="19.5" customHeight="1" x14ac:dyDescent="0.2">
      <c r="B341" s="28">
        <f>SUM(B328:B340)</f>
        <v>-75943559.769999996</v>
      </c>
      <c r="C341" s="28">
        <f>SUM(C328:C340)</f>
        <v>-66990930.040000007</v>
      </c>
      <c r="D341" s="57">
        <f>SUM(D328:D340)</f>
        <v>8952629.7299999967</v>
      </c>
      <c r="E341" s="100">
        <f>SUM(E328:E340)</f>
        <v>0</v>
      </c>
      <c r="F341" s="58">
        <f>SUM(F328:F340)</f>
        <v>0</v>
      </c>
    </row>
    <row r="345" spans="1:6" ht="27" customHeight="1" x14ac:dyDescent="0.2">
      <c r="A345" s="93" t="s">
        <v>228</v>
      </c>
      <c r="B345" s="94" t="s">
        <v>48</v>
      </c>
      <c r="C345" s="28" t="s">
        <v>49</v>
      </c>
      <c r="D345" s="28" t="s">
        <v>218</v>
      </c>
      <c r="E345" s="101" t="s">
        <v>114</v>
      </c>
    </row>
    <row r="346" spans="1:6" x14ac:dyDescent="0.2">
      <c r="A346" s="79" t="s">
        <v>229</v>
      </c>
      <c r="B346" s="30">
        <v>114961.43</v>
      </c>
      <c r="C346" s="30">
        <v>-1991433.84</v>
      </c>
      <c r="D346" s="30">
        <f>C346-B346</f>
        <v>-2106395.27</v>
      </c>
      <c r="E346" s="59"/>
    </row>
    <row r="347" spans="1:6" x14ac:dyDescent="0.2">
      <c r="A347" s="31"/>
      <c r="B347" s="32"/>
      <c r="C347" s="32"/>
      <c r="D347" s="32"/>
      <c r="E347" s="39"/>
    </row>
    <row r="348" spans="1:6" x14ac:dyDescent="0.2">
      <c r="A348" s="31" t="s">
        <v>230</v>
      </c>
      <c r="B348" s="32">
        <f>SUM(B349:B363)</f>
        <v>-10709.759999999893</v>
      </c>
      <c r="C348" s="32">
        <f>SUM(C349:C363)</f>
        <v>101907.07000000004</v>
      </c>
      <c r="D348" s="32">
        <f>SUM(D349:D363)</f>
        <v>112616.83</v>
      </c>
      <c r="E348" s="39"/>
    </row>
    <row r="349" spans="1:6" x14ac:dyDescent="0.2">
      <c r="A349" s="31" t="s">
        <v>231</v>
      </c>
      <c r="B349" s="32">
        <v>4378.76</v>
      </c>
      <c r="C349" s="32">
        <v>4378.76</v>
      </c>
      <c r="D349" s="32">
        <f t="shared" ref="D349:D363" si="8">C349-B349</f>
        <v>0</v>
      </c>
      <c r="E349" s="39"/>
    </row>
    <row r="350" spans="1:6" x14ac:dyDescent="0.2">
      <c r="A350" s="31" t="s">
        <v>232</v>
      </c>
      <c r="B350" s="32">
        <v>46234.559999999998</v>
      </c>
      <c r="C350" s="32">
        <v>46234.559999999998</v>
      </c>
      <c r="D350" s="32">
        <f t="shared" si="8"/>
        <v>0</v>
      </c>
      <c r="E350" s="39"/>
    </row>
    <row r="351" spans="1:6" x14ac:dyDescent="0.2">
      <c r="A351" s="31" t="s">
        <v>233</v>
      </c>
      <c r="B351" s="32">
        <v>101995.94</v>
      </c>
      <c r="C351" s="32">
        <v>101995.94</v>
      </c>
      <c r="D351" s="32">
        <f t="shared" si="8"/>
        <v>0</v>
      </c>
      <c r="E351" s="39"/>
    </row>
    <row r="352" spans="1:6" x14ac:dyDescent="0.2">
      <c r="A352" s="31" t="s">
        <v>234</v>
      </c>
      <c r="B352" s="32">
        <v>52187.39</v>
      </c>
      <c r="C352" s="32">
        <v>52187.39</v>
      </c>
      <c r="D352" s="32">
        <f t="shared" si="8"/>
        <v>0</v>
      </c>
      <c r="E352" s="39"/>
    </row>
    <row r="353" spans="1:5" x14ac:dyDescent="0.2">
      <c r="A353" s="31" t="s">
        <v>235</v>
      </c>
      <c r="B353" s="32">
        <v>98962.83</v>
      </c>
      <c r="C353" s="32">
        <v>98962.83</v>
      </c>
      <c r="D353" s="32">
        <f t="shared" si="8"/>
        <v>0</v>
      </c>
      <c r="E353" s="39"/>
    </row>
    <row r="354" spans="1:5" x14ac:dyDescent="0.2">
      <c r="A354" s="31" t="s">
        <v>236</v>
      </c>
      <c r="B354" s="32">
        <v>103847.7</v>
      </c>
      <c r="C354" s="32">
        <v>103847.7</v>
      </c>
      <c r="D354" s="32">
        <f t="shared" si="8"/>
        <v>0</v>
      </c>
      <c r="E354" s="39"/>
    </row>
    <row r="355" spans="1:5" x14ac:dyDescent="0.2">
      <c r="A355" s="31" t="s">
        <v>237</v>
      </c>
      <c r="B355" s="32">
        <v>57079.4</v>
      </c>
      <c r="C355" s="32">
        <v>57079.4</v>
      </c>
      <c r="D355" s="32">
        <f t="shared" si="8"/>
        <v>0</v>
      </c>
      <c r="E355" s="39"/>
    </row>
    <row r="356" spans="1:5" x14ac:dyDescent="0.2">
      <c r="A356" s="31" t="s">
        <v>238</v>
      </c>
      <c r="B356" s="32">
        <v>-66993.69</v>
      </c>
      <c r="C356" s="32">
        <v>-66993.69</v>
      </c>
      <c r="D356" s="32">
        <f t="shared" si="8"/>
        <v>0</v>
      </c>
      <c r="E356" s="39"/>
    </row>
    <row r="357" spans="1:5" x14ac:dyDescent="0.2">
      <c r="A357" s="31" t="s">
        <v>239</v>
      </c>
      <c r="B357" s="32">
        <v>51782.02</v>
      </c>
      <c r="C357" s="32">
        <v>51782.02</v>
      </c>
      <c r="D357" s="32">
        <f t="shared" si="8"/>
        <v>0</v>
      </c>
      <c r="E357" s="39"/>
    </row>
    <row r="358" spans="1:5" x14ac:dyDescent="0.2">
      <c r="A358" s="31" t="s">
        <v>240</v>
      </c>
      <c r="B358" s="32">
        <v>201074.21</v>
      </c>
      <c r="C358" s="32">
        <v>201074.21</v>
      </c>
      <c r="D358" s="32">
        <f t="shared" si="8"/>
        <v>0</v>
      </c>
      <c r="E358" s="39"/>
    </row>
    <row r="359" spans="1:5" x14ac:dyDescent="0.2">
      <c r="A359" s="31" t="s">
        <v>241</v>
      </c>
      <c r="B359" s="32"/>
      <c r="C359" s="32">
        <v>112616.83</v>
      </c>
      <c r="D359" s="32">
        <f t="shared" si="8"/>
        <v>112616.83</v>
      </c>
      <c r="E359" s="39"/>
    </row>
    <row r="360" spans="1:5" x14ac:dyDescent="0.2">
      <c r="A360" s="31" t="s">
        <v>242</v>
      </c>
      <c r="B360" s="32">
        <v>-179879.25</v>
      </c>
      <c r="C360" s="32">
        <v>-179879.25</v>
      </c>
      <c r="D360" s="32">
        <f t="shared" si="8"/>
        <v>0</v>
      </c>
      <c r="E360" s="39"/>
    </row>
    <row r="361" spans="1:5" x14ac:dyDescent="0.2">
      <c r="A361" s="31" t="s">
        <v>243</v>
      </c>
      <c r="B361" s="32">
        <v>-289266.59000000003</v>
      </c>
      <c r="C361" s="32">
        <v>-289266.59000000003</v>
      </c>
      <c r="D361" s="32">
        <f t="shared" si="8"/>
        <v>0</v>
      </c>
      <c r="E361" s="39"/>
    </row>
    <row r="362" spans="1:5" x14ac:dyDescent="0.2">
      <c r="A362" s="31" t="s">
        <v>244</v>
      </c>
      <c r="B362" s="32">
        <v>52916.480000000003</v>
      </c>
      <c r="C362" s="32">
        <v>52916.480000000003</v>
      </c>
      <c r="D362" s="32">
        <f t="shared" si="8"/>
        <v>0</v>
      </c>
      <c r="E362" s="39"/>
    </row>
    <row r="363" spans="1:5" x14ac:dyDescent="0.2">
      <c r="A363" s="31" t="s">
        <v>245</v>
      </c>
      <c r="B363" s="32">
        <v>-245029.52</v>
      </c>
      <c r="C363" s="32">
        <v>-245029.52</v>
      </c>
      <c r="D363" s="32">
        <f t="shared" si="8"/>
        <v>0</v>
      </c>
      <c r="E363" s="39"/>
    </row>
    <row r="364" spans="1:5" x14ac:dyDescent="0.2">
      <c r="A364" s="33"/>
      <c r="B364" s="34"/>
      <c r="C364" s="34"/>
      <c r="D364" s="34"/>
      <c r="E364" s="40"/>
    </row>
    <row r="365" spans="1:5" ht="20.25" customHeight="1" x14ac:dyDescent="0.2">
      <c r="B365" s="28">
        <f>B348+B346</f>
        <v>104251.6700000001</v>
      </c>
      <c r="C365" s="28">
        <f>C348+C346</f>
        <v>-1889526.77</v>
      </c>
      <c r="D365" s="57">
        <f>D348+D346</f>
        <v>-1993778.44</v>
      </c>
      <c r="E365" s="58">
        <f>E348+E346</f>
        <v>0</v>
      </c>
    </row>
    <row r="368" spans="1:5" x14ac:dyDescent="0.2">
      <c r="A368" s="19" t="s">
        <v>246</v>
      </c>
    </row>
    <row r="370" spans="1:4" ht="30.75" customHeight="1" x14ac:dyDescent="0.2">
      <c r="A370" s="93" t="s">
        <v>247</v>
      </c>
      <c r="B370" s="94" t="s">
        <v>48</v>
      </c>
      <c r="C370" s="28" t="s">
        <v>49</v>
      </c>
      <c r="D370" s="28" t="s">
        <v>50</v>
      </c>
    </row>
    <row r="371" spans="1:4" x14ac:dyDescent="0.2">
      <c r="A371" s="79"/>
      <c r="B371" s="30"/>
      <c r="C371" s="30"/>
      <c r="D371" s="30"/>
    </row>
    <row r="372" spans="1:4" x14ac:dyDescent="0.2">
      <c r="A372" s="44" t="s">
        <v>248</v>
      </c>
      <c r="B372" s="32">
        <f>SUM(B373:B376)</f>
        <v>1004771.14</v>
      </c>
      <c r="C372" s="32">
        <f>SUM(C373:C376)</f>
        <v>2138269.13</v>
      </c>
      <c r="D372" s="32">
        <f>SUM(D373:D376)</f>
        <v>1133497.9900000002</v>
      </c>
    </row>
    <row r="373" spans="1:4" x14ac:dyDescent="0.2">
      <c r="A373" s="44" t="s">
        <v>249</v>
      </c>
      <c r="B373" s="32"/>
      <c r="C373" s="32">
        <v>11000</v>
      </c>
      <c r="D373" s="32">
        <f>C373-B373</f>
        <v>11000</v>
      </c>
    </row>
    <row r="374" spans="1:4" x14ac:dyDescent="0.2">
      <c r="A374" s="44"/>
      <c r="B374" s="32"/>
      <c r="C374" s="32"/>
      <c r="D374" s="32"/>
    </row>
    <row r="375" spans="1:4" x14ac:dyDescent="0.2">
      <c r="A375" s="44" t="s">
        <v>250</v>
      </c>
      <c r="B375" s="32">
        <v>507921.94</v>
      </c>
      <c r="C375" s="32">
        <v>1868387.12</v>
      </c>
      <c r="D375" s="32">
        <f>C375-B375</f>
        <v>1360465.1800000002</v>
      </c>
    </row>
    <row r="376" spans="1:4" x14ac:dyDescent="0.2">
      <c r="A376" s="31" t="s">
        <v>251</v>
      </c>
      <c r="B376" s="32">
        <v>496849.2</v>
      </c>
      <c r="C376" s="32">
        <v>258882.01</v>
      </c>
      <c r="D376" s="32">
        <f>C376-B376</f>
        <v>-237967.19</v>
      </c>
    </row>
    <row r="377" spans="1:4" x14ac:dyDescent="0.2">
      <c r="A377" s="31"/>
      <c r="B377" s="32"/>
      <c r="C377" s="32"/>
      <c r="D377" s="32"/>
    </row>
    <row r="378" spans="1:4" x14ac:dyDescent="0.2">
      <c r="A378" s="33"/>
      <c r="B378" s="34"/>
      <c r="C378" s="34"/>
      <c r="D378" s="34"/>
    </row>
    <row r="379" spans="1:4" ht="21.75" customHeight="1" x14ac:dyDescent="0.2">
      <c r="B379" s="28">
        <f>SUM(B372)</f>
        <v>1004771.14</v>
      </c>
      <c r="C379" s="28">
        <f>SUM(C372)</f>
        <v>2138269.13</v>
      </c>
      <c r="D379" s="28">
        <f>SUM(D372)</f>
        <v>1133497.9900000002</v>
      </c>
    </row>
    <row r="382" spans="1:4" ht="24" customHeight="1" x14ac:dyDescent="0.2">
      <c r="A382" s="93" t="s">
        <v>252</v>
      </c>
      <c r="B382" s="94" t="s">
        <v>50</v>
      </c>
      <c r="C382" s="28" t="s">
        <v>253</v>
      </c>
      <c r="D382" s="17"/>
    </row>
    <row r="383" spans="1:4" x14ac:dyDescent="0.2">
      <c r="A383" s="29" t="s">
        <v>254</v>
      </c>
      <c r="B383" s="102"/>
      <c r="C383" s="30"/>
      <c r="D383" s="17"/>
    </row>
    <row r="384" spans="1:4" x14ac:dyDescent="0.2">
      <c r="A384" s="31"/>
      <c r="B384" s="56"/>
      <c r="C384" s="32"/>
      <c r="D384" s="17"/>
    </row>
    <row r="385" spans="1:6" x14ac:dyDescent="0.2">
      <c r="A385" s="31" t="s">
        <v>255</v>
      </c>
      <c r="B385" s="56"/>
      <c r="C385" s="32"/>
      <c r="D385" s="17"/>
    </row>
    <row r="386" spans="1:6" x14ac:dyDescent="0.2">
      <c r="A386" s="31"/>
      <c r="B386" s="56"/>
      <c r="C386" s="32"/>
      <c r="D386" s="17"/>
    </row>
    <row r="387" spans="1:6" x14ac:dyDescent="0.2">
      <c r="A387" s="31" t="s">
        <v>53</v>
      </c>
      <c r="B387" s="56">
        <f>SUM(B388)</f>
        <v>-8952629.7300000004</v>
      </c>
      <c r="C387" s="32"/>
      <c r="D387" s="17"/>
    </row>
    <row r="388" spans="1:6" x14ac:dyDescent="0.2">
      <c r="A388" s="103" t="s">
        <v>256</v>
      </c>
      <c r="B388" s="32">
        <v>-8952629.7300000004</v>
      </c>
      <c r="C388" s="32"/>
      <c r="D388" s="17"/>
    </row>
    <row r="389" spans="1:6" x14ac:dyDescent="0.2">
      <c r="A389" s="31"/>
      <c r="B389" s="56"/>
      <c r="C389" s="32"/>
      <c r="D389" s="17"/>
    </row>
    <row r="390" spans="1:6" x14ac:dyDescent="0.2">
      <c r="A390" s="31"/>
      <c r="B390" s="56"/>
      <c r="C390" s="32"/>
      <c r="D390" s="17"/>
    </row>
    <row r="391" spans="1:6" x14ac:dyDescent="0.2">
      <c r="A391" s="31" t="s">
        <v>86</v>
      </c>
      <c r="B391" s="56"/>
      <c r="C391" s="32"/>
      <c r="D391" s="17"/>
      <c r="E391" s="45"/>
      <c r="F391" s="45"/>
    </row>
    <row r="392" spans="1:6" x14ac:dyDescent="0.2">
      <c r="A392" s="33"/>
      <c r="B392" s="104"/>
      <c r="C392" s="34"/>
      <c r="D392" s="17"/>
      <c r="E392" s="45"/>
      <c r="F392" s="45"/>
    </row>
    <row r="393" spans="1:6" ht="18" customHeight="1" x14ac:dyDescent="0.2">
      <c r="B393" s="28">
        <f>B383+B385+B387+B391</f>
        <v>-8952629.7300000004</v>
      </c>
      <c r="C393" s="28"/>
      <c r="D393" s="17"/>
      <c r="E393" s="45"/>
      <c r="F393" s="45"/>
    </row>
    <row r="394" spans="1:6" x14ac:dyDescent="0.2">
      <c r="E394" s="45"/>
      <c r="F394" s="45"/>
    </row>
    <row r="395" spans="1:6" x14ac:dyDescent="0.2">
      <c r="E395" s="45"/>
      <c r="F395" s="45"/>
    </row>
    <row r="396" spans="1:6" x14ac:dyDescent="0.2">
      <c r="A396" s="19" t="s">
        <v>257</v>
      </c>
      <c r="E396" s="45"/>
      <c r="F396" s="45"/>
    </row>
    <row r="397" spans="1:6" ht="12" customHeight="1" x14ac:dyDescent="0.2">
      <c r="A397" s="19" t="s">
        <v>258</v>
      </c>
      <c r="E397" s="45"/>
      <c r="F397" s="45"/>
    </row>
    <row r="398" spans="1:6" x14ac:dyDescent="0.2">
      <c r="A398" s="105"/>
      <c r="B398" s="105"/>
      <c r="C398" s="105"/>
      <c r="D398" s="105"/>
      <c r="E398" s="45"/>
      <c r="F398" s="45"/>
    </row>
    <row r="399" spans="1:6" x14ac:dyDescent="0.2">
      <c r="A399" s="67"/>
      <c r="B399" s="5"/>
      <c r="C399" s="5"/>
      <c r="D399" s="5"/>
      <c r="E399" s="45"/>
      <c r="F399" s="45"/>
    </row>
    <row r="400" spans="1:6" x14ac:dyDescent="0.2">
      <c r="A400" s="106" t="s">
        <v>259</v>
      </c>
      <c r="B400" s="107"/>
      <c r="C400" s="107"/>
      <c r="D400" s="108"/>
      <c r="E400" s="45"/>
      <c r="F400" s="45"/>
    </row>
    <row r="401" spans="1:6" x14ac:dyDescent="0.2">
      <c r="A401" s="109" t="s">
        <v>260</v>
      </c>
      <c r="B401" s="110"/>
      <c r="C401" s="110"/>
      <c r="D401" s="111"/>
      <c r="E401" s="45"/>
      <c r="F401" s="45"/>
    </row>
    <row r="402" spans="1:6" x14ac:dyDescent="0.2">
      <c r="A402" s="112" t="s">
        <v>261</v>
      </c>
      <c r="B402" s="113"/>
      <c r="C402" s="113"/>
      <c r="D402" s="114"/>
      <c r="E402" s="45"/>
      <c r="F402" s="45"/>
    </row>
    <row r="403" spans="1:6" x14ac:dyDescent="0.2">
      <c r="A403" s="115" t="s">
        <v>262</v>
      </c>
      <c r="B403" s="116"/>
      <c r="D403" s="117">
        <f>[1]EAI!H28</f>
        <v>9933327.9700000007</v>
      </c>
      <c r="E403" s="45"/>
      <c r="F403" s="45"/>
    </row>
    <row r="404" spans="1:6" x14ac:dyDescent="0.2">
      <c r="A404" s="118"/>
      <c r="B404" s="118"/>
      <c r="C404" s="17"/>
      <c r="E404" s="45"/>
      <c r="F404" s="45"/>
    </row>
    <row r="405" spans="1:6" x14ac:dyDescent="0.2">
      <c r="A405" s="119" t="s">
        <v>263</v>
      </c>
      <c r="B405" s="119"/>
      <c r="C405" s="120"/>
      <c r="D405" s="121">
        <f>SUM(C405:C410)</f>
        <v>12.87</v>
      </c>
      <c r="E405" s="45"/>
      <c r="F405" s="45"/>
    </row>
    <row r="406" spans="1:6" x14ac:dyDescent="0.2">
      <c r="A406" s="122" t="s">
        <v>264</v>
      </c>
      <c r="B406" s="122"/>
      <c r="C406" s="121"/>
      <c r="D406" s="123"/>
      <c r="E406" s="45"/>
      <c r="F406" s="45"/>
    </row>
    <row r="407" spans="1:6" x14ac:dyDescent="0.2">
      <c r="A407" s="122" t="s">
        <v>265</v>
      </c>
      <c r="B407" s="122"/>
      <c r="C407" s="121"/>
      <c r="D407" s="123"/>
      <c r="E407" s="45"/>
      <c r="F407" s="45"/>
    </row>
    <row r="408" spans="1:6" x14ac:dyDescent="0.2">
      <c r="A408" s="122" t="s">
        <v>266</v>
      </c>
      <c r="B408" s="122"/>
      <c r="C408" s="121"/>
      <c r="D408" s="123"/>
      <c r="E408" s="45"/>
      <c r="F408" s="45"/>
    </row>
    <row r="409" spans="1:6" x14ac:dyDescent="0.2">
      <c r="A409" s="122" t="s">
        <v>267</v>
      </c>
      <c r="B409" s="122"/>
      <c r="C409" s="121"/>
      <c r="D409" s="123"/>
      <c r="E409" s="45"/>
      <c r="F409" s="45"/>
    </row>
    <row r="410" spans="1:6" x14ac:dyDescent="0.2">
      <c r="A410" s="124" t="s">
        <v>268</v>
      </c>
      <c r="B410" s="125"/>
      <c r="C410" s="121">
        <f>[1]EA!D32</f>
        <v>12.87</v>
      </c>
      <c r="D410" s="123"/>
      <c r="E410" s="45"/>
      <c r="F410" s="45"/>
    </row>
    <row r="411" spans="1:6" x14ac:dyDescent="0.2">
      <c r="A411" s="118"/>
      <c r="B411" s="118"/>
      <c r="C411" s="17"/>
      <c r="E411" s="45"/>
      <c r="F411" s="45"/>
    </row>
    <row r="412" spans="1:6" x14ac:dyDescent="0.2">
      <c r="A412" s="119" t="s">
        <v>269</v>
      </c>
      <c r="B412" s="119"/>
      <c r="C412" s="120"/>
      <c r="D412" s="126">
        <f>SUM(C412:C416)</f>
        <v>0</v>
      </c>
      <c r="E412" s="45"/>
      <c r="F412" s="45"/>
    </row>
    <row r="413" spans="1:6" x14ac:dyDescent="0.2">
      <c r="A413" s="122" t="s">
        <v>270</v>
      </c>
      <c r="B413" s="122"/>
      <c r="C413" s="121"/>
      <c r="D413" s="123"/>
      <c r="E413" s="45"/>
      <c r="F413" s="45"/>
    </row>
    <row r="414" spans="1:6" x14ac:dyDescent="0.2">
      <c r="A414" s="122" t="s">
        <v>271</v>
      </c>
      <c r="B414" s="122"/>
      <c r="C414" s="121"/>
      <c r="D414" s="123"/>
      <c r="E414" s="45"/>
      <c r="F414" s="45"/>
    </row>
    <row r="415" spans="1:6" x14ac:dyDescent="0.2">
      <c r="A415" s="122" t="s">
        <v>272</v>
      </c>
      <c r="B415" s="122"/>
      <c r="C415" s="121"/>
      <c r="D415" s="123"/>
      <c r="E415" s="45"/>
      <c r="F415" s="45"/>
    </row>
    <row r="416" spans="1:6" x14ac:dyDescent="0.2">
      <c r="A416" s="127" t="s">
        <v>273</v>
      </c>
      <c r="B416" s="128"/>
      <c r="C416" s="126"/>
      <c r="D416" s="129"/>
      <c r="E416" s="45"/>
      <c r="F416" s="45"/>
    </row>
    <row r="417" spans="1:6" x14ac:dyDescent="0.2">
      <c r="A417" s="118"/>
      <c r="B417" s="118"/>
      <c r="E417" s="45"/>
      <c r="F417" s="45"/>
    </row>
    <row r="418" spans="1:6" x14ac:dyDescent="0.2">
      <c r="A418" s="130" t="s">
        <v>274</v>
      </c>
      <c r="B418" s="130"/>
      <c r="D418" s="131">
        <f>D403+D405-D412</f>
        <v>9933340.8399999999</v>
      </c>
      <c r="E418" s="45" t="str">
        <f>IF([1]EA!D34-D418=0," ",[1]EA!D34-D418)</f>
        <v xml:space="preserve"> </v>
      </c>
      <c r="F418" s="45"/>
    </row>
    <row r="419" spans="1:6" x14ac:dyDescent="0.2">
      <c r="A419" s="67"/>
      <c r="B419" s="5"/>
      <c r="C419" s="5"/>
      <c r="D419" s="5"/>
      <c r="E419" s="45"/>
      <c r="F419" s="45"/>
    </row>
    <row r="420" spans="1:6" x14ac:dyDescent="0.2">
      <c r="A420" s="67"/>
      <c r="B420" s="5"/>
      <c r="C420" s="5"/>
      <c r="D420" s="5"/>
      <c r="E420" s="45"/>
      <c r="F420" s="45"/>
    </row>
    <row r="421" spans="1:6" x14ac:dyDescent="0.2">
      <c r="A421" s="106" t="s">
        <v>275</v>
      </c>
      <c r="B421" s="107"/>
      <c r="C421" s="107"/>
      <c r="D421" s="108"/>
      <c r="E421" s="45"/>
      <c r="F421" s="45"/>
    </row>
    <row r="422" spans="1:6" x14ac:dyDescent="0.2">
      <c r="A422" s="109" t="s">
        <v>260</v>
      </c>
      <c r="B422" s="110"/>
      <c r="C422" s="110"/>
      <c r="D422" s="111"/>
      <c r="E422" s="45"/>
      <c r="F422" s="45"/>
    </row>
    <row r="423" spans="1:6" x14ac:dyDescent="0.2">
      <c r="A423" s="112" t="s">
        <v>261</v>
      </c>
      <c r="B423" s="113"/>
      <c r="C423" s="113"/>
      <c r="D423" s="114"/>
      <c r="E423" s="45"/>
      <c r="F423" s="45"/>
    </row>
    <row r="424" spans="1:6" x14ac:dyDescent="0.2">
      <c r="A424" s="115" t="s">
        <v>276</v>
      </c>
      <c r="B424" s="116"/>
      <c r="D424" s="132">
        <f>[1]CFG!H47</f>
        <v>8007032.8099999996</v>
      </c>
      <c r="E424" s="45"/>
      <c r="F424" s="45"/>
    </row>
    <row r="425" spans="1:6" x14ac:dyDescent="0.2">
      <c r="A425" s="118"/>
      <c r="B425" s="118"/>
      <c r="E425" s="45"/>
      <c r="F425" s="45"/>
    </row>
    <row r="426" spans="1:6" x14ac:dyDescent="0.2">
      <c r="A426" s="133" t="s">
        <v>277</v>
      </c>
      <c r="B426" s="133"/>
      <c r="C426" s="120"/>
      <c r="D426" s="134">
        <f>SUM(C426:C443)</f>
        <v>145479.57999999999</v>
      </c>
      <c r="E426" s="45"/>
      <c r="F426" s="45"/>
    </row>
    <row r="427" spans="1:6" x14ac:dyDescent="0.2">
      <c r="A427" s="122" t="s">
        <v>278</v>
      </c>
      <c r="B427" s="122"/>
      <c r="C427" s="121"/>
      <c r="D427" s="135"/>
      <c r="E427" s="45"/>
      <c r="F427" s="45"/>
    </row>
    <row r="428" spans="1:6" x14ac:dyDescent="0.2">
      <c r="A428" s="122" t="s">
        <v>279</v>
      </c>
      <c r="B428" s="122"/>
      <c r="C428" s="121"/>
      <c r="D428" s="135"/>
      <c r="E428" s="45"/>
      <c r="F428" s="45"/>
    </row>
    <row r="429" spans="1:6" x14ac:dyDescent="0.2">
      <c r="A429" s="122" t="s">
        <v>280</v>
      </c>
      <c r="B429" s="122"/>
      <c r="C429" s="121"/>
      <c r="D429" s="135"/>
      <c r="E429" s="45"/>
      <c r="F429" s="45"/>
    </row>
    <row r="430" spans="1:6" x14ac:dyDescent="0.2">
      <c r="A430" s="122" t="s">
        <v>281</v>
      </c>
      <c r="B430" s="122"/>
      <c r="C430" s="121"/>
      <c r="D430" s="135"/>
      <c r="E430" s="45"/>
      <c r="F430" s="45"/>
    </row>
    <row r="431" spans="1:6" x14ac:dyDescent="0.2">
      <c r="A431" s="122" t="s">
        <v>282</v>
      </c>
      <c r="B431" s="122"/>
      <c r="C431" s="121"/>
      <c r="D431" s="135"/>
      <c r="E431" s="45"/>
      <c r="F431" s="45"/>
    </row>
    <row r="432" spans="1:6" x14ac:dyDescent="0.2">
      <c r="A432" s="122" t="s">
        <v>283</v>
      </c>
      <c r="B432" s="122"/>
      <c r="C432" s="121"/>
      <c r="D432" s="135"/>
      <c r="E432" s="45"/>
      <c r="F432" s="45"/>
    </row>
    <row r="433" spans="1:6" x14ac:dyDescent="0.2">
      <c r="A433" s="122" t="s">
        <v>284</v>
      </c>
      <c r="B433" s="122"/>
      <c r="C433" s="121"/>
      <c r="D433" s="135"/>
      <c r="E433" s="45"/>
      <c r="F433" s="45"/>
    </row>
    <row r="434" spans="1:6" x14ac:dyDescent="0.2">
      <c r="A434" s="122" t="s">
        <v>285</v>
      </c>
      <c r="B434" s="122"/>
      <c r="C434" s="121"/>
      <c r="D434" s="135"/>
      <c r="E434" s="45"/>
      <c r="F434" s="45"/>
    </row>
    <row r="435" spans="1:6" x14ac:dyDescent="0.2">
      <c r="A435" s="122" t="s">
        <v>286</v>
      </c>
      <c r="B435" s="122"/>
      <c r="C435" s="121"/>
      <c r="D435" s="135"/>
      <c r="E435" s="45"/>
      <c r="F435" s="45"/>
    </row>
    <row r="436" spans="1:6" x14ac:dyDescent="0.2">
      <c r="A436" s="122" t="s">
        <v>287</v>
      </c>
      <c r="B436" s="122"/>
      <c r="C436" s="121"/>
      <c r="D436" s="135"/>
      <c r="E436" s="45"/>
      <c r="F436" s="45"/>
    </row>
    <row r="437" spans="1:6" x14ac:dyDescent="0.2">
      <c r="A437" s="122" t="s">
        <v>288</v>
      </c>
      <c r="B437" s="122"/>
      <c r="C437" s="121"/>
      <c r="D437" s="135"/>
      <c r="E437" s="45"/>
      <c r="F437" s="45"/>
    </row>
    <row r="438" spans="1:6" x14ac:dyDescent="0.2">
      <c r="A438" s="122" t="s">
        <v>289</v>
      </c>
      <c r="B438" s="122"/>
      <c r="C438" s="121"/>
      <c r="D438" s="135"/>
      <c r="E438" s="45"/>
      <c r="F438" s="45"/>
    </row>
    <row r="439" spans="1:6" x14ac:dyDescent="0.2">
      <c r="A439" s="122" t="s">
        <v>290</v>
      </c>
      <c r="B439" s="122"/>
      <c r="C439" s="121"/>
      <c r="D439" s="135"/>
      <c r="E439" s="45"/>
      <c r="F439" s="136"/>
    </row>
    <row r="440" spans="1:6" x14ac:dyDescent="0.2">
      <c r="A440" s="122" t="s">
        <v>291</v>
      </c>
      <c r="B440" s="122"/>
      <c r="C440" s="121"/>
      <c r="D440" s="135"/>
      <c r="E440" s="45"/>
      <c r="F440" s="45"/>
    </row>
    <row r="441" spans="1:6" x14ac:dyDescent="0.2">
      <c r="A441" s="122" t="s">
        <v>292</v>
      </c>
      <c r="B441" s="122"/>
      <c r="C441" s="121"/>
      <c r="D441" s="135"/>
      <c r="E441" s="45"/>
      <c r="F441" s="45"/>
    </row>
    <row r="442" spans="1:6" ht="12.75" customHeight="1" x14ac:dyDescent="0.2">
      <c r="A442" s="122" t="s">
        <v>293</v>
      </c>
      <c r="B442" s="122"/>
      <c r="C442" s="121"/>
      <c r="D442" s="135"/>
      <c r="E442" s="45"/>
      <c r="F442" s="45"/>
    </row>
    <row r="443" spans="1:6" x14ac:dyDescent="0.2">
      <c r="A443" s="137" t="s">
        <v>294</v>
      </c>
      <c r="B443" s="138"/>
      <c r="C443" s="121">
        <f>D135+129702.29</f>
        <v>145479.57999999999</v>
      </c>
      <c r="D443" s="135"/>
      <c r="E443" s="45"/>
      <c r="F443" s="45"/>
    </row>
    <row r="444" spans="1:6" x14ac:dyDescent="0.2">
      <c r="A444" s="118"/>
      <c r="B444" s="118"/>
      <c r="E444" s="45"/>
      <c r="F444" s="45"/>
    </row>
    <row r="445" spans="1:6" x14ac:dyDescent="0.2">
      <c r="A445" s="133" t="s">
        <v>295</v>
      </c>
      <c r="B445" s="133"/>
      <c r="C445" s="120"/>
      <c r="D445" s="134">
        <f>SUM(C445:C452)</f>
        <v>80353.77</v>
      </c>
      <c r="E445" s="45"/>
      <c r="F445" s="45"/>
    </row>
    <row r="446" spans="1:6" x14ac:dyDescent="0.2">
      <c r="A446" s="122" t="s">
        <v>296</v>
      </c>
      <c r="B446" s="122"/>
      <c r="C446" s="121">
        <f>-[1]ESF!D34+[1]ESF!E34</f>
        <v>0</v>
      </c>
      <c r="D446" s="135"/>
      <c r="E446" s="45"/>
      <c r="F446" s="45"/>
    </row>
    <row r="447" spans="1:6" x14ac:dyDescent="0.2">
      <c r="A447" s="122" t="s">
        <v>297</v>
      </c>
      <c r="B447" s="122"/>
      <c r="C447" s="121"/>
      <c r="D447" s="135"/>
      <c r="E447" s="45"/>
      <c r="F447" s="45"/>
    </row>
    <row r="448" spans="1:6" x14ac:dyDescent="0.2">
      <c r="A448" s="122" t="s">
        <v>298</v>
      </c>
      <c r="B448" s="122"/>
      <c r="C448" s="121">
        <v>80350.720000000001</v>
      </c>
      <c r="D448" s="135"/>
      <c r="E448" s="45"/>
      <c r="F448" s="45"/>
    </row>
    <row r="449" spans="1:6" x14ac:dyDescent="0.2">
      <c r="A449" s="122" t="s">
        <v>299</v>
      </c>
      <c r="B449" s="122"/>
      <c r="C449" s="121"/>
      <c r="D449" s="135"/>
      <c r="E449" s="45"/>
      <c r="F449" s="45"/>
    </row>
    <row r="450" spans="1:6" x14ac:dyDescent="0.2">
      <c r="A450" s="122" t="s">
        <v>300</v>
      </c>
      <c r="B450" s="122"/>
      <c r="C450" s="121"/>
      <c r="D450" s="135"/>
      <c r="E450" s="45"/>
      <c r="F450" s="45"/>
    </row>
    <row r="451" spans="1:6" x14ac:dyDescent="0.2">
      <c r="A451" s="122" t="s">
        <v>301</v>
      </c>
      <c r="B451" s="122"/>
      <c r="C451" s="121"/>
      <c r="D451" s="135"/>
      <c r="E451" s="45"/>
      <c r="F451" s="45"/>
    </row>
    <row r="452" spans="1:6" x14ac:dyDescent="0.2">
      <c r="A452" s="137" t="s">
        <v>302</v>
      </c>
      <c r="B452" s="138"/>
      <c r="C452" s="121">
        <f>[1]EA!I47</f>
        <v>3.05</v>
      </c>
      <c r="D452" s="135"/>
      <c r="E452" s="45"/>
      <c r="F452" s="45"/>
    </row>
    <row r="453" spans="1:6" x14ac:dyDescent="0.2">
      <c r="A453" s="118"/>
      <c r="B453" s="118"/>
      <c r="E453" s="45"/>
      <c r="F453" s="45"/>
    </row>
    <row r="454" spans="1:6" x14ac:dyDescent="0.2">
      <c r="A454" s="139" t="s">
        <v>303</v>
      </c>
      <c r="D454" s="131">
        <f>+D424-D426+D445</f>
        <v>7941906.9999999991</v>
      </c>
      <c r="E454" s="45">
        <f>IF([1]EA!I52-D454=0," ",[1]EA!I52-D454)</f>
        <v>9.3132257461547852E-10</v>
      </c>
      <c r="F454" s="45"/>
    </row>
    <row r="455" spans="1:6" x14ac:dyDescent="0.2">
      <c r="E455" s="140"/>
      <c r="F455" s="45"/>
    </row>
    <row r="456" spans="1:6" x14ac:dyDescent="0.2">
      <c r="E456" s="45"/>
      <c r="F456" s="45"/>
    </row>
    <row r="457" spans="1:6" x14ac:dyDescent="0.2">
      <c r="E457" s="45"/>
      <c r="F457" s="45"/>
    </row>
    <row r="458" spans="1:6" x14ac:dyDescent="0.2">
      <c r="A458" s="13" t="s">
        <v>304</v>
      </c>
      <c r="B458" s="13"/>
      <c r="C458" s="13"/>
      <c r="D458" s="13"/>
      <c r="E458" s="13"/>
      <c r="F458" s="45"/>
    </row>
    <row r="459" spans="1:6" x14ac:dyDescent="0.2">
      <c r="A459" s="141"/>
      <c r="B459" s="142"/>
      <c r="C459" s="142"/>
      <c r="D459" s="142"/>
      <c r="E459" s="143"/>
      <c r="F459" s="45"/>
    </row>
    <row r="460" spans="1:6" x14ac:dyDescent="0.2">
      <c r="A460" s="141"/>
      <c r="B460" s="142"/>
      <c r="C460" s="142"/>
      <c r="D460" s="142"/>
      <c r="E460" s="143"/>
      <c r="F460" s="45"/>
    </row>
    <row r="461" spans="1:6" ht="21" customHeight="1" x14ac:dyDescent="0.2">
      <c r="A461" s="68" t="s">
        <v>305</v>
      </c>
      <c r="B461" s="69" t="s">
        <v>48</v>
      </c>
      <c r="C461" s="91" t="s">
        <v>49</v>
      </c>
      <c r="D461" s="91" t="s">
        <v>50</v>
      </c>
      <c r="E461" s="45"/>
      <c r="F461" s="45"/>
    </row>
    <row r="462" spans="1:6" x14ac:dyDescent="0.2">
      <c r="A462" s="29" t="s">
        <v>306</v>
      </c>
      <c r="B462" s="102">
        <f>SUM(B463:B467)</f>
        <v>0</v>
      </c>
      <c r="C462" s="102">
        <f>SUM(C463:C467)</f>
        <v>0</v>
      </c>
      <c r="D462" s="102">
        <f>SUM(D463:D467)</f>
        <v>0</v>
      </c>
      <c r="E462" s="45"/>
      <c r="F462" s="45"/>
    </row>
    <row r="463" spans="1:6" x14ac:dyDescent="0.2">
      <c r="A463" s="103" t="s">
        <v>307</v>
      </c>
      <c r="B463" s="56">
        <v>1118979.8999999999</v>
      </c>
      <c r="C463" s="56">
        <v>1513254.84</v>
      </c>
      <c r="D463" s="56">
        <f>C463-B463</f>
        <v>394274.94000000018</v>
      </c>
      <c r="E463" s="45"/>
      <c r="F463" s="45"/>
    </row>
    <row r="464" spans="1:6" x14ac:dyDescent="0.2">
      <c r="A464" s="103" t="s">
        <v>308</v>
      </c>
      <c r="B464" s="56">
        <v>1444310.77</v>
      </c>
      <c r="C464" s="56">
        <v>1444310.77</v>
      </c>
      <c r="D464" s="56">
        <f>C464-B464</f>
        <v>0</v>
      </c>
      <c r="E464" s="45"/>
      <c r="F464" s="45"/>
    </row>
    <row r="465" spans="1:6" x14ac:dyDescent="0.2">
      <c r="A465" s="103" t="s">
        <v>309</v>
      </c>
      <c r="B465" s="56">
        <v>25894.49</v>
      </c>
      <c r="C465" s="56">
        <v>25894.49</v>
      </c>
      <c r="D465" s="56">
        <f>C465-B465</f>
        <v>0</v>
      </c>
      <c r="E465" s="45"/>
      <c r="F465" s="45"/>
    </row>
    <row r="466" spans="1:6" x14ac:dyDescent="0.2">
      <c r="A466" s="103" t="s">
        <v>310</v>
      </c>
      <c r="B466" s="56">
        <v>-1113252.3999999999</v>
      </c>
      <c r="C466" s="56">
        <v>-1507527.34</v>
      </c>
      <c r="D466" s="56">
        <f>C466-B466</f>
        <v>-394274.94000000018</v>
      </c>
      <c r="E466" s="45"/>
      <c r="F466" s="45"/>
    </row>
    <row r="467" spans="1:6" x14ac:dyDescent="0.2">
      <c r="A467" s="103" t="s">
        <v>311</v>
      </c>
      <c r="B467" s="56">
        <v>-1475932.76</v>
      </c>
      <c r="C467" s="56">
        <v>-1475932.76</v>
      </c>
      <c r="D467" s="56">
        <f>C467-B467</f>
        <v>0</v>
      </c>
      <c r="E467" s="45"/>
      <c r="F467" s="45"/>
    </row>
    <row r="468" spans="1:6" x14ac:dyDescent="0.2">
      <c r="A468" s="33"/>
      <c r="B468" s="144"/>
      <c r="C468" s="144"/>
      <c r="D468" s="144"/>
      <c r="E468" s="45"/>
      <c r="F468" s="45"/>
    </row>
    <row r="469" spans="1:6" ht="21" customHeight="1" x14ac:dyDescent="0.2">
      <c r="B469" s="28">
        <f>B462</f>
        <v>0</v>
      </c>
      <c r="C469" s="28">
        <f>C462</f>
        <v>0</v>
      </c>
      <c r="D469" s="28">
        <f>D462</f>
        <v>0</v>
      </c>
      <c r="E469" s="45"/>
      <c r="F469" s="45"/>
    </row>
    <row r="470" spans="1:6" x14ac:dyDescent="0.2">
      <c r="E470" s="45"/>
      <c r="F470" s="45"/>
    </row>
    <row r="471" spans="1:6" x14ac:dyDescent="0.2">
      <c r="E471" s="45"/>
      <c r="F471" s="45"/>
    </row>
    <row r="472" spans="1:6" x14ac:dyDescent="0.2">
      <c r="E472" s="45"/>
      <c r="F472" s="45"/>
    </row>
    <row r="473" spans="1:6" x14ac:dyDescent="0.2">
      <c r="E473" s="45"/>
      <c r="F473" s="45"/>
    </row>
    <row r="474" spans="1:6" x14ac:dyDescent="0.2">
      <c r="A474" s="23" t="s">
        <v>312</v>
      </c>
      <c r="E474" s="45"/>
      <c r="F474" s="45"/>
    </row>
    <row r="475" spans="1:6" ht="12" customHeight="1" x14ac:dyDescent="0.2">
      <c r="E475" s="45"/>
      <c r="F475" s="45"/>
    </row>
    <row r="476" spans="1:6" x14ac:dyDescent="0.2">
      <c r="B476" s="5"/>
      <c r="C476" s="5"/>
      <c r="D476" s="5"/>
    </row>
    <row r="477" spans="1:6" x14ac:dyDescent="0.2">
      <c r="B477" s="5"/>
      <c r="C477" s="5"/>
      <c r="D477" s="5"/>
    </row>
    <row r="478" spans="1:6" x14ac:dyDescent="0.2">
      <c r="B478" s="5"/>
      <c r="C478" s="5"/>
      <c r="D478" s="5"/>
    </row>
    <row r="481" ht="12.75" customHeight="1" x14ac:dyDescent="0.2"/>
  </sheetData>
  <mergeCells count="67">
    <mergeCell ref="A458:E458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6:B416"/>
    <mergeCell ref="A417:B417"/>
    <mergeCell ref="A418:B418"/>
    <mergeCell ref="A421:D421"/>
    <mergeCell ref="A422:D422"/>
    <mergeCell ref="A423:D423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D365:E365"/>
    <mergeCell ref="A398:D398"/>
    <mergeCell ref="A400:D400"/>
    <mergeCell ref="A401:D401"/>
    <mergeCell ref="A402:D402"/>
    <mergeCell ref="A403:B403"/>
    <mergeCell ref="C195:D195"/>
    <mergeCell ref="C203:D203"/>
    <mergeCell ref="C211:D211"/>
    <mergeCell ref="C233:D233"/>
    <mergeCell ref="C241:D241"/>
    <mergeCell ref="D341:F341"/>
    <mergeCell ref="A2:F2"/>
    <mergeCell ref="A3:F3"/>
    <mergeCell ref="A4:F4"/>
    <mergeCell ref="A9:F9"/>
    <mergeCell ref="C80:D80"/>
    <mergeCell ref="C187:D187"/>
  </mergeCells>
  <dataValidations count="4">
    <dataValidation allowBlank="1" showInputMessage="1" showErrorMessage="1" prompt="Especificar origen de dicho recurso: Federal, Estatal, Municipal, Particulares." sqref="C182 C190 C198"/>
    <dataValidation allowBlank="1" showInputMessage="1" showErrorMessage="1" prompt="Características cualitativas significativas que les impacten financieramente." sqref="C147:D147 D182 D190 D198"/>
    <dataValidation allowBlank="1" showInputMessage="1" showErrorMessage="1" prompt="Corresponde al número de la cuenta de acuerdo al Plan de Cuentas emitido por el CONAC (DOF 22/11/2010)." sqref="A147"/>
    <dataValidation allowBlank="1" showInputMessage="1" showErrorMessage="1" prompt="Saldo final del periodo que corresponde la cuenta pública presentada (mensual:  enero, febrero, marzo, etc.; trimestral: 1er, 2do, 3ro. o 4to.)." sqref="B147 B182 B190 B198"/>
  </dataValidations>
  <printOptions horizontalCentered="1"/>
  <pageMargins left="0.39370078740157483" right="0" top="0.43307086614173229" bottom="0.70866141732283472" header="0.39370078740157483" footer="0"/>
  <pageSetup scale="71" fitToHeight="0" orientation="landscape" r:id="rId1"/>
  <headerFooter scaleWithDoc="0">
    <oddFooter>&amp;R&amp;P</oddFooter>
  </headerFooter>
  <rowBreaks count="6" manualBreakCount="6">
    <brk id="53" max="5" man="1"/>
    <brk id="107" max="5" man="1"/>
    <brk id="156" max="5" man="1"/>
    <brk id="324" max="5" man="1"/>
    <brk id="379" max="5" man="1"/>
    <brk id="395" max="5" man="1"/>
  </rowBreaks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0</xdr:colOff>
                <xdr:row>476</xdr:row>
                <xdr:rowOff>28575</xdr:rowOff>
              </from>
              <to>
                <xdr:col>6</xdr:col>
                <xdr:colOff>0</xdr:colOff>
                <xdr:row>480</xdr:row>
                <xdr:rowOff>38100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2017-11-26T16:41:03Z</dcterms:created>
  <dcterms:modified xsi:type="dcterms:W3CDTF">2017-11-26T16:42:08Z</dcterms:modified>
</cp:coreProperties>
</file>