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espaldo oficina\2024 lap\Estados Financieros\4to trimestre\Internet\03_Información programática\"/>
    </mc:Choice>
  </mc:AlternateContent>
  <bookViews>
    <workbookView xWindow="-120" yWindow="-120" windowWidth="29040" windowHeight="1584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workbook>
</file>

<file path=xl/calcChain.xml><?xml version="1.0" encoding="utf-8"?>
<calcChain xmlns="http://schemas.openxmlformats.org/spreadsheetml/2006/main">
  <c r="T20" i="5" l="1"/>
  <c r="T17" i="5"/>
  <c r="T16" i="5"/>
  <c r="T15" i="5"/>
  <c r="T13" i="5"/>
  <c r="T12" i="5"/>
  <c r="T10" i="5"/>
  <c r="T11" i="5"/>
  <c r="T6" i="5"/>
  <c r="T9" i="5"/>
  <c r="T5" i="5"/>
  <c r="T8" i="5"/>
  <c r="T7" i="5"/>
  <c r="V17" i="5" l="1"/>
  <c r="V16" i="5"/>
  <c r="V19" i="5"/>
  <c r="S19" i="5"/>
  <c r="U19" i="5" s="1"/>
  <c r="S17" i="5"/>
  <c r="U17" i="5" s="1"/>
  <c r="S16" i="5"/>
  <c r="U16" i="5" s="1"/>
  <c r="V18" i="5"/>
  <c r="S18" i="5"/>
  <c r="U18" i="5" s="1"/>
  <c r="V14" i="5"/>
  <c r="S14" i="5"/>
  <c r="U14" i="5" s="1"/>
  <c r="V13" i="5"/>
  <c r="S13" i="5"/>
  <c r="U13" i="5" s="1"/>
  <c r="S20" i="5"/>
  <c r="S15" i="5"/>
  <c r="S11" i="5"/>
  <c r="S10" i="5"/>
  <c r="S9" i="5"/>
  <c r="S8" i="5"/>
  <c r="S6" i="5"/>
  <c r="S5" i="5"/>
  <c r="W18" i="5" l="1"/>
  <c r="W14" i="5"/>
  <c r="W13" i="5"/>
  <c r="W17" i="5"/>
  <c r="W19" i="5"/>
  <c r="W16" i="5"/>
  <c r="U20" i="5"/>
  <c r="U15" i="5"/>
  <c r="U12" i="5"/>
  <c r="U11" i="5"/>
  <c r="U10" i="5"/>
  <c r="U9" i="5"/>
  <c r="U8" i="5"/>
  <c r="U7" i="5"/>
  <c r="U6" i="5"/>
  <c r="U5" i="5"/>
  <c r="V9" i="5" l="1"/>
  <c r="W9" i="5" s="1"/>
  <c r="V20" i="5" l="1"/>
  <c r="W20" i="5" s="1"/>
  <c r="V15" i="5"/>
  <c r="W15" i="5" s="1"/>
  <c r="V12" i="5"/>
  <c r="W12" i="5" s="1"/>
  <c r="V11" i="5"/>
  <c r="W11" i="5" s="1"/>
  <c r="V10" i="5"/>
  <c r="W10" i="5" s="1"/>
  <c r="V8" i="5"/>
  <c r="W8" i="5" s="1"/>
  <c r="V7" i="5"/>
  <c r="W7" i="5" s="1"/>
  <c r="V6" i="5"/>
  <c r="W6" i="5" s="1"/>
  <c r="V5" i="5"/>
  <c r="W5" i="5" s="1"/>
</calcChain>
</file>

<file path=xl/sharedStrings.xml><?xml version="1.0" encoding="utf-8"?>
<sst xmlns="http://schemas.openxmlformats.org/spreadsheetml/2006/main" count="180" uniqueCount="131">
  <si>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</si>
  <si>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</si>
  <si>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</si>
  <si>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</si>
  <si>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</si>
  <si>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</si>
  <si>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</si>
  <si>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</si>
  <si>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</si>
  <si>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</si>
  <si>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</si>
  <si>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</si>
  <si>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</si>
  <si>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</si>
  <si>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</si>
  <si>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</si>
  <si>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</si>
  <si>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</si>
  <si>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</si>
  <si>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</si>
  <si>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</si>
  <si>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</si>
  <si>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</si>
  <si>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</si>
  <si>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</si>
  <si>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</si>
  <si>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</si>
  <si>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</si>
  <si>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</si>
  <si>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</si>
  <si>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</si>
  <si>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</si>
  <si>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</si>
  <si>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</si>
  <si>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</si>
  <si>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</si>
  <si>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</si>
  <si>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</si>
  <si>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</si>
  <si>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</si>
  <si>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</si>
  <si>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</si>
  <si>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</si>
  <si>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</si>
  <si>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</si>
  <si>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</si>
  <si>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</si>
  <si>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</si>
  <si>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</si>
  <si>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</si>
  <si>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</si>
  <si>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</si>
  <si>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</si>
  <si>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</si>
  <si>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</si>
  <si>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</si>
  <si>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</si>
  <si>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</si>
  <si>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</si>
  <si>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</si>
  <si>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</si>
  <si>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</si>
  <si>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</si>
  <si>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</si>
  <si>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</si>
  <si>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</si>
  <si>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</si>
  <si>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</si>
  <si>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</si>
  <si>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</si>
  <si>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</si>
  <si>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</si>
  <si>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</si>
  <si>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</si>
  <si>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</si>
  <si>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</si>
  <si>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</si>
  <si>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</si>
  <si>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</si>
  <si>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</si>
  <si>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</si>
  <si>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</si>
  <si>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</si>
  <si>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</si>
  <si>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</si>
  <si>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</si>
  <si>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t>
  </si>
  <si>
    <t>E003PB0411</t>
  </si>
  <si>
    <t>Desarrollo del programa editorial del MIQ</t>
  </si>
  <si>
    <t>Museo Iconografico del Quijote</t>
  </si>
  <si>
    <t>Si</t>
  </si>
  <si>
    <t>Actividad</t>
  </si>
  <si>
    <t>Difusión de la labor editorial</t>
  </si>
  <si>
    <t>Tasa de variación de ediciones impresas por el Museo Iconográfico del Quijote</t>
  </si>
  <si>
    <t>(A/B-1)*100</t>
  </si>
  <si>
    <t>Tasa de variación en el número de ediciones del sello MIQ difundidas entre la población</t>
  </si>
  <si>
    <t>E003PB0412</t>
  </si>
  <si>
    <t>Desarrollo de eventos artisticos y culturales en el Museo Iconografico del Quiote</t>
  </si>
  <si>
    <t>Promedio de usuarios impactados por producto
cultural y artístico realizado y difundido por el Museo Iconográfico del Quijote</t>
  </si>
  <si>
    <t>A/B</t>
  </si>
  <si>
    <t>E003PB0413</t>
  </si>
  <si>
    <t>Desarrollo del programa de artes visuales del Museo Iconografico del Quijote</t>
  </si>
  <si>
    <t>Realizacion de exposiciones en el Museo Iconografico del Quijote</t>
  </si>
  <si>
    <t>Promedio de asistentes por exposición de obra plástica intra y extra muros realizada por el Museo
Iconográfico del Quijote</t>
  </si>
  <si>
    <t>E003PB2835</t>
  </si>
  <si>
    <t>Desarrollo de Actividades de Fomento a la lectura</t>
  </si>
  <si>
    <t>Promedio de asistentes a las actividades de fomento
a la lectura realizadas por el MIQ</t>
  </si>
  <si>
    <t>G</t>
  </si>
  <si>
    <t>M000GA2018</t>
  </si>
  <si>
    <t>Direccion estratégica del MIQ</t>
  </si>
  <si>
    <t>Convenios o acuerdos con otras Instituciones
vinculadas</t>
  </si>
  <si>
    <t>A/B*100</t>
  </si>
  <si>
    <t>Procesos y entregables de la unidades administrativas debidamente cumplidas</t>
  </si>
  <si>
    <t>Proyectos de inversión pública y privados presentados y gestionados</t>
  </si>
  <si>
    <t>Estados financieros trimestrales generados</t>
  </si>
  <si>
    <t>Expedientes de seguimiento</t>
  </si>
  <si>
    <t>P000GB1023</t>
  </si>
  <si>
    <t>Administración de los recursos humanos, materiales y financieros del MIQ</t>
  </si>
  <si>
    <t xml:space="preserve">Informes de las sesiones de Consejo Directivo conforme a lo establecido en el Decreto Gubernativo 127 </t>
  </si>
  <si>
    <t>Expedientes de obligaciones tributarias integrados</t>
  </si>
  <si>
    <t>Solicitudes y obligaciones de la Unidad de Transparencia </t>
  </si>
  <si>
    <t>Integración del Anteproyecto del Paquete Fiscal del Museo</t>
  </si>
  <si>
    <t>Minutas de trabajo de revisión de archivo</t>
  </si>
  <si>
    <t>"Bajo protesta de decir verdad declaramos de los Estados Financieros y sus notas, son razonablemente correctos y son responsabilidad del emisor"</t>
  </si>
  <si>
    <t>_______________________________</t>
  </si>
  <si>
    <t>_________________________________</t>
  </si>
  <si>
    <t>Lic. Onofre Sanchez Menchero</t>
  </si>
  <si>
    <t>C.P. Julia Irene Maldonado Mendoza</t>
  </si>
  <si>
    <t>Director General</t>
  </si>
  <si>
    <t>Coordinadora Administrativa</t>
  </si>
  <si>
    <t>MUSEO ICONOGRAFICO DEL QUIJOTE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</si>
</sst>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33"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8"/>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2">
    <xf numFmtId="0" fontId="0" fillId="0" borderId="0"/>
    <xf numFmtId="164" fontId="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43" fontId="1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14" fillId="0" borderId="0" applyFont="0" applyFill="0" applyBorder="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4" fillId="13" borderId="15" applyNumberFormat="0" applyAlignment="0" applyProtection="0"/>
    <xf numFmtId="0" fontId="25" fillId="14" borderId="16" applyNumberFormat="0" applyAlignment="0" applyProtection="0"/>
    <xf numFmtId="0" fontId="26" fillId="14" borderId="15" applyNumberFormat="0" applyAlignment="0" applyProtection="0"/>
    <xf numFmtId="0" fontId="27" fillId="0" borderId="17" applyNumberFormat="0" applyFill="0" applyAlignment="0" applyProtection="0"/>
    <xf numFmtId="0" fontId="28" fillId="15" borderId="1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0" applyNumberFormat="0" applyFill="0" applyAlignment="0" applyProtection="0"/>
    <xf numFmtId="0" fontId="3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2" fillId="40" borderId="0" applyNumberFormat="0" applyBorder="0" applyAlignment="0" applyProtection="0"/>
    <xf numFmtId="0" fontId="1" fillId="0" borderId="0"/>
    <xf numFmtId="43" fontId="1" fillId="0" borderId="0" applyFont="0" applyFill="0" applyBorder="0" applyAlignment="0" applyProtection="0"/>
    <xf numFmtId="0" fontId="1" fillId="16" borderId="19" applyNumberFormat="0" applyFont="0" applyAlignment="0" applyProtection="0"/>
    <xf numFmtId="0" fontId="14"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43" fontId="1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43" fontId="14" fillId="0" borderId="0" applyFont="0" applyFill="0" applyBorder="0" applyAlignment="0" applyProtection="0"/>
  </cellStyleXfs>
  <cellXfs count="68">
    <xf numFmtId="0" fontId="0" fillId="0" borderId="0" xfId="0"/>
    <xf numFmtId="0" fontId="0" fillId="0" borderId="0" xfId="0" applyProtection="1">
      <protection locked="0"/>
    </xf>
    <xf numFmtId="0" fontId="8" fillId="0" borderId="0" xfId="0" applyFont="1" applyAlignment="1">
      <alignment horizontal="justify" vertical="top" wrapText="1"/>
    </xf>
    <xf numFmtId="0" fontId="7" fillId="2" borderId="0" xfId="8" applyFont="1" applyFill="1" applyAlignment="1">
      <alignment horizontal="justify" vertical="top" wrapText="1"/>
    </xf>
    <xf numFmtId="0" fontId="9" fillId="0" borderId="0" xfId="0" applyFont="1" applyAlignment="1">
      <alignment horizontal="justify" vertical="top" wrapText="1"/>
    </xf>
    <xf numFmtId="0" fontId="7" fillId="3" borderId="0" xfId="8" applyFont="1" applyFill="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5" fillId="5" borderId="0" xfId="0" applyFont="1" applyFill="1" applyAlignment="1">
      <alignment horizontal="center" vertical="center" wrapText="1"/>
    </xf>
    <xf numFmtId="0" fontId="5" fillId="5"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7" borderId="0" xfId="16" applyFont="1" applyFill="1" applyAlignment="1">
      <alignment horizontal="center" vertical="center" wrapText="1"/>
    </xf>
    <xf numFmtId="0" fontId="12" fillId="0" borderId="0" xfId="0" applyFont="1" applyAlignment="1">
      <alignment horizontal="center" vertical="top"/>
    </xf>
    <xf numFmtId="0" fontId="5" fillId="5" borderId="0" xfId="0" applyFont="1" applyFill="1" applyAlignment="1">
      <alignment horizontal="center" vertical="top" wrapText="1"/>
    </xf>
    <xf numFmtId="0" fontId="5" fillId="6" borderId="0" xfId="16" applyFont="1" applyFill="1" applyAlignment="1">
      <alignment horizontal="center" vertical="center" wrapText="1"/>
    </xf>
    <xf numFmtId="0" fontId="5" fillId="5" borderId="2" xfId="0" applyFont="1" applyFill="1" applyBorder="1" applyAlignment="1">
      <alignment horizontal="center" vertical="center" wrapText="1"/>
    </xf>
    <xf numFmtId="4" fontId="5" fillId="6" borderId="2" xfId="16" applyNumberFormat="1" applyFont="1" applyFill="1" applyBorder="1" applyAlignment="1">
      <alignment horizontal="center" vertical="center" wrapText="1"/>
    </xf>
    <xf numFmtId="0" fontId="5" fillId="6" borderId="2" xfId="16"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7" borderId="2" xfId="16" applyFont="1" applyFill="1" applyBorder="1" applyAlignment="1">
      <alignment horizontal="center" vertical="center" wrapText="1"/>
    </xf>
    <xf numFmtId="0" fontId="5" fillId="5" borderId="4" xfId="0" applyFont="1" applyFill="1" applyBorder="1" applyAlignment="1">
      <alignment horizontal="centerContinuous"/>
    </xf>
    <xf numFmtId="0" fontId="5" fillId="4" borderId="4" xfId="0" applyFont="1" applyFill="1" applyBorder="1" applyAlignment="1">
      <alignment horizontal="centerContinuous" vertical="center" wrapText="1"/>
    </xf>
    <xf numFmtId="0" fontId="5" fillId="7" borderId="4" xfId="0" applyFont="1" applyFill="1" applyBorder="1" applyAlignment="1">
      <alignment horizontal="centerContinuous" wrapText="1"/>
    </xf>
    <xf numFmtId="0" fontId="5" fillId="9" borderId="0" xfId="16" applyFont="1" applyFill="1" applyAlignment="1">
      <alignment horizontal="centerContinuous" vertical="center" wrapText="1"/>
    </xf>
    <xf numFmtId="0" fontId="5" fillId="9" borderId="3" xfId="16" applyFont="1" applyFill="1" applyBorder="1" applyAlignment="1">
      <alignment horizontal="center" vertical="center" wrapText="1"/>
    </xf>
    <xf numFmtId="0" fontId="5" fillId="9" borderId="2" xfId="16" applyFont="1" applyFill="1" applyBorder="1" applyAlignment="1">
      <alignment horizontal="center" vertical="center" wrapText="1"/>
    </xf>
    <xf numFmtId="0" fontId="5" fillId="9" borderId="0" xfId="16" applyFont="1" applyFill="1" applyAlignment="1">
      <alignment horizontal="center" vertical="center" wrapText="1"/>
    </xf>
    <xf numFmtId="0" fontId="5" fillId="6" borderId="4" xfId="8" applyFont="1" applyFill="1" applyBorder="1" applyAlignment="1" applyProtection="1">
      <alignment horizontal="centerContinuous" vertical="center" wrapText="1"/>
      <protection locked="0"/>
    </xf>
    <xf numFmtId="0" fontId="15" fillId="0" borderId="8" xfId="0" applyFont="1" applyBorder="1" applyAlignment="1">
      <alignment horizontal="center" vertical="center" wrapText="1"/>
    </xf>
    <xf numFmtId="0" fontId="0" fillId="0" borderId="8" xfId="0" applyBorder="1" applyAlignment="1">
      <alignment horizontal="left" vertical="center" wrapText="1"/>
    </xf>
    <xf numFmtId="1" fontId="16" fillId="0" borderId="8" xfId="0" applyNumberFormat="1" applyFont="1" applyBorder="1" applyAlignment="1">
      <alignment horizontal="right" vertical="center" shrinkToFit="1"/>
    </xf>
    <xf numFmtId="9" fontId="16" fillId="0" borderId="9" xfId="0" applyNumberFormat="1" applyFont="1" applyBorder="1" applyAlignment="1">
      <alignment horizontal="center" vertical="center" shrinkToFit="1"/>
    </xf>
    <xf numFmtId="3" fontId="16" fillId="0" borderId="8" xfId="0" applyNumberFormat="1" applyFont="1" applyBorder="1" applyAlignment="1">
      <alignment horizontal="right" vertical="center" shrinkToFit="1"/>
    </xf>
    <xf numFmtId="0" fontId="0" fillId="0" borderId="6" xfId="0" applyBorder="1" applyAlignment="1">
      <alignment horizontal="center" vertical="center"/>
    </xf>
    <xf numFmtId="0" fontId="0" fillId="0" borderId="6" xfId="0" applyBorder="1" applyAlignment="1">
      <alignment horizontal="center" vertical="center" wrapText="1"/>
    </xf>
    <xf numFmtId="43" fontId="0" fillId="0" borderId="0" xfId="0" applyNumberFormat="1" applyAlignment="1" applyProtection="1">
      <alignment horizontal="center" vertical="top"/>
      <protection locked="0"/>
    </xf>
    <xf numFmtId="43" fontId="14" fillId="0" borderId="6" xfId="17" applyFont="1" applyFill="1" applyBorder="1" applyAlignment="1" applyProtection="1">
      <alignment vertical="center"/>
    </xf>
    <xf numFmtId="43" fontId="0" fillId="0" borderId="0" xfId="17" applyFont="1" applyProtection="1">
      <protection locked="0"/>
    </xf>
    <xf numFmtId="4" fontId="16" fillId="0" borderId="8" xfId="17" applyNumberFormat="1" applyFont="1" applyBorder="1" applyAlignment="1">
      <alignment horizontal="right" vertical="center" shrinkToFit="1"/>
    </xf>
    <xf numFmtId="4" fontId="16" fillId="0" borderId="8" xfId="17" applyNumberFormat="1" applyFont="1" applyFill="1" applyBorder="1" applyAlignment="1">
      <alignment horizontal="right" vertical="center" shrinkToFit="1"/>
    </xf>
    <xf numFmtId="4" fontId="15" fillId="0" borderId="8" xfId="17" applyNumberFormat="1" applyFont="1" applyFill="1" applyBorder="1" applyAlignment="1">
      <alignment horizontal="right" vertical="center" wrapText="1"/>
    </xf>
    <xf numFmtId="0" fontId="0" fillId="0" borderId="11" xfId="0" applyBorder="1" applyAlignment="1">
      <alignment horizontal="left" vertical="center"/>
    </xf>
    <xf numFmtId="0" fontId="15" fillId="0" borderId="0" xfId="8" applyFont="1" applyAlignment="1" applyProtection="1">
      <alignment horizontal="center"/>
      <protection locked="0"/>
    </xf>
    <xf numFmtId="0" fontId="3" fillId="0" borderId="0" xfId="0" applyFont="1"/>
    <xf numFmtId="4" fontId="15" fillId="0" borderId="0" xfId="8" applyNumberFormat="1" applyFont="1" applyAlignment="1" applyProtection="1">
      <alignment vertical="top"/>
      <protection locked="0"/>
    </xf>
    <xf numFmtId="0" fontId="14" fillId="0" borderId="0" xfId="23" applyFont="1" applyAlignment="1" applyProtection="1">
      <alignment vertical="top"/>
      <protection locked="0"/>
    </xf>
    <xf numFmtId="0" fontId="15" fillId="0" borderId="0" xfId="8" applyFont="1" applyAlignment="1" applyProtection="1">
      <alignment horizontal="center" vertical="top"/>
      <protection locked="0"/>
    </xf>
    <xf numFmtId="43" fontId="14" fillId="0" borderId="6" xfId="17" applyFont="1" applyFill="1" applyBorder="1" applyAlignment="1" applyProtection="1">
      <alignment vertical="center"/>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43" fontId="14" fillId="0" borderId="6" xfId="17" applyFont="1" applyFill="1" applyBorder="1" applyAlignment="1" applyProtection="1">
      <alignment vertical="center"/>
    </xf>
    <xf numFmtId="43" fontId="14" fillId="0" borderId="10" xfId="17" applyFont="1" applyFill="1" applyBorder="1" applyAlignment="1" applyProtection="1">
      <alignment vertical="center" wrapText="1"/>
    </xf>
    <xf numFmtId="43" fontId="14" fillId="0" borderId="0" xfId="17" applyFont="1" applyFill="1" applyBorder="1" applyAlignment="1" applyProtection="1">
      <alignment vertical="center" wrapText="1"/>
    </xf>
    <xf numFmtId="0" fontId="10" fillId="8" borderId="5" xfId="8" applyFont="1" applyFill="1" applyBorder="1" applyAlignment="1" applyProtection="1">
      <alignment horizontal="center" vertical="center" wrapText="1"/>
      <protection locked="0"/>
    </xf>
    <xf numFmtId="0" fontId="10" fillId="8" borderId="6" xfId="8" applyFont="1" applyFill="1" applyBorder="1" applyAlignment="1" applyProtection="1">
      <alignment horizontal="center" vertical="center" wrapText="1"/>
      <protection locked="0"/>
    </xf>
    <xf numFmtId="0" fontId="10" fillId="8" borderId="3" xfId="8"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7" xfId="0" applyBorder="1" applyAlignment="1">
      <alignment horizontal="center" vertical="center" wrapText="1"/>
    </xf>
    <xf numFmtId="43" fontId="14" fillId="0" borderId="0" xfId="17" applyFont="1" applyFill="1" applyBorder="1" applyAlignment="1" applyProtection="1">
      <alignment vertical="center"/>
    </xf>
    <xf numFmtId="43" fontId="14" fillId="0" borderId="7" xfId="17" applyFont="1" applyFill="1" applyBorder="1" applyAlignment="1" applyProtection="1">
      <alignment vertical="center"/>
    </xf>
    <xf numFmtId="43" fontId="0" fillId="0" borderId="0" xfId="17" applyFont="1" applyFill="1" applyBorder="1" applyAlignment="1" applyProtection="1">
      <alignment vertical="center"/>
    </xf>
  </cellXfs>
  <cellStyles count="92">
    <cellStyle name="20% - Énfasis1" xfId="45" builtinId="30" customBuiltin="1"/>
    <cellStyle name="20% - Énfasis2" xfId="49" builtinId="34" customBuiltin="1"/>
    <cellStyle name="20% - Énfasis3" xfId="53" builtinId="38" customBuiltin="1"/>
    <cellStyle name="20% - Énfasis4" xfId="57" builtinId="42" customBuiltin="1"/>
    <cellStyle name="20% - Énfasis5" xfId="61" builtinId="46" customBuiltin="1"/>
    <cellStyle name="20% - Énfasis6" xfId="65" builtinId="50" customBuiltin="1"/>
    <cellStyle name="40% - Énfasis1" xfId="46" builtinId="31" customBuiltin="1"/>
    <cellStyle name="40% - Énfasis2" xfId="50" builtinId="35" customBuiltin="1"/>
    <cellStyle name="40% - Énfasis3" xfId="54" builtinId="39" customBuiltin="1"/>
    <cellStyle name="40% - Énfasis4" xfId="58" builtinId="43" customBuiltin="1"/>
    <cellStyle name="40% - Énfasis5" xfId="62" builtinId="47" customBuiltin="1"/>
    <cellStyle name="40% - Énfasis6" xfId="66" builtinId="51" customBuiltin="1"/>
    <cellStyle name="60% - Énfasis1" xfId="47" builtinId="32" customBuiltin="1"/>
    <cellStyle name="60% - Énfasis2" xfId="51" builtinId="36" customBuiltin="1"/>
    <cellStyle name="60% - Énfasis3" xfId="55" builtinId="40" customBuiltin="1"/>
    <cellStyle name="60% - Énfasis4" xfId="59" builtinId="44" customBuiltin="1"/>
    <cellStyle name="60% - Énfasis5" xfId="63" builtinId="48" customBuiltin="1"/>
    <cellStyle name="60% - Énfasis6" xfId="67" builtinId="52" customBuiltin="1"/>
    <cellStyle name="Buena" xfId="33" builtinId="26" customBuiltin="1"/>
    <cellStyle name="Cálculo" xfId="38" builtinId="22" customBuiltin="1"/>
    <cellStyle name="Celda de comprobación" xfId="40" builtinId="23" customBuiltin="1"/>
    <cellStyle name="Celda vinculada" xfId="39" builtinId="24" customBuiltin="1"/>
    <cellStyle name="Encabezado 1" xfId="29" builtinId="16" customBuiltin="1"/>
    <cellStyle name="Encabezado 4" xfId="32" builtinId="19" customBuiltin="1"/>
    <cellStyle name="Énfasis1" xfId="44" builtinId="29" customBuiltin="1"/>
    <cellStyle name="Énfasis2" xfId="48" builtinId="33" customBuiltin="1"/>
    <cellStyle name="Énfasis3" xfId="52" builtinId="37" customBuiltin="1"/>
    <cellStyle name="Énfasis4" xfId="56" builtinId="41" customBuiltin="1"/>
    <cellStyle name="Énfasis5" xfId="60" builtinId="45" customBuiltin="1"/>
    <cellStyle name="Énfasis6" xfId="64" builtinId="49" customBuiltin="1"/>
    <cellStyle name="Entrada" xfId="36" builtinId="20" customBuiltin="1"/>
    <cellStyle name="Euro" xfId="1"/>
    <cellStyle name="Incorrecto" xfId="34" builtinId="27" customBuiltin="1"/>
    <cellStyle name="Millares" xfId="17" builtinId="3"/>
    <cellStyle name="Millares 2" xfId="2"/>
    <cellStyle name="Millares 2 2" xfId="3"/>
    <cellStyle name="Millares 2 2 2" xfId="19"/>
    <cellStyle name="Millares 2 2 2 2" xfId="83"/>
    <cellStyle name="Millares 2 2 3" xfId="73"/>
    <cellStyle name="Millares 2 3" xfId="4"/>
    <cellStyle name="Millares 2 3 2" xfId="20"/>
    <cellStyle name="Millares 2 3 2 2" xfId="84"/>
    <cellStyle name="Millares 2 3 3" xfId="74"/>
    <cellStyle name="Millares 2 4" xfId="18"/>
    <cellStyle name="Millares 2 4 2" xfId="82"/>
    <cellStyle name="Millares 2 5" xfId="72"/>
    <cellStyle name="Millares 3" xfId="5"/>
    <cellStyle name="Millares 3 2" xfId="21"/>
    <cellStyle name="Millares 3 2 2" xfId="85"/>
    <cellStyle name="Millares 3 3" xfId="75"/>
    <cellStyle name="Millares 4" xfId="27"/>
    <cellStyle name="Millares 4 2" xfId="91"/>
    <cellStyle name="Millares 5" xfId="81"/>
    <cellStyle name="Millares 6" xfId="69"/>
    <cellStyle name="Moneda 2" xfId="6"/>
    <cellStyle name="Moneda 2 2" xfId="22"/>
    <cellStyle name="Moneda 2 2 2" xfId="86"/>
    <cellStyle name="Moneda 2 3" xfId="76"/>
    <cellStyle name="Neutral" xfId="35" builtinId="28" customBuiltin="1"/>
    <cellStyle name="Normal" xfId="0" builtinId="0"/>
    <cellStyle name="Normal 2" xfId="7"/>
    <cellStyle name="Normal 2 2" xfId="8"/>
    <cellStyle name="Normal 2 3" xfId="23"/>
    <cellStyle name="Normal 2 3 2" xfId="87"/>
    <cellStyle name="Normal 2 4" xfId="77"/>
    <cellStyle name="Normal 3" xfId="9"/>
    <cellStyle name="Normal 3 2" xfId="24"/>
    <cellStyle name="Normal 3 2 2" xfId="88"/>
    <cellStyle name="Normal 3 3" xfId="78"/>
    <cellStyle name="Normal 4" xfId="10"/>
    <cellStyle name="Normal 4 2" xfId="11"/>
    <cellStyle name="Normal 5" xfId="12"/>
    <cellStyle name="Normal 5 2" xfId="13"/>
    <cellStyle name="Normal 6" xfId="14"/>
    <cellStyle name="Normal 6 2" xfId="15"/>
    <cellStyle name="Normal 6 2 2" xfId="26"/>
    <cellStyle name="Normal 6 2 2 2" xfId="90"/>
    <cellStyle name="Normal 6 2 3" xfId="80"/>
    <cellStyle name="Normal 6 3" xfId="25"/>
    <cellStyle name="Normal 6 3 2" xfId="89"/>
    <cellStyle name="Normal 6 4" xfId="79"/>
    <cellStyle name="Normal 7" xfId="71"/>
    <cellStyle name="Normal 8" xfId="68"/>
    <cellStyle name="Normal_141008Reportes Cuadros Institucionales-sectorialesADV" xfId="16"/>
    <cellStyle name="Notas 2" xfId="70"/>
    <cellStyle name="Salida" xfId="37" builtinId="21" customBuiltin="1"/>
    <cellStyle name="Texto de advertencia" xfId="41" builtinId="11" customBuiltin="1"/>
    <cellStyle name="Texto explicativo" xfId="42" builtinId="53" customBuiltin="1"/>
    <cellStyle name="Título" xfId="28" builtinId="15" customBuiltin="1"/>
    <cellStyle name="Título 2" xfId="30" builtinId="17" customBuiltin="1"/>
    <cellStyle name="Título 3" xfId="31" builtinId="18" customBuiltin="1"/>
    <cellStyle name="Total" xfId="43" builtinId="25" customBuiltin="1"/>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topLeftCell="B1" zoomScale="85" zoomScaleNormal="85" workbookViewId="0">
      <pane xSplit="1" ySplit="3" topLeftCell="C4" activePane="bottomRight" state="frozen"/>
      <selection activeCell="B1" sqref="B1"/>
      <selection pane="topRight" activeCell="C1" sqref="C1"/>
      <selection pane="bottomLeft" activeCell="B4" sqref="B4"/>
      <selection pane="bottomRight" activeCell="A2" sqref="A2"/>
    </sheetView>
  </sheetViews>
  <sheetFormatPr baseColWidth="10" defaultColWidth="12" defaultRowHeight="11.25" x14ac:dyDescent="0.2"/>
  <cols>
    <col min="1" max="1" width="22.33203125" customWidth="1"/>
    <col min="2" max="2" width="18.6640625"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60" t="s">
        <v>130</v>
      </c>
      <c r="B1" s="61"/>
      <c r="C1" s="61"/>
      <c r="D1" s="61"/>
      <c r="E1" s="61"/>
      <c r="F1" s="61"/>
      <c r="G1" s="61"/>
      <c r="H1" s="61"/>
      <c r="I1" s="61"/>
      <c r="J1" s="61"/>
      <c r="K1" s="61"/>
      <c r="L1" s="61"/>
      <c r="M1" s="61"/>
      <c r="N1" s="61"/>
      <c r="O1" s="61"/>
      <c r="P1" s="61"/>
      <c r="Q1" s="61"/>
      <c r="R1" s="61"/>
      <c r="S1" s="61"/>
      <c r="T1" s="61"/>
      <c r="U1" s="61"/>
      <c r="V1" s="61"/>
      <c r="W1" s="62"/>
    </row>
    <row r="2" spans="1:23" ht="11.25" customHeight="1" x14ac:dyDescent="0.2">
      <c r="A2" s="25" t="s">
        <v>85</v>
      </c>
      <c r="B2" s="25"/>
      <c r="C2" s="25"/>
      <c r="D2" s="25"/>
      <c r="E2" s="25"/>
      <c r="F2" s="32" t="s">
        <v>2</v>
      </c>
      <c r="G2" s="32"/>
      <c r="H2" s="32"/>
      <c r="I2" s="32"/>
      <c r="J2" s="32"/>
      <c r="K2" s="26" t="s">
        <v>72</v>
      </c>
      <c r="L2" s="26"/>
      <c r="M2" s="26"/>
      <c r="N2" s="27" t="s">
        <v>73</v>
      </c>
      <c r="O2" s="27"/>
      <c r="P2" s="27"/>
      <c r="Q2" s="27"/>
      <c r="R2" s="27"/>
      <c r="S2" s="27"/>
      <c r="T2" s="27"/>
      <c r="U2" s="28" t="s">
        <v>55</v>
      </c>
      <c r="V2" s="28"/>
      <c r="W2" s="28"/>
    </row>
    <row r="3" spans="1:23"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29" t="s">
        <v>54</v>
      </c>
      <c r="V3" s="30" t="s">
        <v>31</v>
      </c>
      <c r="W3" s="30" t="s">
        <v>71</v>
      </c>
    </row>
    <row r="4" spans="1:23"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1">
        <v>21</v>
      </c>
      <c r="V4" s="31">
        <v>22</v>
      </c>
      <c r="W4" s="31">
        <v>23</v>
      </c>
    </row>
    <row r="5" spans="1:23" ht="22.5" x14ac:dyDescent="0.2">
      <c r="A5" s="63" t="s">
        <v>86</v>
      </c>
      <c r="B5" s="63" t="s">
        <v>87</v>
      </c>
      <c r="C5" s="64" t="s">
        <v>88</v>
      </c>
      <c r="D5" s="63">
        <v>242</v>
      </c>
      <c r="E5" s="64" t="s">
        <v>89</v>
      </c>
      <c r="F5" s="65">
        <v>4456853.0199999996</v>
      </c>
      <c r="G5" s="65">
        <v>4324332.22</v>
      </c>
      <c r="H5" s="67">
        <v>4040944.44</v>
      </c>
      <c r="I5" s="67">
        <v>4040944.44</v>
      </c>
      <c r="J5" s="67">
        <v>4040944.44</v>
      </c>
      <c r="K5" s="63" t="s">
        <v>90</v>
      </c>
      <c r="L5" s="63" t="s">
        <v>91</v>
      </c>
      <c r="M5" s="64" t="s">
        <v>92</v>
      </c>
      <c r="N5" s="33" t="s">
        <v>93</v>
      </c>
      <c r="O5" s="33" t="s">
        <v>29</v>
      </c>
      <c r="P5" s="33" t="s">
        <v>94</v>
      </c>
      <c r="Q5" s="34"/>
      <c r="R5" s="35">
        <v>7</v>
      </c>
      <c r="S5" s="35">
        <f>R5</f>
        <v>7</v>
      </c>
      <c r="T5" s="35">
        <f>2+1+2+5+1</f>
        <v>11</v>
      </c>
      <c r="U5" s="35">
        <f t="shared" ref="U5:U20" si="0">S5</f>
        <v>7</v>
      </c>
      <c r="V5" s="35">
        <f t="shared" ref="V5:V20" si="1">T5</f>
        <v>11</v>
      </c>
      <c r="W5" s="36">
        <f>V5*1/U5</f>
        <v>1.5714285714285714</v>
      </c>
    </row>
    <row r="6" spans="1:23" ht="22.5" x14ac:dyDescent="0.2">
      <c r="A6" s="55"/>
      <c r="B6" s="55"/>
      <c r="C6" s="56"/>
      <c r="D6" s="55"/>
      <c r="E6" s="56"/>
      <c r="F6" s="66"/>
      <c r="G6" s="66"/>
      <c r="H6" s="66"/>
      <c r="I6" s="66"/>
      <c r="J6" s="66"/>
      <c r="K6" s="55"/>
      <c r="L6" s="55"/>
      <c r="M6" s="56"/>
      <c r="N6" s="33" t="s">
        <v>95</v>
      </c>
      <c r="O6" s="33" t="s">
        <v>29</v>
      </c>
      <c r="P6" s="33" t="s">
        <v>94</v>
      </c>
      <c r="Q6" s="34"/>
      <c r="R6" s="37">
        <v>9100</v>
      </c>
      <c r="S6" s="43">
        <f t="shared" ref="S6:S20" si="2">R6</f>
        <v>9100</v>
      </c>
      <c r="T6" s="44">
        <f>280+287+457+2791+1658+330+2027+329+1197+1132+577+459</f>
        <v>11524</v>
      </c>
      <c r="U6" s="43">
        <f t="shared" si="0"/>
        <v>9100</v>
      </c>
      <c r="V6" s="43">
        <f t="shared" si="1"/>
        <v>11524</v>
      </c>
      <c r="W6" s="36">
        <f>V6*1/U6</f>
        <v>1.2663736263736263</v>
      </c>
    </row>
    <row r="7" spans="1:23" ht="33.75" x14ac:dyDescent="0.2">
      <c r="A7" s="38" t="s">
        <v>86</v>
      </c>
      <c r="B7" s="38" t="s">
        <v>96</v>
      </c>
      <c r="C7" s="39" t="s">
        <v>97</v>
      </c>
      <c r="D7" s="38">
        <v>242</v>
      </c>
      <c r="E7" s="39" t="s">
        <v>89</v>
      </c>
      <c r="F7" s="41">
        <v>2000933.38</v>
      </c>
      <c r="G7" s="41">
        <v>5164923.59</v>
      </c>
      <c r="H7" s="52">
        <v>4933319.7300000004</v>
      </c>
      <c r="I7" s="52">
        <v>4933319.7300000004</v>
      </c>
      <c r="J7" s="52">
        <v>4927434.7300000004</v>
      </c>
      <c r="K7" s="38" t="s">
        <v>90</v>
      </c>
      <c r="L7" s="38" t="s">
        <v>91</v>
      </c>
      <c r="M7" s="39"/>
      <c r="N7" s="33" t="s">
        <v>98</v>
      </c>
      <c r="O7" s="33" t="s">
        <v>29</v>
      </c>
      <c r="P7" s="33" t="s">
        <v>99</v>
      </c>
      <c r="Q7" s="34"/>
      <c r="R7" s="37">
        <v>90282</v>
      </c>
      <c r="S7" s="43">
        <v>60000</v>
      </c>
      <c r="T7" s="44">
        <f>3010+4504+4786+8712+5146+5460+5450+4471+3660+5519+4767+4439</f>
        <v>59924</v>
      </c>
      <c r="U7" s="43">
        <f t="shared" si="0"/>
        <v>60000</v>
      </c>
      <c r="V7" s="43">
        <f t="shared" si="1"/>
        <v>59924</v>
      </c>
      <c r="W7" s="36">
        <f t="shared" ref="W7:W20" si="3">V7*1/U7</f>
        <v>0.99873333333333336</v>
      </c>
    </row>
    <row r="8" spans="1:23" ht="33.75" x14ac:dyDescent="0.2">
      <c r="A8" s="38" t="s">
        <v>86</v>
      </c>
      <c r="B8" s="38" t="s">
        <v>100</v>
      </c>
      <c r="C8" s="39" t="s">
        <v>101</v>
      </c>
      <c r="D8" s="38">
        <v>242</v>
      </c>
      <c r="E8" s="39" t="s">
        <v>89</v>
      </c>
      <c r="F8" s="41">
        <v>3783001.84</v>
      </c>
      <c r="G8" s="41">
        <v>3009261.63</v>
      </c>
      <c r="H8" s="52">
        <v>2639214.04</v>
      </c>
      <c r="I8" s="52">
        <v>2639214.04</v>
      </c>
      <c r="J8" s="52">
        <v>2639214.04</v>
      </c>
      <c r="K8" s="38" t="s">
        <v>90</v>
      </c>
      <c r="L8" s="38" t="s">
        <v>91</v>
      </c>
      <c r="M8" s="39" t="s">
        <v>102</v>
      </c>
      <c r="N8" s="33" t="s">
        <v>103</v>
      </c>
      <c r="O8" s="33" t="s">
        <v>29</v>
      </c>
      <c r="P8" s="33" t="s">
        <v>99</v>
      </c>
      <c r="Q8" s="34"/>
      <c r="R8" s="37">
        <v>27000</v>
      </c>
      <c r="S8" s="43">
        <f t="shared" si="2"/>
        <v>27000</v>
      </c>
      <c r="T8" s="44">
        <f>3718+2818+6592+6707+7250+3362+2279+2257+1891+4217+2512+2323</f>
        <v>45926</v>
      </c>
      <c r="U8" s="43">
        <f t="shared" si="0"/>
        <v>27000</v>
      </c>
      <c r="V8" s="43">
        <f t="shared" si="1"/>
        <v>45926</v>
      </c>
      <c r="W8" s="36">
        <f t="shared" si="3"/>
        <v>1.700962962962963</v>
      </c>
    </row>
    <row r="9" spans="1:23" ht="33.75" x14ac:dyDescent="0.2">
      <c r="A9" s="38" t="s">
        <v>86</v>
      </c>
      <c r="B9" s="38" t="s">
        <v>104</v>
      </c>
      <c r="C9" s="39" t="s">
        <v>105</v>
      </c>
      <c r="D9" s="38">
        <v>242</v>
      </c>
      <c r="E9" s="39" t="s">
        <v>89</v>
      </c>
      <c r="F9" s="41">
        <v>923530</v>
      </c>
      <c r="G9" s="41">
        <v>767061.79</v>
      </c>
      <c r="H9" s="52">
        <v>724633.25</v>
      </c>
      <c r="I9" s="52">
        <v>724633.25</v>
      </c>
      <c r="J9" s="52">
        <v>724633.25</v>
      </c>
      <c r="K9" s="38" t="s">
        <v>90</v>
      </c>
      <c r="L9" s="38" t="s">
        <v>91</v>
      </c>
      <c r="M9" s="39"/>
      <c r="N9" s="33" t="s">
        <v>106</v>
      </c>
      <c r="O9" s="33" t="s">
        <v>29</v>
      </c>
      <c r="P9" s="33" t="s">
        <v>99</v>
      </c>
      <c r="Q9" s="34"/>
      <c r="R9" s="37">
        <v>7740</v>
      </c>
      <c r="S9" s="43">
        <f t="shared" si="2"/>
        <v>7740</v>
      </c>
      <c r="T9" s="44">
        <f>323+552+333+2826+904+628+573+259+266+170+371+161</f>
        <v>7366</v>
      </c>
      <c r="U9" s="43">
        <f t="shared" si="0"/>
        <v>7740</v>
      </c>
      <c r="V9" s="43">
        <f>T9</f>
        <v>7366</v>
      </c>
      <c r="W9" s="36">
        <f t="shared" si="3"/>
        <v>0.95167958656330753</v>
      </c>
    </row>
    <row r="10" spans="1:23" ht="22.5" x14ac:dyDescent="0.2">
      <c r="A10" s="53" t="s">
        <v>107</v>
      </c>
      <c r="B10" s="53" t="s">
        <v>108</v>
      </c>
      <c r="C10" s="53" t="s">
        <v>109</v>
      </c>
      <c r="D10" s="53">
        <v>242</v>
      </c>
      <c r="E10" s="53" t="s">
        <v>89</v>
      </c>
      <c r="F10" s="58">
        <v>3891067.54</v>
      </c>
      <c r="G10" s="58">
        <v>4040819.91</v>
      </c>
      <c r="H10" s="58">
        <v>3840811.06</v>
      </c>
      <c r="I10" s="58">
        <v>3840811.06</v>
      </c>
      <c r="J10" s="58">
        <v>3840811.06</v>
      </c>
      <c r="K10" s="53" t="s">
        <v>90</v>
      </c>
      <c r="L10" s="53" t="s">
        <v>91</v>
      </c>
      <c r="M10" s="53"/>
      <c r="N10" s="33" t="s">
        <v>110</v>
      </c>
      <c r="O10" s="33" t="s">
        <v>30</v>
      </c>
      <c r="P10" s="33" t="s">
        <v>111</v>
      </c>
      <c r="Q10" s="34"/>
      <c r="R10" s="35">
        <v>3</v>
      </c>
      <c r="S10" s="43">
        <f t="shared" si="2"/>
        <v>3</v>
      </c>
      <c r="T10" s="44">
        <f>3+1</f>
        <v>4</v>
      </c>
      <c r="U10" s="43">
        <f t="shared" si="0"/>
        <v>3</v>
      </c>
      <c r="V10" s="43">
        <f t="shared" si="1"/>
        <v>4</v>
      </c>
      <c r="W10" s="36">
        <f t="shared" si="3"/>
        <v>1.3333333333333333</v>
      </c>
    </row>
    <row r="11" spans="1:23" ht="22.5" x14ac:dyDescent="0.2">
      <c r="A11" s="54"/>
      <c r="B11" s="54"/>
      <c r="C11" s="54"/>
      <c r="D11" s="54"/>
      <c r="E11" s="54"/>
      <c r="F11" s="59"/>
      <c r="G11" s="59"/>
      <c r="H11" s="59"/>
      <c r="I11" s="59"/>
      <c r="J11" s="59"/>
      <c r="K11" s="54"/>
      <c r="L11" s="54"/>
      <c r="M11" s="54"/>
      <c r="N11" s="33" t="s">
        <v>112</v>
      </c>
      <c r="O11" s="33" t="s">
        <v>30</v>
      </c>
      <c r="P11" s="33" t="s">
        <v>111</v>
      </c>
      <c r="Q11" s="34"/>
      <c r="R11" s="35">
        <v>37</v>
      </c>
      <c r="S11" s="43">
        <f t="shared" si="2"/>
        <v>37</v>
      </c>
      <c r="T11" s="45">
        <f>1+2+2+10+21</f>
        <v>36</v>
      </c>
      <c r="U11" s="43">
        <f t="shared" si="0"/>
        <v>37</v>
      </c>
      <c r="V11" s="43">
        <f t="shared" si="1"/>
        <v>36</v>
      </c>
      <c r="W11" s="36">
        <f t="shared" si="3"/>
        <v>0.97297297297297303</v>
      </c>
    </row>
    <row r="12" spans="1:23" ht="22.5" x14ac:dyDescent="0.2">
      <c r="A12" s="54"/>
      <c r="B12" s="54"/>
      <c r="C12" s="54"/>
      <c r="D12" s="54"/>
      <c r="E12" s="54"/>
      <c r="F12" s="59"/>
      <c r="G12" s="59"/>
      <c r="H12" s="59"/>
      <c r="I12" s="59"/>
      <c r="J12" s="59"/>
      <c r="K12" s="54"/>
      <c r="L12" s="54"/>
      <c r="M12" s="54"/>
      <c r="N12" s="33" t="s">
        <v>113</v>
      </c>
      <c r="O12" s="33" t="s">
        <v>30</v>
      </c>
      <c r="P12" s="33" t="s">
        <v>111</v>
      </c>
      <c r="Q12" s="34"/>
      <c r="R12" s="35">
        <v>4</v>
      </c>
      <c r="S12" s="43">
        <v>3</v>
      </c>
      <c r="T12" s="44">
        <f>3</f>
        <v>3</v>
      </c>
      <c r="U12" s="43">
        <f t="shared" si="0"/>
        <v>3</v>
      </c>
      <c r="V12" s="43">
        <f t="shared" si="1"/>
        <v>3</v>
      </c>
      <c r="W12" s="36">
        <f t="shared" si="3"/>
        <v>1</v>
      </c>
    </row>
    <row r="13" spans="1:23" ht="33.75" x14ac:dyDescent="0.2">
      <c r="A13" s="54"/>
      <c r="B13" s="54"/>
      <c r="C13" s="54"/>
      <c r="D13" s="54"/>
      <c r="E13" s="54"/>
      <c r="F13" s="59"/>
      <c r="G13" s="59"/>
      <c r="H13" s="59"/>
      <c r="I13" s="59"/>
      <c r="J13" s="59"/>
      <c r="K13" s="54"/>
      <c r="L13" s="54"/>
      <c r="M13" s="54"/>
      <c r="N13" s="33" t="s">
        <v>118</v>
      </c>
      <c r="O13" s="33" t="s">
        <v>30</v>
      </c>
      <c r="P13" s="33" t="s">
        <v>111</v>
      </c>
      <c r="Q13" s="34"/>
      <c r="R13" s="35">
        <v>4</v>
      </c>
      <c r="S13" s="43">
        <f t="shared" si="2"/>
        <v>4</v>
      </c>
      <c r="T13" s="44">
        <f>1+1+3+1</f>
        <v>6</v>
      </c>
      <c r="U13" s="43">
        <f t="shared" ref="U13:U14" si="4">S13</f>
        <v>4</v>
      </c>
      <c r="V13" s="43">
        <f t="shared" ref="V13:V14" si="5">T13</f>
        <v>6</v>
      </c>
      <c r="W13" s="36">
        <f t="shared" si="3"/>
        <v>1.5</v>
      </c>
    </row>
    <row r="14" spans="1:23" ht="33.75" x14ac:dyDescent="0.2">
      <c r="A14" s="54"/>
      <c r="B14" s="54"/>
      <c r="C14" s="54"/>
      <c r="D14" s="54"/>
      <c r="E14" s="54"/>
      <c r="F14" s="59"/>
      <c r="G14" s="59"/>
      <c r="H14" s="59"/>
      <c r="I14" s="59"/>
      <c r="J14" s="59"/>
      <c r="K14" s="54"/>
      <c r="L14" s="54"/>
      <c r="M14" s="54"/>
      <c r="N14" s="33" t="s">
        <v>118</v>
      </c>
      <c r="O14" s="33" t="s">
        <v>30</v>
      </c>
      <c r="P14" s="33" t="s">
        <v>111</v>
      </c>
      <c r="Q14" s="34"/>
      <c r="R14" s="35">
        <v>2</v>
      </c>
      <c r="S14" s="43">
        <f t="shared" si="2"/>
        <v>2</v>
      </c>
      <c r="T14" s="44">
        <v>0</v>
      </c>
      <c r="U14" s="43">
        <f t="shared" si="4"/>
        <v>2</v>
      </c>
      <c r="V14" s="43">
        <f t="shared" si="5"/>
        <v>0</v>
      </c>
      <c r="W14" s="36">
        <f t="shared" si="3"/>
        <v>0</v>
      </c>
    </row>
    <row r="15" spans="1:23" x14ac:dyDescent="0.2">
      <c r="A15" s="55" t="s">
        <v>107</v>
      </c>
      <c r="B15" s="55" t="s">
        <v>116</v>
      </c>
      <c r="C15" s="56" t="s">
        <v>117</v>
      </c>
      <c r="D15" s="55">
        <v>242</v>
      </c>
      <c r="E15" s="56" t="s">
        <v>89</v>
      </c>
      <c r="F15" s="57">
        <v>3162329.54</v>
      </c>
      <c r="G15" s="57">
        <v>4375422.88</v>
      </c>
      <c r="H15" s="57">
        <v>4248694.75</v>
      </c>
      <c r="I15" s="57">
        <v>4248694.75</v>
      </c>
      <c r="J15" s="57">
        <v>4248694.75</v>
      </c>
      <c r="K15" s="55" t="s">
        <v>90</v>
      </c>
      <c r="L15" s="55" t="s">
        <v>91</v>
      </c>
      <c r="M15" s="56"/>
      <c r="N15" s="33" t="s">
        <v>114</v>
      </c>
      <c r="O15" s="33" t="s">
        <v>30</v>
      </c>
      <c r="P15" s="33" t="s">
        <v>111</v>
      </c>
      <c r="Q15" s="34"/>
      <c r="R15" s="35">
        <v>4</v>
      </c>
      <c r="S15" s="43">
        <f t="shared" si="2"/>
        <v>4</v>
      </c>
      <c r="T15" s="44">
        <f>1+1+1+1</f>
        <v>4</v>
      </c>
      <c r="U15" s="43">
        <f t="shared" si="0"/>
        <v>4</v>
      </c>
      <c r="V15" s="43">
        <f t="shared" si="1"/>
        <v>4</v>
      </c>
      <c r="W15" s="36">
        <f t="shared" si="3"/>
        <v>1</v>
      </c>
    </row>
    <row r="16" spans="1:23" x14ac:dyDescent="0.2">
      <c r="A16" s="55"/>
      <c r="B16" s="55"/>
      <c r="C16" s="56"/>
      <c r="D16" s="55"/>
      <c r="E16" s="56"/>
      <c r="F16" s="57"/>
      <c r="G16" s="57"/>
      <c r="H16" s="57"/>
      <c r="I16" s="57"/>
      <c r="J16" s="57"/>
      <c r="K16" s="55"/>
      <c r="L16" s="55"/>
      <c r="M16" s="56"/>
      <c r="N16" s="33" t="s">
        <v>119</v>
      </c>
      <c r="O16" s="33" t="s">
        <v>30</v>
      </c>
      <c r="P16" s="33" t="s">
        <v>111</v>
      </c>
      <c r="Q16" s="34"/>
      <c r="R16" s="35">
        <v>24</v>
      </c>
      <c r="S16" s="43">
        <f t="shared" si="2"/>
        <v>24</v>
      </c>
      <c r="T16" s="44">
        <f>4+2+2+2+2+2+2+2+2+4</f>
        <v>24</v>
      </c>
      <c r="U16" s="43">
        <f t="shared" si="0"/>
        <v>24</v>
      </c>
      <c r="V16" s="43">
        <f t="shared" si="1"/>
        <v>24</v>
      </c>
      <c r="W16" s="36">
        <f t="shared" si="3"/>
        <v>1</v>
      </c>
    </row>
    <row r="17" spans="1:23" ht="22.5" x14ac:dyDescent="0.2">
      <c r="A17" s="55"/>
      <c r="B17" s="55"/>
      <c r="C17" s="56"/>
      <c r="D17" s="55"/>
      <c r="E17" s="56"/>
      <c r="F17" s="57"/>
      <c r="G17" s="57"/>
      <c r="H17" s="57"/>
      <c r="I17" s="57"/>
      <c r="J17" s="57"/>
      <c r="K17" s="55"/>
      <c r="L17" s="55"/>
      <c r="M17" s="56"/>
      <c r="N17" s="33" t="s">
        <v>120</v>
      </c>
      <c r="O17" s="33" t="s">
        <v>30</v>
      </c>
      <c r="P17" s="33" t="s">
        <v>111</v>
      </c>
      <c r="Q17" s="34"/>
      <c r="R17" s="35">
        <v>100</v>
      </c>
      <c r="S17" s="43">
        <f t="shared" si="2"/>
        <v>100</v>
      </c>
      <c r="T17" s="44">
        <f>45+18+62+9+7+9+22+14+13+38</f>
        <v>237</v>
      </c>
      <c r="U17" s="43">
        <f t="shared" si="0"/>
        <v>100</v>
      </c>
      <c r="V17" s="43">
        <f t="shared" si="1"/>
        <v>237</v>
      </c>
      <c r="W17" s="36">
        <f t="shared" si="3"/>
        <v>2.37</v>
      </c>
    </row>
    <row r="18" spans="1:23" x14ac:dyDescent="0.2">
      <c r="A18" s="55"/>
      <c r="B18" s="55"/>
      <c r="C18" s="56"/>
      <c r="D18" s="55"/>
      <c r="E18" s="56"/>
      <c r="F18" s="57"/>
      <c r="G18" s="57"/>
      <c r="H18" s="57"/>
      <c r="I18" s="57"/>
      <c r="J18" s="57"/>
      <c r="K18" s="55"/>
      <c r="L18" s="55"/>
      <c r="M18" s="56"/>
      <c r="N18" s="33" t="s">
        <v>115</v>
      </c>
      <c r="O18" s="33" t="s">
        <v>30</v>
      </c>
      <c r="P18" s="33" t="s">
        <v>111</v>
      </c>
      <c r="Q18" s="34"/>
      <c r="R18" s="35">
        <v>5</v>
      </c>
      <c r="S18" s="43">
        <f t="shared" si="2"/>
        <v>5</v>
      </c>
      <c r="T18" s="44">
        <v>5</v>
      </c>
      <c r="U18" s="43">
        <f t="shared" ref="U18:U19" si="6">S18</f>
        <v>5</v>
      </c>
      <c r="V18" s="43">
        <f t="shared" ref="V18:V19" si="7">T18</f>
        <v>5</v>
      </c>
      <c r="W18" s="36">
        <f t="shared" si="3"/>
        <v>1</v>
      </c>
    </row>
    <row r="19" spans="1:23" ht="22.5" x14ac:dyDescent="0.2">
      <c r="A19" s="55"/>
      <c r="B19" s="55"/>
      <c r="C19" s="56"/>
      <c r="D19" s="55"/>
      <c r="E19" s="56"/>
      <c r="F19" s="57"/>
      <c r="G19" s="57"/>
      <c r="H19" s="57"/>
      <c r="I19" s="57"/>
      <c r="J19" s="57"/>
      <c r="K19" s="55"/>
      <c r="L19" s="55"/>
      <c r="M19" s="56"/>
      <c r="N19" s="33" t="s">
        <v>121</v>
      </c>
      <c r="O19" s="33" t="s">
        <v>30</v>
      </c>
      <c r="P19" s="33" t="s">
        <v>111</v>
      </c>
      <c r="Q19" s="34"/>
      <c r="R19" s="35">
        <v>1</v>
      </c>
      <c r="S19" s="43">
        <f t="shared" si="2"/>
        <v>1</v>
      </c>
      <c r="T19" s="44">
        <v>1</v>
      </c>
      <c r="U19" s="43">
        <f t="shared" si="6"/>
        <v>1</v>
      </c>
      <c r="V19" s="43">
        <f t="shared" si="7"/>
        <v>1</v>
      </c>
      <c r="W19" s="36">
        <f t="shared" si="3"/>
        <v>1</v>
      </c>
    </row>
    <row r="20" spans="1:23" x14ac:dyDescent="0.2">
      <c r="A20" s="55"/>
      <c r="B20" s="55"/>
      <c r="C20" s="56"/>
      <c r="D20" s="55"/>
      <c r="E20" s="56"/>
      <c r="F20" s="57"/>
      <c r="G20" s="57"/>
      <c r="H20" s="57"/>
      <c r="I20" s="57"/>
      <c r="J20" s="57"/>
      <c r="K20" s="55"/>
      <c r="L20" s="55"/>
      <c r="M20" s="56"/>
      <c r="N20" s="33" t="s">
        <v>122</v>
      </c>
      <c r="O20" s="33" t="s">
        <v>30</v>
      </c>
      <c r="P20" s="33" t="s">
        <v>111</v>
      </c>
      <c r="Q20" s="34"/>
      <c r="R20" s="35">
        <v>10</v>
      </c>
      <c r="S20" s="43">
        <f t="shared" si="2"/>
        <v>10</v>
      </c>
      <c r="T20" s="44">
        <f>2+2+2+1+1+2</f>
        <v>10</v>
      </c>
      <c r="U20" s="43">
        <f t="shared" si="0"/>
        <v>10</v>
      </c>
      <c r="V20" s="43">
        <f t="shared" si="1"/>
        <v>10</v>
      </c>
      <c r="W20" s="36">
        <f t="shared" si="3"/>
        <v>1</v>
      </c>
    </row>
    <row r="21" spans="1:23" x14ac:dyDescent="0.2">
      <c r="A21" s="11"/>
      <c r="B21" s="12"/>
      <c r="C21" s="11"/>
      <c r="D21" s="11"/>
      <c r="E21" s="12"/>
      <c r="F21" s="12"/>
      <c r="G21" s="12"/>
      <c r="H21" s="12"/>
      <c r="I21" s="12"/>
      <c r="J21" s="12"/>
      <c r="K21"/>
      <c r="L21"/>
      <c r="M21"/>
      <c r="N21"/>
      <c r="O21"/>
      <c r="P21" s="10"/>
      <c r="Q21" s="10"/>
    </row>
    <row r="22" spans="1:23" x14ac:dyDescent="0.2">
      <c r="B22" s="46" t="s">
        <v>123</v>
      </c>
      <c r="C22" s="12"/>
      <c r="D22" s="11"/>
      <c r="E22" s="11"/>
      <c r="F22" s="12"/>
      <c r="G22" s="12"/>
      <c r="H22" s="12"/>
      <c r="I22" s="12"/>
      <c r="J22" s="12"/>
      <c r="K22" s="40"/>
      <c r="L22"/>
      <c r="M22"/>
      <c r="N22"/>
      <c r="O22"/>
      <c r="P22"/>
      <c r="Q22" s="10"/>
      <c r="R22" s="10"/>
      <c r="S22"/>
      <c r="T22"/>
      <c r="U22"/>
      <c r="V22"/>
    </row>
    <row r="23" spans="1:23" x14ac:dyDescent="0.2">
      <c r="A23" s="11"/>
      <c r="B23" s="12"/>
      <c r="C23" s="11"/>
      <c r="D23" s="11"/>
      <c r="E23" s="12"/>
      <c r="F23" s="12"/>
      <c r="G23" s="12"/>
      <c r="H23" s="12"/>
      <c r="I23" s="12"/>
      <c r="J23" s="12"/>
      <c r="K23"/>
      <c r="L23"/>
      <c r="M23"/>
      <c r="N23"/>
      <c r="O23"/>
      <c r="P23" s="10"/>
      <c r="Q23" s="10"/>
      <c r="R23"/>
      <c r="S23"/>
      <c r="T23"/>
      <c r="U23"/>
      <c r="V23"/>
    </row>
    <row r="24" spans="1:23" x14ac:dyDescent="0.2">
      <c r="A24" s="11"/>
      <c r="B24" s="12"/>
      <c r="C24" s="11"/>
      <c r="D24" s="11"/>
      <c r="E24" s="12"/>
      <c r="F24" s="12"/>
      <c r="G24" s="12"/>
      <c r="H24" s="12"/>
      <c r="I24" s="12"/>
      <c r="J24" s="12"/>
      <c r="K24"/>
      <c r="L24"/>
      <c r="M24"/>
      <c r="N24"/>
      <c r="O24"/>
      <c r="P24" s="10"/>
      <c r="Q24" s="10"/>
      <c r="R24"/>
      <c r="S24"/>
      <c r="T24"/>
      <c r="U24"/>
      <c r="V24"/>
    </row>
    <row r="25" spans="1:23" ht="12.75" x14ac:dyDescent="0.2">
      <c r="A25" s="11"/>
      <c r="B25" s="12"/>
      <c r="C25" s="11"/>
      <c r="D25" s="47" t="s">
        <v>124</v>
      </c>
      <c r="E25" s="48"/>
      <c r="F25" s="49"/>
      <c r="G25" s="50"/>
      <c r="H25" s="47" t="s">
        <v>125</v>
      </c>
      <c r="I25" s="12"/>
      <c r="J25" s="12"/>
      <c r="K25"/>
      <c r="L25"/>
      <c r="M25"/>
      <c r="N25"/>
      <c r="O25"/>
      <c r="P25" s="10"/>
      <c r="Q25" s="10"/>
      <c r="R25"/>
      <c r="S25"/>
      <c r="T25"/>
      <c r="U25"/>
      <c r="V25"/>
    </row>
    <row r="26" spans="1:23" ht="12.75" x14ac:dyDescent="0.2">
      <c r="A26" s="11"/>
      <c r="B26" s="12"/>
      <c r="C26" s="11"/>
      <c r="D26" s="51" t="s">
        <v>126</v>
      </c>
      <c r="E26" s="48"/>
      <c r="F26" s="49"/>
      <c r="G26" s="50"/>
      <c r="H26" s="51" t="s">
        <v>127</v>
      </c>
      <c r="I26" s="12"/>
      <c r="J26" s="12"/>
      <c r="K26"/>
      <c r="L26"/>
      <c r="M26"/>
      <c r="N26"/>
      <c r="O26"/>
      <c r="P26" s="10"/>
      <c r="Q26" s="10"/>
      <c r="R26"/>
      <c r="S26"/>
      <c r="T26"/>
      <c r="U26"/>
      <c r="V26"/>
    </row>
    <row r="27" spans="1:23" ht="12.75" x14ac:dyDescent="0.2">
      <c r="A27" s="11"/>
      <c r="B27" s="12"/>
      <c r="C27" s="11"/>
      <c r="D27" s="51" t="s">
        <v>128</v>
      </c>
      <c r="E27" s="48"/>
      <c r="F27" s="49"/>
      <c r="G27" s="50"/>
      <c r="H27" s="51" t="s">
        <v>129</v>
      </c>
      <c r="I27" s="12"/>
      <c r="J27" s="12"/>
      <c r="K27" s="12"/>
      <c r="L27" s="12"/>
      <c r="M27"/>
      <c r="N27"/>
      <c r="O27"/>
      <c r="P27"/>
      <c r="Q27"/>
      <c r="R27"/>
      <c r="S27"/>
      <c r="T27"/>
      <c r="U27"/>
      <c r="V27"/>
    </row>
    <row r="28" spans="1:23" x14ac:dyDescent="0.2">
      <c r="A28" s="11"/>
      <c r="B28" s="12"/>
      <c r="C28" s="11"/>
      <c r="D28" s="11"/>
      <c r="E28" s="12"/>
      <c r="F28" s="12"/>
      <c r="G28" s="12"/>
      <c r="H28" s="12"/>
      <c r="I28" s="12"/>
      <c r="J28" s="12"/>
      <c r="K28" s="12"/>
      <c r="L28" s="12"/>
      <c r="M28"/>
      <c r="N28"/>
      <c r="O28"/>
      <c r="P28"/>
      <c r="Q28"/>
      <c r="R28"/>
      <c r="S28"/>
      <c r="T28"/>
      <c r="U28"/>
      <c r="V28"/>
    </row>
    <row r="29" spans="1:23" x14ac:dyDescent="0.2">
      <c r="A29" s="11"/>
      <c r="B29" s="12"/>
      <c r="C29" s="11"/>
      <c r="D29" s="11"/>
      <c r="E29" s="12"/>
      <c r="F29" s="12"/>
      <c r="G29" s="12"/>
      <c r="H29" s="12"/>
      <c r="I29" s="12"/>
      <c r="J29" s="12"/>
      <c r="K29" s="12"/>
      <c r="L29" s="12"/>
      <c r="M29"/>
      <c r="N29"/>
      <c r="O29"/>
      <c r="P29"/>
      <c r="Q29"/>
      <c r="R29"/>
      <c r="S29"/>
      <c r="T29"/>
      <c r="U29"/>
      <c r="V29"/>
    </row>
    <row r="30" spans="1:23" x14ac:dyDescent="0.2">
      <c r="C30"/>
      <c r="D30"/>
      <c r="F30" s="40"/>
      <c r="G30" s="40"/>
      <c r="H30" s="40"/>
      <c r="I30" s="40"/>
      <c r="J30" s="40"/>
      <c r="K30"/>
      <c r="L30"/>
      <c r="M30"/>
    </row>
    <row r="31" spans="1:23" x14ac:dyDescent="0.2">
      <c r="F31" s="40"/>
      <c r="G31" s="40"/>
      <c r="H31" s="40"/>
      <c r="I31" s="40"/>
      <c r="J31" s="40"/>
      <c r="K31"/>
      <c r="L31"/>
      <c r="M31"/>
    </row>
    <row r="32" spans="1:23" x14ac:dyDescent="0.2">
      <c r="F32" s="40"/>
      <c r="G32" s="40"/>
      <c r="H32" s="40"/>
      <c r="I32" s="40"/>
      <c r="J32" s="40"/>
      <c r="K32"/>
      <c r="L32"/>
      <c r="M32"/>
    </row>
    <row r="33" spans="6:13" x14ac:dyDescent="0.2">
      <c r="F33" s="40"/>
      <c r="G33" s="40"/>
      <c r="H33" s="40"/>
      <c r="I33" s="40"/>
      <c r="J33" s="40"/>
      <c r="K33"/>
      <c r="L33"/>
      <c r="M33"/>
    </row>
    <row r="34" spans="6:13" x14ac:dyDescent="0.2">
      <c r="F34" s="40"/>
      <c r="G34" s="40"/>
      <c r="H34" s="40"/>
      <c r="I34" s="40"/>
      <c r="J34" s="40"/>
      <c r="K34"/>
      <c r="L34"/>
      <c r="M34"/>
    </row>
    <row r="35" spans="6:13" x14ac:dyDescent="0.2">
      <c r="F35" s="40"/>
      <c r="G35" s="40"/>
      <c r="H35" s="40"/>
      <c r="I35" s="40"/>
      <c r="J35" s="40"/>
      <c r="K35"/>
      <c r="L35"/>
      <c r="M35"/>
    </row>
    <row r="36" spans="6:13" x14ac:dyDescent="0.2">
      <c r="F36" s="40"/>
      <c r="G36" s="40"/>
      <c r="H36" s="40"/>
      <c r="I36" s="40"/>
      <c r="J36" s="40"/>
      <c r="K36"/>
      <c r="L36"/>
      <c r="M36"/>
    </row>
    <row r="37" spans="6:13" x14ac:dyDescent="0.2">
      <c r="F37" s="40"/>
      <c r="G37" s="40"/>
      <c r="H37" s="40"/>
      <c r="I37" s="40"/>
      <c r="J37" s="40"/>
      <c r="K37"/>
      <c r="L37"/>
      <c r="M37"/>
    </row>
    <row r="38" spans="6:13" x14ac:dyDescent="0.2">
      <c r="F38" s="40"/>
      <c r="G38" s="40"/>
      <c r="H38" s="40"/>
      <c r="I38" s="40"/>
      <c r="J38" s="40"/>
      <c r="K38"/>
      <c r="L38"/>
      <c r="M38"/>
    </row>
    <row r="39" spans="6:13" x14ac:dyDescent="0.2">
      <c r="F39" s="40"/>
      <c r="G39" s="40"/>
      <c r="H39" s="40"/>
      <c r="I39" s="40"/>
      <c r="J39" s="40"/>
      <c r="K39"/>
      <c r="L39"/>
      <c r="M39"/>
    </row>
    <row r="40" spans="6:13" x14ac:dyDescent="0.2">
      <c r="F40" s="40"/>
      <c r="G40" s="40"/>
      <c r="H40" s="40"/>
      <c r="I40" s="40"/>
      <c r="J40" s="40"/>
      <c r="K40"/>
      <c r="L40"/>
      <c r="M40"/>
    </row>
    <row r="41" spans="6:13" x14ac:dyDescent="0.2">
      <c r="F41" s="40"/>
      <c r="G41" s="40"/>
      <c r="H41" s="40"/>
      <c r="I41" s="40"/>
      <c r="J41" s="40"/>
      <c r="K41"/>
      <c r="L41"/>
      <c r="M41"/>
    </row>
    <row r="42" spans="6:13" x14ac:dyDescent="0.2">
      <c r="K42" s="42"/>
      <c r="L42" s="42"/>
      <c r="M42" s="42"/>
    </row>
    <row r="43" spans="6:13" x14ac:dyDescent="0.2">
      <c r="K43" s="42"/>
      <c r="L43" s="42"/>
      <c r="M43" s="42"/>
    </row>
    <row r="44" spans="6:13" x14ac:dyDescent="0.2">
      <c r="K44" s="42"/>
      <c r="L44" s="42"/>
      <c r="M44" s="42"/>
    </row>
    <row r="45" spans="6:13" x14ac:dyDescent="0.2">
      <c r="K45" s="42"/>
      <c r="L45" s="42"/>
      <c r="M45" s="42"/>
    </row>
  </sheetData>
  <mergeCells count="40">
    <mergeCell ref="A1:W1"/>
    <mergeCell ref="A5:A6"/>
    <mergeCell ref="B5:B6"/>
    <mergeCell ref="C5:C6"/>
    <mergeCell ref="D5:D6"/>
    <mergeCell ref="E5:E6"/>
    <mergeCell ref="F5:F6"/>
    <mergeCell ref="G5:G6"/>
    <mergeCell ref="H5:H6"/>
    <mergeCell ref="I5:I6"/>
    <mergeCell ref="J5:J6"/>
    <mergeCell ref="K5:K6"/>
    <mergeCell ref="L5:L6"/>
    <mergeCell ref="M5:M6"/>
    <mergeCell ref="A10:A14"/>
    <mergeCell ref="B10:B14"/>
    <mergeCell ref="C10:C14"/>
    <mergeCell ref="D10:D14"/>
    <mergeCell ref="E10:E14"/>
    <mergeCell ref="F10:F14"/>
    <mergeCell ref="G10:G14"/>
    <mergeCell ref="H10:H14"/>
    <mergeCell ref="I10:I14"/>
    <mergeCell ref="J10:J14"/>
    <mergeCell ref="K10:K14"/>
    <mergeCell ref="L10:L14"/>
    <mergeCell ref="M10:M14"/>
    <mergeCell ref="A15:A20"/>
    <mergeCell ref="B15:B20"/>
    <mergeCell ref="C15:C20"/>
    <mergeCell ref="D15:D20"/>
    <mergeCell ref="E15:E20"/>
    <mergeCell ref="F15:F20"/>
    <mergeCell ref="G15:G20"/>
    <mergeCell ref="H15:H20"/>
    <mergeCell ref="I15:I20"/>
    <mergeCell ref="J15:J20"/>
    <mergeCell ref="K15:K20"/>
    <mergeCell ref="L15:L20"/>
    <mergeCell ref="M15:M20"/>
  </mergeCells>
  <pageMargins left="0.25" right="0.25" top="0.75" bottom="0.75" header="0.3" footer="0.3"/>
  <pageSetup scale="64"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MIQAdmin</cp:lastModifiedBy>
  <cp:lastPrinted>2024-10-25T22:47:39Z</cp:lastPrinted>
  <dcterms:created xsi:type="dcterms:W3CDTF">2014-10-22T05:35:08Z</dcterms:created>
  <dcterms:modified xsi:type="dcterms:W3CDTF">2025-02-17T18:33:50Z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y fmtid="{D5CDD505-2E9C-101B-9397-08002B2CF9AE}" pid="3" name="_MarkAsFinal">
    <vt:bool>true</vt:bool>
  </property>
</Properties>
</file>