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4.Información contable\"/>
    </mc:Choice>
  </mc:AlternateContent>
  <bookViews>
    <workbookView xWindow="0" yWindow="0" windowWidth="15360" windowHeight="6435"/>
  </bookViews>
  <sheets>
    <sheet name="ECSF" sheetId="1" r:id="rId1"/>
  </sheets>
  <externalReferences>
    <externalReference r:id="rId2"/>
  </externalReferences>
  <definedNames>
    <definedName name="_xlnm.Print_Area" localSheetId="0">ECSF!$A$1:$K$63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5" i="1"/>
  <c r="J45" i="1" s="1"/>
  <c r="I44" i="1"/>
  <c r="J44" i="1" s="1"/>
  <c r="J42" i="1" s="1"/>
  <c r="I42" i="1"/>
  <c r="I40" i="1"/>
  <c r="J40" i="1" s="1"/>
  <c r="I39" i="1"/>
  <c r="J39" i="1" s="1"/>
  <c r="I38" i="1"/>
  <c r="J38" i="1" s="1"/>
  <c r="J36" i="1" s="1"/>
  <c r="J34" i="1" s="1"/>
  <c r="I36" i="1"/>
  <c r="I34" i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J25" i="1" s="1"/>
  <c r="D27" i="1"/>
  <c r="E27" i="1" s="1"/>
  <c r="D26" i="1"/>
  <c r="E26" i="1" s="1"/>
  <c r="I25" i="1"/>
  <c r="D24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D16" i="1"/>
  <c r="E16" i="1" s="1"/>
  <c r="E14" i="1" s="1"/>
  <c r="I14" i="1"/>
  <c r="D14" i="1"/>
  <c r="I12" i="1"/>
  <c r="D12" i="1"/>
  <c r="E5" i="1"/>
  <c r="J14" i="1" l="1"/>
  <c r="J12" i="1" s="1"/>
  <c r="E24" i="1"/>
  <c r="E12" i="1" s="1"/>
</calcChain>
</file>

<file path=xl/sharedStrings.xml><?xml version="1.0" encoding="utf-8"?>
<sst xmlns="http://schemas.openxmlformats.org/spreadsheetml/2006/main" count="61" uniqueCount="58">
  <si>
    <t>ESTADO DE CAMBIOS EN LA SITUACIÓN FINANCIERA</t>
  </si>
  <si>
    <t>Al 31 de Marzo del 2017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</si>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</sst>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58</xdr:row>
          <xdr:rowOff>123825</xdr:rowOff>
        </xdr:from>
        <xdr:to>
          <xdr:col>10</xdr:col>
          <xdr:colOff>209550</xdr:colOff>
          <xdr:row>62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>
        <row r="16">
          <cell r="D16">
            <v>1182918.17</v>
          </cell>
          <cell r="E16">
            <v>1004771.14</v>
          </cell>
          <cell r="I16">
            <v>240926.38</v>
          </cell>
          <cell r="J16">
            <v>1060153.67</v>
          </cell>
        </row>
        <row r="17">
          <cell r="D17">
            <v>36040.39</v>
          </cell>
          <cell r="E17">
            <v>93082.95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47797.51</v>
          </cell>
          <cell r="E19">
            <v>45717.11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70156880.079999998</v>
          </cell>
          <cell r="E32">
            <v>76546600.140000001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-790709.57</v>
          </cell>
          <cell r="E34">
            <v>-790709.57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45603395.280000001</v>
          </cell>
          <cell r="J44">
            <v>45603395.280000001</v>
          </cell>
        </row>
        <row r="45">
          <cell r="I45">
            <v>3598</v>
          </cell>
          <cell r="J45">
            <v>3598</v>
          </cell>
        </row>
        <row r="46">
          <cell r="I46">
            <v>23946846.43</v>
          </cell>
          <cell r="J46">
            <v>30336566.489999998</v>
          </cell>
        </row>
        <row r="50">
          <cell r="I50">
            <v>940402.16000000061</v>
          </cell>
          <cell r="J50">
            <v>-114961.43000000156</v>
          </cell>
        </row>
        <row r="51">
          <cell r="I51">
            <v>-102241.67</v>
          </cell>
          <cell r="J51">
            <v>10709.76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showGridLines="0" tabSelected="1" zoomScale="80" zoomScaleNormal="80" zoomScalePageLayoutView="80" workbookViewId="0">
      <selection activeCell="C173" sqref="C173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2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2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2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20.100000000000001" customHeight="1" x14ac:dyDescent="0.2">
      <c r="A5" s="7"/>
      <c r="B5" s="8"/>
      <c r="C5" s="9"/>
      <c r="D5" s="8" t="s">
        <v>3</v>
      </c>
      <c r="E5" s="10" t="str">
        <f>[1]EA!F7</f>
        <v>Museo Iconográfico del Quijote</v>
      </c>
      <c r="F5" s="10"/>
      <c r="G5" s="10"/>
      <c r="H5" s="9"/>
      <c r="I5" s="9"/>
      <c r="J5" s="9"/>
    </row>
    <row r="6" spans="1:12" ht="3" customHeight="1" x14ac:dyDescent="0.2">
      <c r="A6" s="11"/>
      <c r="B6" s="11"/>
      <c r="C6" s="11"/>
      <c r="D6" s="11"/>
      <c r="E6" s="11"/>
      <c r="F6" s="11"/>
    </row>
    <row r="7" spans="1:12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2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2" s="15" customFormat="1" ht="20.100000000000001" customHeight="1" x14ac:dyDescent="0.2">
      <c r="A9" s="20"/>
      <c r="B9" s="21" t="s">
        <v>4</v>
      </c>
      <c r="C9" s="21"/>
      <c r="D9" s="22" t="s">
        <v>5</v>
      </c>
      <c r="E9" s="22" t="s">
        <v>6</v>
      </c>
      <c r="F9" s="23"/>
      <c r="G9" s="21" t="s">
        <v>4</v>
      </c>
      <c r="H9" s="21"/>
      <c r="I9" s="22" t="s">
        <v>5</v>
      </c>
      <c r="J9" s="22" t="s">
        <v>6</v>
      </c>
      <c r="K9" s="24"/>
    </row>
    <row r="10" spans="1:12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2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2" x14ac:dyDescent="0.2">
      <c r="A12" s="34"/>
      <c r="B12" s="35" t="s">
        <v>7</v>
      </c>
      <c r="C12" s="35"/>
      <c r="D12" s="36">
        <f>D14+D24</f>
        <v>6446762.620000002</v>
      </c>
      <c r="E12" s="36">
        <f>E14+E24</f>
        <v>180227.42999999991</v>
      </c>
      <c r="F12" s="37"/>
      <c r="G12" s="35" t="s">
        <v>8</v>
      </c>
      <c r="H12" s="35"/>
      <c r="I12" s="36">
        <f>I14+I25</f>
        <v>0</v>
      </c>
      <c r="J12" s="36">
        <f>J14+J25</f>
        <v>819227.28999999992</v>
      </c>
      <c r="K12" s="29"/>
      <c r="L12" s="37"/>
    </row>
    <row r="13" spans="1:12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2" x14ac:dyDescent="0.2">
      <c r="A14" s="38"/>
      <c r="B14" s="35" t="s">
        <v>9</v>
      </c>
      <c r="C14" s="35"/>
      <c r="D14" s="36">
        <f>SUM(D16:D22)</f>
        <v>57042.559999999998</v>
      </c>
      <c r="E14" s="36">
        <f>SUM(E16:E22)</f>
        <v>180227.42999999991</v>
      </c>
      <c r="F14" s="33"/>
      <c r="G14" s="35" t="s">
        <v>10</v>
      </c>
      <c r="H14" s="35"/>
      <c r="I14" s="36">
        <f>SUM(I16:I23)</f>
        <v>0</v>
      </c>
      <c r="J14" s="36">
        <f>SUM(J16:J23)</f>
        <v>819227.28999999992</v>
      </c>
      <c r="K14" s="29"/>
    </row>
    <row r="15" spans="1:12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2" x14ac:dyDescent="0.2">
      <c r="A16" s="34"/>
      <c r="B16" s="42" t="s">
        <v>11</v>
      </c>
      <c r="C16" s="42"/>
      <c r="D16" s="43">
        <f>IF([1]ESF!D16&lt;[1]ESF!E16,[1]ESF!E16-[1]ESF!D16,0)</f>
        <v>0</v>
      </c>
      <c r="E16" s="43">
        <f>IF(D16&gt;0,0,[1]ESF!D16-[1]ESF!E16)</f>
        <v>178147.02999999991</v>
      </c>
      <c r="F16" s="33"/>
      <c r="G16" s="42" t="s">
        <v>12</v>
      </c>
      <c r="H16" s="42"/>
      <c r="I16" s="43">
        <f>IF([1]ESF!I16&gt;[1]ESF!J16,[1]ESF!I16-[1]ESF!J16,0)</f>
        <v>0</v>
      </c>
      <c r="J16" s="43">
        <f>IF(I16&gt;0,0,[1]ESF!J16-[1]ESF!I16)</f>
        <v>819227.28999999992</v>
      </c>
      <c r="K16" s="29"/>
    </row>
    <row r="17" spans="1:11" x14ac:dyDescent="0.2">
      <c r="A17" s="34"/>
      <c r="B17" s="42" t="s">
        <v>13</v>
      </c>
      <c r="C17" s="42"/>
      <c r="D17" s="43">
        <f>IF([1]ESF!D17&lt;[1]ESF!E17,[1]ESF!E17-[1]ESF!D17,0)</f>
        <v>57042.559999999998</v>
      </c>
      <c r="E17" s="43">
        <f>IF(D17&gt;0,0,[1]ESF!D17-[1]ESF!E17)</f>
        <v>0</v>
      </c>
      <c r="F17" s="33"/>
      <c r="G17" s="42" t="s">
        <v>14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15</v>
      </c>
      <c r="C18" s="42"/>
      <c r="D18" s="43">
        <f>IF([1]ESF!D18&lt;[1]ESF!E18,[1]ESF!E18-[1]ESF!D18,0)</f>
        <v>0</v>
      </c>
      <c r="E18" s="43">
        <f>IF(D18&gt;0,0,[1]ESF!D18-[1]ESF!E18)</f>
        <v>0</v>
      </c>
      <c r="F18" s="33"/>
      <c r="G18" s="42" t="s">
        <v>16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17</v>
      </c>
      <c r="C19" s="42"/>
      <c r="D19" s="43">
        <f>IF([1]ESF!D19&lt;[1]ESF!E19,[1]ESF!E19-[1]ESF!D19,0)</f>
        <v>0</v>
      </c>
      <c r="E19" s="43">
        <f>IF(D19&gt;0,0,[1]ESF!D19-[1]ESF!E19)</f>
        <v>2080.4000000000015</v>
      </c>
      <c r="F19" s="33"/>
      <c r="G19" s="42" t="s">
        <v>18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19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20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21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22</v>
      </c>
      <c r="H21" s="44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1" x14ac:dyDescent="0.2">
      <c r="A22" s="34"/>
      <c r="B22" s="42" t="s">
        <v>23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24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25</v>
      </c>
      <c r="H23" s="42"/>
      <c r="I23" s="43">
        <f>IF([1]ESF!I23&gt;[1]ESF!J23,[1]ESF!I23-[1]ESF!J23,0)</f>
        <v>0</v>
      </c>
      <c r="J23" s="43">
        <f>IF(I23&gt;0,0,[1]ESF!J23-[1]ESF!I23)</f>
        <v>0</v>
      </c>
      <c r="K23" s="29"/>
    </row>
    <row r="24" spans="1:11" x14ac:dyDescent="0.2">
      <c r="A24" s="38"/>
      <c r="B24" s="35" t="s">
        <v>26</v>
      </c>
      <c r="C24" s="35"/>
      <c r="D24" s="36">
        <f>SUM(D26:D34)</f>
        <v>6389720.0600000024</v>
      </c>
      <c r="E24" s="36">
        <f>SUM(E26:E34)</f>
        <v>0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27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2" t="s">
        <v>28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29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30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31</v>
      </c>
      <c r="C28" s="42"/>
      <c r="D28" s="43">
        <f>IF([1]ESF!D31&lt;[1]ESF!E31,[1]ESF!E31-[1]ESF!D31,0)</f>
        <v>0</v>
      </c>
      <c r="E28" s="43">
        <f>IF(D28&gt;0,0,[1]ESF!D31-[1]ESF!E31)</f>
        <v>0</v>
      </c>
      <c r="F28" s="33"/>
      <c r="G28" s="42" t="s">
        <v>32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33</v>
      </c>
      <c r="C29" s="42"/>
      <c r="D29" s="43">
        <f>IF([1]ESF!D32&lt;[1]ESF!E32,[1]ESF!E32-[1]ESF!D32,0)</f>
        <v>6389720.0600000024</v>
      </c>
      <c r="E29" s="43">
        <f>IF(D29&gt;0,0,[1]ESF!D32-[1]ESF!E32)</f>
        <v>0</v>
      </c>
      <c r="F29" s="33"/>
      <c r="G29" s="42" t="s">
        <v>34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35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3"/>
      <c r="G30" s="42" t="s">
        <v>36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37</v>
      </c>
      <c r="C31" s="44"/>
      <c r="D31" s="43">
        <f>IF([1]ESF!D34&lt;[1]ESF!E34,[1]ESF!E34-[1]ESF!D34,0)</f>
        <v>0</v>
      </c>
      <c r="E31" s="43">
        <f>IF(D31&gt;0,0,[1]ESF!D34-[1]ESF!E34)</f>
        <v>0</v>
      </c>
      <c r="F31" s="33"/>
      <c r="G31" s="44" t="s">
        <v>38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39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3"/>
      <c r="G32" s="42" t="s">
        <v>40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2" ht="25.5" customHeight="1" x14ac:dyDescent="0.2">
      <c r="A33" s="34"/>
      <c r="B33" s="44" t="s">
        <v>41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2" t="s">
        <v>42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43</v>
      </c>
      <c r="H34" s="35"/>
      <c r="I34" s="36">
        <f>I36+I42+I50</f>
        <v>1055363.5900000022</v>
      </c>
      <c r="J34" s="36">
        <f>J36+J42+J50</f>
        <v>6502671.4899999984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x14ac:dyDescent="0.2">
      <c r="A36" s="34"/>
      <c r="B36" s="15"/>
      <c r="C36" s="15"/>
      <c r="D36" s="15"/>
      <c r="E36" s="15"/>
      <c r="F36" s="33"/>
      <c r="G36" s="35" t="s">
        <v>44</v>
      </c>
      <c r="H36" s="35"/>
      <c r="I36" s="36">
        <f>SUM(I38:I40)</f>
        <v>0</v>
      </c>
      <c r="J36" s="36">
        <f>SUM(J38:J40)</f>
        <v>6389720.0599999987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45</v>
      </c>
      <c r="H38" s="42"/>
      <c r="I38" s="43">
        <f>IF([1]ESF!I44&gt;[1]ESF!J44,[1]ESF!I44-[1]ESF!J44,0)</f>
        <v>0</v>
      </c>
      <c r="J38" s="43">
        <f>IF(I38&gt;0,0,[1]ESF!J44-[1]ESF!I44)</f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46</v>
      </c>
      <c r="H39" s="42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47</v>
      </c>
      <c r="H40" s="42"/>
      <c r="I40" s="43">
        <f>IF([1]ESF!I46&gt;[1]ESF!J46,[1]ESF!I46-[1]ESF!J46,0)</f>
        <v>0</v>
      </c>
      <c r="J40" s="43">
        <f>IF(I40&gt;0,0,[1]ESF!J46-[1]ESF!I46)</f>
        <v>6389720.0599999987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48</v>
      </c>
      <c r="H42" s="35"/>
      <c r="I42" s="36">
        <f>SUM(I44:I48)</f>
        <v>1055363.5900000022</v>
      </c>
      <c r="J42" s="36">
        <f>SUM(J44:J48)</f>
        <v>112951.43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2" t="s">
        <v>49</v>
      </c>
      <c r="H44" s="42"/>
      <c r="I44" s="43">
        <f>IF([1]ESF!I50&gt;[1]ESF!J50,[1]ESF!I50-[1]ESF!J50,0)</f>
        <v>1055363.5900000022</v>
      </c>
      <c r="J44" s="43">
        <f>IF(I44&gt;0,0,[1]ESF!J50-[1]ESF!I50)</f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2" t="s">
        <v>50</v>
      </c>
      <c r="H45" s="42"/>
      <c r="I45" s="43">
        <f>IF([1]ESF!I51&gt;[1]ESF!J51,[1]ESF!I51-[1]ESF!J51,0)</f>
        <v>0</v>
      </c>
      <c r="J45" s="43">
        <f>IF(I45&gt;0,0,[1]ESF!J51-[1]ESF!I51)</f>
        <v>112951.43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2" t="s">
        <v>51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52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2" x14ac:dyDescent="0.2">
      <c r="A48" s="38"/>
      <c r="B48" s="15"/>
      <c r="C48" s="15"/>
      <c r="D48" s="15"/>
      <c r="E48" s="15"/>
      <c r="F48" s="33"/>
      <c r="G48" s="42" t="s">
        <v>53</v>
      </c>
      <c r="H48" s="42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54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55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56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57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126" spans="1:1" x14ac:dyDescent="0.2">
      <c r="A126" s="48"/>
    </row>
  </sheetData>
  <sheetProtection formatCells="0" selectLockedCells="1"/>
  <mergeCells count="58">
    <mergeCell ref="G53:H53"/>
    <mergeCell ref="B57:J57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.39370078740157483" right="0" top="0.43307086614173229" bottom="0.70866141732283472" header="0.39370078740157483" footer="0"/>
  <pageSetup scale="63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58</xdr:row>
                <xdr:rowOff>123825</xdr:rowOff>
              </from>
              <to>
                <xdr:col>10</xdr:col>
                <xdr:colOff>209550</xdr:colOff>
                <xdr:row>62</xdr:row>
                <xdr:rowOff>133350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2017-11-27T01:56:54Z</dcterms:created>
  <dcterms:modified xsi:type="dcterms:W3CDTF">2017-11-27T01:57:22Z</dcterms:modified>
</cp:coreProperties>
</file>