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Información programatica\"/>
    </mc:Choice>
  </mc:AlternateContent>
  <workbookProtection workbookAlgorithmName="SHA-512" workbookHashValue="QBDm1Yt17FZjnN42MAB58cSLRPXGxGWFI33cGUJIdkW0q66j4V6lbnZqXkOYjA/419+l5KOPPd03+eaD971f4g==" workbookSaltValue="VdRsnrzrfzsVDKb2jQ5c1g==" workbookSpinCount="100000" lockStructure="1"/>
  <bookViews>
    <workbookView xWindow="0" yWindow="0" windowWidth="24000" windowHeight="9135"/>
  </bookViews>
  <sheets>
    <sheet name="I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W19" i="1"/>
  <c r="Y19" i="1" s="1"/>
  <c r="V19" i="1"/>
  <c r="U19" i="1"/>
  <c r="H19" i="1"/>
  <c r="G19" i="1"/>
  <c r="E19" i="1"/>
  <c r="Y16" i="1"/>
  <c r="X16" i="1"/>
  <c r="T16" i="1"/>
  <c r="S16" i="1"/>
  <c r="Y15" i="1"/>
  <c r="X15" i="1"/>
  <c r="T15" i="1"/>
  <c r="S15" i="1"/>
  <c r="Y14" i="1"/>
  <c r="X14" i="1"/>
  <c r="T14" i="1"/>
  <c r="S14" i="1"/>
  <c r="Y13" i="1"/>
  <c r="X13" i="1"/>
  <c r="T13" i="1"/>
  <c r="S13" i="1"/>
  <c r="Y12" i="1"/>
  <c r="X12" i="1"/>
  <c r="T12" i="1"/>
  <c r="S12" i="1"/>
  <c r="Y11" i="1"/>
  <c r="X11" i="1"/>
  <c r="T11" i="1"/>
  <c r="S11" i="1"/>
  <c r="E5" i="1"/>
</calcChain>
</file>

<file path=xl/sharedStrings.xml><?xml version="1.0" encoding="utf-8"?>
<sst xmlns="http://schemas.openxmlformats.org/spreadsheetml/2006/main" count="108" uniqueCount="68">
  <si>
    <t>INDICADORES PARA RESULTADOS</t>
  </si>
  <si>
    <t>Del 1 de Enero al 30 de Septiembre de 2017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</si>
  <si>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</si>
  <si>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</si>
  <si>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</si>
  <si>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</si>
  <si>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</si>
  <si>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</si>
  <si>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</si>
  <si>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</si>
  <si>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</si>
  <si>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</si>
  <si>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</si>
  <si>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</si>
  <si>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</si>
  <si>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</si>
  <si>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</si>
  <si>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</si>
  <si>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</si>
  <si>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</si>
  <si>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</si>
  <si>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</si>
  <si>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</si>
  <si>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</si>
  <si>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</si>
  <si>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</si>
  <si>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</si>
  <si>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</si>
  <si>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</si>
  <si>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</si>
  <si>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</si>
  <si>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</si>
  <si>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</si>
  <si>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</si>
  <si>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</si>
  <si>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</si>
  <si>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02.04.02</t>
  </si>
  <si>
    <t>P0411</t>
  </si>
  <si>
    <t>MIQ</t>
  </si>
  <si>
    <t>TASA DE VARIACIÓN DE EDICIONES IMPRESAS POR EL MUSEO ICONOGRÁFICO DEL QUIJOTE</t>
  </si>
  <si>
    <t>COMPONENTE</t>
  </si>
  <si>
    <t>ESTRATÉGICO</t>
  </si>
  <si>
    <t>EFICACIA</t>
  </si>
  <si>
    <t>TRIMESTRAL</t>
  </si>
  <si>
    <t>TASA DE VARIACIÓN</t>
  </si>
  <si>
    <t>(A/B-1)*100</t>
  </si>
  <si>
    <t>P0412</t>
  </si>
  <si>
    <t>PROMEDIO DE ASISTENTES POR EVENTO CULTURAL Y ARTÍSTICO ORGANIZADO EN EL MUSEO ICONOGRÁFICO DEL QUIJOTE</t>
  </si>
  <si>
    <t>EFICIENCIA</t>
  </si>
  <si>
    <t>PROMEDIO</t>
  </si>
  <si>
    <t>A/B</t>
  </si>
  <si>
    <t>P0413</t>
  </si>
  <si>
    <t>PROMEDIO DE ASISTENTES POR EXPOSICIÓN DE OBRA PLÁSTICA INTRA Y EXTRA MUROS REALIZADA POR EL MUSEO ICONOGRÁFICO DEL QUIJOTE</t>
  </si>
  <si>
    <t>Q1090</t>
  </si>
  <si>
    <t>TASA DE VARIACIÓN DE ASISTENTES A LOS EVENTOS ACADÉMICOS Y ARTÍSTICOS REALIZADOS DENTRO DEL MARCO DEL XXV COLOQUIO CERVANTINO INTERNACIONAL</t>
  </si>
  <si>
    <t>ANUAL</t>
  </si>
  <si>
    <t>G1023</t>
  </si>
  <si>
    <t>PRESUPUESTO EJERCIDO RESPECTO DEL AUTORIZADO</t>
  </si>
  <si>
    <t>ACTIVIDAD</t>
  </si>
  <si>
    <t>GESTIÓN</t>
  </si>
  <si>
    <t>ECONOMÍA</t>
  </si>
  <si>
    <t>MENSUAL</t>
  </si>
  <si>
    <t>PORCENTAJE</t>
  </si>
  <si>
    <t>NO APLICA</t>
  </si>
  <si>
    <t>G2018</t>
  </si>
  <si>
    <t>PORCENTAJE DE AVANCE GLOBAL EN LOS INDICADORES QUE SON RESPONSABILIDAD DE LA INSTITUCIÓN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</si>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</sst>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3" fillId="3" borderId="12" xfId="0" applyNumberFormat="1" applyFont="1" applyFill="1" applyBorder="1" applyAlignment="1">
      <alignment horizont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43" fontId="3" fillId="3" borderId="11" xfId="0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9" fontId="3" fillId="0" borderId="11" xfId="2" applyFont="1" applyBorder="1" applyAlignment="1">
      <alignment horizontal="center" vertical="center"/>
    </xf>
    <xf numFmtId="3" fontId="6" fillId="0" borderId="0" xfId="4" applyNumberFormat="1" applyAlignment="1">
      <alignment vertical="center"/>
    </xf>
    <xf numFmtId="9" fontId="3" fillId="0" borderId="0" xfId="2" applyFont="1" applyBorder="1" applyAlignment="1">
      <alignment vertical="center"/>
    </xf>
    <xf numFmtId="9" fontId="3" fillId="0" borderId="11" xfId="2" applyFont="1" applyBorder="1" applyAlignment="1">
      <alignment vertical="center"/>
    </xf>
    <xf numFmtId="3" fontId="3" fillId="0" borderId="0" xfId="0" applyNumberFormat="1" applyFont="1"/>
    <xf numFmtId="43" fontId="3" fillId="3" borderId="12" xfId="1" applyFont="1" applyFill="1" applyBorder="1" applyAlignment="1">
      <alignment horizontal="center" wrapText="1"/>
    </xf>
    <xf numFmtId="43" fontId="3" fillId="3" borderId="0" xfId="1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6" fillId="0" borderId="0" xfId="5" applyNumberFormat="1" applyFont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3" fontId="5" fillId="0" borderId="5" xfId="0" applyNumberFormat="1" applyFont="1" applyBorder="1"/>
    <xf numFmtId="2" fontId="5" fillId="0" borderId="5" xfId="0" applyNumberFormat="1" applyFont="1" applyBorder="1"/>
    <xf numFmtId="0" fontId="5" fillId="0" borderId="0" xfId="0" applyFont="1"/>
    <xf numFmtId="0" fontId="7" fillId="3" borderId="0" xfId="0" applyFont="1" applyFill="1"/>
  </cellXfs>
  <cellStyles count="6">
    <cellStyle name="Millares" xfId="1" builtinId="3"/>
    <cellStyle name="Millares 11" xfId="5"/>
    <cellStyle name="Normal" xfId="0" builtinId="0"/>
    <cellStyle name="Normal 19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24</xdr:row>
          <xdr:rowOff>0</xdr:rowOff>
        </xdr:from>
        <xdr:to>
          <xdr:col>18</xdr:col>
          <xdr:colOff>342900</xdr:colOff>
          <xdr:row>28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21"/>
  <sheetViews>
    <sheetView showGridLines="0" tabSelected="1" zoomScale="70" zoomScaleNormal="70" workbookViewId="0">
      <selection activeCell="AA12" sqref="AA12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6.28515625" style="2" customWidth="1"/>
    <col min="8" max="8" width="5.42578125" style="2" customWidth="1"/>
    <col min="9" max="9" width="14" style="2" customWidth="1"/>
    <col min="10" max="10" width="15.7109375" style="2" customWidth="1"/>
    <col min="11" max="11" width="14.7109375" style="2" customWidth="1"/>
    <col min="12" max="12" width="13.28515625" style="2" customWidth="1"/>
    <col min="13" max="13" width="13.5703125" style="2" customWidth="1"/>
    <col min="14" max="14" width="14.5703125" style="2" customWidth="1"/>
    <col min="15" max="15" width="12.85546875" style="2" customWidth="1"/>
    <col min="16" max="16" width="12.140625" style="4" customWidth="1"/>
    <col min="17" max="20" width="11.5703125" style="2" bestFit="1" customWidth="1"/>
    <col min="21" max="22" width="13.42578125" style="2" bestFit="1" customWidth="1"/>
    <col min="23" max="23" width="16" style="2" customWidth="1"/>
    <col min="24" max="25" width="11.5703125" style="2" bestFit="1" customWidth="1"/>
    <col min="26" max="16384" width="11.42578125" style="2"/>
  </cols>
  <sheetData>
    <row r="1" spans="2:26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6" s="4" customFormat="1" ht="24" customHeight="1" x14ac:dyDescent="0.2">
      <c r="D5" s="5" t="s">
        <v>2</v>
      </c>
      <c r="E5" s="6" t="str">
        <f>[1]EA!F7</f>
        <v>Museo Iconográfico del Quijote</v>
      </c>
      <c r="F5" s="6"/>
      <c r="G5" s="6"/>
      <c r="H5" s="6"/>
      <c r="I5" s="6"/>
      <c r="J5" s="6"/>
      <c r="K5" s="7"/>
      <c r="L5" s="8"/>
      <c r="M5" s="8"/>
      <c r="N5" s="9"/>
      <c r="O5" s="3"/>
    </row>
    <row r="6" spans="2:26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6" ht="15" customHeight="1" x14ac:dyDescent="0.2">
      <c r="B7" s="10" t="s">
        <v>3</v>
      </c>
      <c r="C7" s="11"/>
      <c r="D7" s="12" t="s">
        <v>4</v>
      </c>
      <c r="E7" s="13"/>
      <c r="F7" s="13"/>
      <c r="G7" s="13"/>
      <c r="H7" s="14"/>
      <c r="I7" s="15" t="s">
        <v>5</v>
      </c>
      <c r="J7" s="15"/>
      <c r="K7" s="15"/>
      <c r="L7" s="15"/>
      <c r="M7" s="15"/>
      <c r="N7" s="15"/>
      <c r="O7" s="15"/>
      <c r="P7" s="15" t="s">
        <v>6</v>
      </c>
      <c r="Q7" s="15"/>
      <c r="R7" s="15"/>
      <c r="S7" s="15"/>
      <c r="T7" s="15"/>
      <c r="U7" s="15" t="s">
        <v>7</v>
      </c>
      <c r="V7" s="15"/>
      <c r="W7" s="15"/>
      <c r="X7" s="15"/>
      <c r="Y7" s="15"/>
    </row>
    <row r="8" spans="2:26" ht="23.2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9" t="s">
        <v>25</v>
      </c>
      <c r="T8" s="20"/>
      <c r="U8" s="18" t="s">
        <v>26</v>
      </c>
      <c r="V8" s="18" t="s">
        <v>27</v>
      </c>
      <c r="W8" s="18" t="s">
        <v>28</v>
      </c>
      <c r="X8" s="19" t="s">
        <v>29</v>
      </c>
      <c r="Y8" s="20"/>
    </row>
    <row r="9" spans="2:26" ht="23.2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30</v>
      </c>
      <c r="T9" s="24" t="s">
        <v>31</v>
      </c>
      <c r="U9" s="25"/>
      <c r="V9" s="25"/>
      <c r="W9" s="25"/>
      <c r="X9" s="26" t="s">
        <v>32</v>
      </c>
      <c r="Y9" s="26" t="s">
        <v>33</v>
      </c>
    </row>
    <row r="10" spans="2:26" ht="15" customHeight="1" x14ac:dyDescent="0.2">
      <c r="B10" s="27"/>
      <c r="C10" s="28"/>
      <c r="D10" s="29"/>
      <c r="E10" s="30"/>
      <c r="F10" s="30"/>
      <c r="G10" s="31"/>
      <c r="H10" s="32"/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7"/>
      <c r="V10" s="37"/>
      <c r="W10" s="37"/>
      <c r="X10" s="37"/>
      <c r="Y10" s="38"/>
    </row>
    <row r="11" spans="2:26" ht="127.5" x14ac:dyDescent="0.2">
      <c r="B11" s="39" t="s">
        <v>34</v>
      </c>
      <c r="C11" s="40" t="s">
        <v>35</v>
      </c>
      <c r="D11" s="41">
        <v>2</v>
      </c>
      <c r="E11" s="42">
        <v>2.04</v>
      </c>
      <c r="F11" s="42" t="s">
        <v>36</v>
      </c>
      <c r="G11" s="42" t="s">
        <v>37</v>
      </c>
      <c r="H11" s="43" t="s">
        <v>38</v>
      </c>
      <c r="I11" s="44" t="s">
        <v>39</v>
      </c>
      <c r="J11" s="45" t="s">
        <v>40</v>
      </c>
      <c r="K11" s="45" t="s">
        <v>41</v>
      </c>
      <c r="L11" s="45" t="s">
        <v>42</v>
      </c>
      <c r="M11" s="45" t="s">
        <v>43</v>
      </c>
      <c r="N11" s="45" t="s">
        <v>44</v>
      </c>
      <c r="O11" s="46" t="s">
        <v>45</v>
      </c>
      <c r="P11" s="47">
        <v>7</v>
      </c>
      <c r="Q11" s="48">
        <v>7</v>
      </c>
      <c r="R11" s="49">
        <v>5</v>
      </c>
      <c r="S11" s="50">
        <f>R11/P11</f>
        <v>0.7142857142857143</v>
      </c>
      <c r="T11" s="51">
        <f>R11/Q11</f>
        <v>0.7142857142857143</v>
      </c>
      <c r="U11" s="52">
        <v>2174915.6800000002</v>
      </c>
      <c r="V11" s="52">
        <v>2450148.87</v>
      </c>
      <c r="W11" s="52">
        <v>1516758.11</v>
      </c>
      <c r="X11" s="53">
        <f>W11/U11</f>
        <v>0.6973870867490366</v>
      </c>
      <c r="Y11" s="54">
        <f>W11/V11</f>
        <v>0.61904732752014369</v>
      </c>
      <c r="Z11" s="55"/>
    </row>
    <row r="12" spans="2:26" ht="140.25" x14ac:dyDescent="0.2">
      <c r="B12" s="39" t="s">
        <v>34</v>
      </c>
      <c r="C12" s="40" t="s">
        <v>35</v>
      </c>
      <c r="D12" s="41">
        <v>2</v>
      </c>
      <c r="E12" s="42">
        <v>2.04</v>
      </c>
      <c r="F12" s="42" t="s">
        <v>36</v>
      </c>
      <c r="G12" s="42" t="s">
        <v>46</v>
      </c>
      <c r="H12" s="43" t="s">
        <v>38</v>
      </c>
      <c r="I12" s="56" t="s">
        <v>47</v>
      </c>
      <c r="J12" s="45" t="s">
        <v>40</v>
      </c>
      <c r="K12" s="57" t="s">
        <v>41</v>
      </c>
      <c r="L12" s="57" t="s">
        <v>48</v>
      </c>
      <c r="M12" s="57" t="s">
        <v>43</v>
      </c>
      <c r="N12" s="57" t="s">
        <v>49</v>
      </c>
      <c r="O12" s="58" t="s">
        <v>50</v>
      </c>
      <c r="P12" s="47">
        <v>7300</v>
      </c>
      <c r="Q12" s="48">
        <v>7300</v>
      </c>
      <c r="R12" s="49">
        <v>5420</v>
      </c>
      <c r="S12" s="50">
        <f>R12/P12</f>
        <v>0.74246575342465748</v>
      </c>
      <c r="T12" s="51">
        <f>R12/Q12</f>
        <v>0.74246575342465748</v>
      </c>
      <c r="U12" s="52">
        <v>4513682.6399999997</v>
      </c>
      <c r="V12" s="52">
        <v>4435008.18</v>
      </c>
      <c r="W12" s="52">
        <v>2880243.95</v>
      </c>
      <c r="X12" s="53">
        <f t="shared" ref="X12:X16" si="0">W12/U12</f>
        <v>0.63811397028126027</v>
      </c>
      <c r="Y12" s="54">
        <f t="shared" ref="Y12:Y16" si="1">W12/V12</f>
        <v>0.64943374016505206</v>
      </c>
      <c r="Z12" s="55"/>
    </row>
    <row r="13" spans="2:26" ht="204" x14ac:dyDescent="0.2">
      <c r="B13" s="39" t="s">
        <v>34</v>
      </c>
      <c r="C13" s="40" t="s">
        <v>35</v>
      </c>
      <c r="D13" s="41">
        <v>2</v>
      </c>
      <c r="E13" s="42">
        <v>2.04</v>
      </c>
      <c r="F13" s="42" t="s">
        <v>36</v>
      </c>
      <c r="G13" s="42" t="s">
        <v>51</v>
      </c>
      <c r="H13" s="43" t="s">
        <v>38</v>
      </c>
      <c r="I13" s="59" t="s">
        <v>52</v>
      </c>
      <c r="J13" s="45" t="s">
        <v>40</v>
      </c>
      <c r="K13" s="60" t="s">
        <v>41</v>
      </c>
      <c r="L13" s="60" t="s">
        <v>48</v>
      </c>
      <c r="M13" s="60" t="s">
        <v>43</v>
      </c>
      <c r="N13" s="60" t="s">
        <v>49</v>
      </c>
      <c r="O13" s="61" t="s">
        <v>50</v>
      </c>
      <c r="P13" s="47">
        <v>41000</v>
      </c>
      <c r="Q13" s="47">
        <v>41000</v>
      </c>
      <c r="R13" s="49">
        <v>20825</v>
      </c>
      <c r="S13" s="50">
        <f t="shared" ref="S13:S16" si="2">R13/P13</f>
        <v>0.50792682926829269</v>
      </c>
      <c r="T13" s="51">
        <f t="shared" ref="T13:T16" si="3">R13/Q13</f>
        <v>0.50792682926829269</v>
      </c>
      <c r="U13" s="52">
        <v>4329718.95</v>
      </c>
      <c r="V13" s="52">
        <v>4689022.5999999996</v>
      </c>
      <c r="W13" s="52">
        <v>2818810.48</v>
      </c>
      <c r="X13" s="53">
        <f t="shared" si="0"/>
        <v>0.65103774922850355</v>
      </c>
      <c r="Y13" s="54">
        <f t="shared" si="1"/>
        <v>0.6011509690740241</v>
      </c>
      <c r="Z13" s="55"/>
    </row>
    <row r="14" spans="2:26" ht="204" x14ac:dyDescent="0.2">
      <c r="B14" s="39" t="s">
        <v>34</v>
      </c>
      <c r="C14" s="40" t="s">
        <v>35</v>
      </c>
      <c r="D14" s="41">
        <v>2</v>
      </c>
      <c r="E14" s="42">
        <v>2.04</v>
      </c>
      <c r="F14" s="42" t="s">
        <v>36</v>
      </c>
      <c r="G14" s="42" t="s">
        <v>53</v>
      </c>
      <c r="H14" s="43" t="s">
        <v>38</v>
      </c>
      <c r="I14" s="59" t="s">
        <v>54</v>
      </c>
      <c r="J14" s="45" t="s">
        <v>40</v>
      </c>
      <c r="K14" s="60" t="s">
        <v>41</v>
      </c>
      <c r="L14" s="60" t="s">
        <v>42</v>
      </c>
      <c r="M14" s="60" t="s">
        <v>55</v>
      </c>
      <c r="N14" s="60" t="s">
        <v>44</v>
      </c>
      <c r="O14" s="61" t="s">
        <v>45</v>
      </c>
      <c r="P14" s="47">
        <v>8350</v>
      </c>
      <c r="Q14" s="47">
        <v>8350</v>
      </c>
      <c r="R14" s="49">
        <v>8500</v>
      </c>
      <c r="S14" s="50">
        <f t="shared" si="2"/>
        <v>1.0179640718562875</v>
      </c>
      <c r="T14" s="51">
        <f t="shared" si="3"/>
        <v>1.0179640718562875</v>
      </c>
      <c r="U14" s="62">
        <v>1000000</v>
      </c>
      <c r="V14" s="62">
        <v>1000000</v>
      </c>
      <c r="W14" s="62">
        <v>967412.9</v>
      </c>
      <c r="X14" s="53">
        <f t="shared" si="0"/>
        <v>0.96741290000000002</v>
      </c>
      <c r="Y14" s="54">
        <f>W14/V14</f>
        <v>0.96741290000000002</v>
      </c>
      <c r="Z14" s="55"/>
    </row>
    <row r="15" spans="2:26" ht="89.25" x14ac:dyDescent="0.2">
      <c r="B15" s="39" t="s">
        <v>34</v>
      </c>
      <c r="C15" s="40" t="s">
        <v>35</v>
      </c>
      <c r="D15" s="41">
        <v>2</v>
      </c>
      <c r="E15" s="42">
        <v>2.04</v>
      </c>
      <c r="F15" s="42" t="s">
        <v>36</v>
      </c>
      <c r="G15" s="42" t="s">
        <v>56</v>
      </c>
      <c r="H15" s="43" t="s">
        <v>38</v>
      </c>
      <c r="I15" s="59" t="s">
        <v>57</v>
      </c>
      <c r="J15" s="60" t="s">
        <v>58</v>
      </c>
      <c r="K15" s="60" t="s">
        <v>59</v>
      </c>
      <c r="L15" s="60" t="s">
        <v>60</v>
      </c>
      <c r="M15" s="60" t="s">
        <v>61</v>
      </c>
      <c r="N15" s="60" t="s">
        <v>62</v>
      </c>
      <c r="O15" s="61" t="s">
        <v>63</v>
      </c>
      <c r="P15" s="47">
        <v>90</v>
      </c>
      <c r="Q15" s="48">
        <v>90</v>
      </c>
      <c r="R15" s="49">
        <v>65.900000000000006</v>
      </c>
      <c r="S15" s="50">
        <f t="shared" si="2"/>
        <v>0.73222222222222233</v>
      </c>
      <c r="T15" s="51">
        <f t="shared" si="3"/>
        <v>0.73222222222222233</v>
      </c>
      <c r="U15" s="52">
        <v>2236484.92</v>
      </c>
      <c r="V15" s="52">
        <v>2418269.84</v>
      </c>
      <c r="W15" s="52">
        <v>1539169</v>
      </c>
      <c r="X15" s="53">
        <f t="shared" si="0"/>
        <v>0.68820897750564758</v>
      </c>
      <c r="Y15" s="54">
        <f t="shared" si="1"/>
        <v>0.63647529094602617</v>
      </c>
      <c r="Z15" s="55"/>
    </row>
    <row r="16" spans="2:26" ht="114.75" x14ac:dyDescent="0.2">
      <c r="B16" s="39" t="s">
        <v>34</v>
      </c>
      <c r="C16" s="40" t="s">
        <v>35</v>
      </c>
      <c r="D16" s="41">
        <v>2</v>
      </c>
      <c r="E16" s="42">
        <v>2.04</v>
      </c>
      <c r="F16" s="42" t="s">
        <v>36</v>
      </c>
      <c r="G16" s="42" t="s">
        <v>64</v>
      </c>
      <c r="H16" s="43" t="s">
        <v>38</v>
      </c>
      <c r="I16" s="59" t="s">
        <v>65</v>
      </c>
      <c r="J16" s="60" t="s">
        <v>58</v>
      </c>
      <c r="K16" s="60" t="s">
        <v>59</v>
      </c>
      <c r="L16" s="60" t="s">
        <v>60</v>
      </c>
      <c r="M16" s="60" t="s">
        <v>61</v>
      </c>
      <c r="N16" s="60" t="s">
        <v>62</v>
      </c>
      <c r="O16" s="61" t="s">
        <v>63</v>
      </c>
      <c r="P16" s="47">
        <v>100</v>
      </c>
      <c r="Q16" s="48">
        <v>100</v>
      </c>
      <c r="R16" s="49">
        <v>66.47</v>
      </c>
      <c r="S16" s="50">
        <f t="shared" si="2"/>
        <v>0.66469999999999996</v>
      </c>
      <c r="T16" s="51">
        <f t="shared" si="3"/>
        <v>0.66469999999999996</v>
      </c>
      <c r="U16" s="52">
        <v>2444980.7999999998</v>
      </c>
      <c r="V16" s="52">
        <v>2648660.14</v>
      </c>
      <c r="W16" s="52">
        <v>1735356</v>
      </c>
      <c r="X16" s="53">
        <f t="shared" si="0"/>
        <v>0.70976262881082752</v>
      </c>
      <c r="Y16" s="54">
        <f t="shared" si="1"/>
        <v>0.65518258601498036</v>
      </c>
      <c r="Z16" s="55"/>
    </row>
    <row r="17" spans="1:25" ht="15.75" customHeight="1" x14ac:dyDescent="0.2">
      <c r="B17" s="39"/>
      <c r="C17" s="40"/>
      <c r="D17" s="41"/>
      <c r="E17" s="30"/>
      <c r="F17" s="30"/>
      <c r="G17" s="31"/>
      <c r="H17" s="32"/>
      <c r="I17" s="32"/>
      <c r="J17" s="63"/>
      <c r="K17" s="63"/>
      <c r="L17" s="63"/>
      <c r="M17" s="63"/>
      <c r="N17" s="63"/>
      <c r="O17" s="30"/>
      <c r="P17" s="64"/>
      <c r="Q17" s="65"/>
      <c r="R17" s="66"/>
      <c r="S17" s="65"/>
      <c r="T17" s="67"/>
      <c r="U17" s="65"/>
      <c r="V17" s="52"/>
      <c r="W17" s="65"/>
      <c r="X17" s="65"/>
      <c r="Y17" s="67"/>
    </row>
    <row r="18" spans="1:25" x14ac:dyDescent="0.2">
      <c r="B18" s="68"/>
      <c r="C18" s="69"/>
      <c r="D18" s="70"/>
      <c r="E18" s="71"/>
      <c r="F18" s="71"/>
      <c r="G18" s="72"/>
      <c r="H18" s="73"/>
      <c r="I18" s="73"/>
      <c r="J18" s="74"/>
      <c r="K18" s="74"/>
      <c r="L18" s="74"/>
      <c r="M18" s="74"/>
      <c r="N18" s="74"/>
      <c r="O18" s="71"/>
      <c r="P18" s="75"/>
      <c r="Q18" s="76"/>
      <c r="R18" s="76"/>
      <c r="S18" s="76"/>
      <c r="T18" s="77"/>
      <c r="U18" s="65"/>
      <c r="V18" s="65"/>
      <c r="W18" s="65"/>
      <c r="X18" s="65"/>
      <c r="Y18" s="67"/>
    </row>
    <row r="19" spans="1:25" s="90" customFormat="1" x14ac:dyDescent="0.2">
      <c r="A19" s="78"/>
      <c r="B19" s="79"/>
      <c r="C19" s="80" t="s">
        <v>66</v>
      </c>
      <c r="D19" s="81"/>
      <c r="E19" s="82" t="e">
        <f>+E11+E14+#REF!+#REF!+#REF!+#REF!+#REF!+#REF!+E17</f>
        <v>#REF!</v>
      </c>
      <c r="F19" s="82"/>
      <c r="G19" s="82" t="e">
        <f>+G11+G14+#REF!+#REF!+#REF!+#REF!+#REF!+#REF!+G17</f>
        <v>#VALUE!</v>
      </c>
      <c r="H19" s="82" t="e">
        <f>+H11+H14+#REF!+#REF!+#REF!+#REF!+#REF!+#REF!+H17</f>
        <v>#VALUE!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3">
        <v>0</v>
      </c>
      <c r="Q19" s="84">
        <v>0</v>
      </c>
      <c r="R19" s="85">
        <v>0</v>
      </c>
      <c r="S19" s="86">
        <v>0</v>
      </c>
      <c r="T19" s="87">
        <v>0</v>
      </c>
      <c r="U19" s="88">
        <f>SUM(U10:U18)</f>
        <v>16699782.989999998</v>
      </c>
      <c r="V19" s="88">
        <f t="shared" ref="V19" si="4">SUM(V10:V18)</f>
        <v>17641109.629999999</v>
      </c>
      <c r="W19" s="88">
        <f>SUM(W10:W18)</f>
        <v>11457750.440000001</v>
      </c>
      <c r="X19" s="89">
        <f>W19/U19</f>
        <v>0.68610175634384107</v>
      </c>
      <c r="Y19" s="89">
        <f t="shared" ref="Y19" si="5">W19/V19</f>
        <v>0.6494914821296307</v>
      </c>
    </row>
    <row r="20" spans="1:25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5" x14ac:dyDescent="0.2">
      <c r="B21" s="91" t="s">
        <v>67</v>
      </c>
      <c r="G21" s="4"/>
      <c r="H21" s="4"/>
      <c r="I21" s="4"/>
      <c r="J21" s="4"/>
      <c r="K21" s="4"/>
      <c r="L21" s="4"/>
      <c r="M21" s="4"/>
      <c r="N21" s="4"/>
      <c r="O21" s="4"/>
    </row>
  </sheetData>
  <sheetProtection algorithmName="SHA-512" hashValue="6Hyn3Gz+yJuw1iloy+q2BFa0kBDQquUu26x+mWIA38AhOv83DQsdMF/YSO82ZhsvplRVcm4RLpcl8TqdHqf4ow==" saltValue="uB2oihyoqcLe5oZ6aiYjNg==" spinCount="100000" sheet="1" objects="1" scenarios="1" selectLockedCells="1" selectUnlockedCells="1"/>
  <mergeCells count="31">
    <mergeCell ref="U8:U9"/>
    <mergeCell ref="V8:V9"/>
    <mergeCell ref="W8:W9"/>
    <mergeCell ref="X8:Y8"/>
    <mergeCell ref="C19:D19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J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35433070866141736" bottom="0.74803149606299213" header="0.31496062992125984" footer="0.31496062992125984"/>
  <pageSetup scale="42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19050</xdr:colOff>
                <xdr:row>24</xdr:row>
                <xdr:rowOff>0</xdr:rowOff>
              </from>
              <to>
                <xdr:col>18</xdr:col>
                <xdr:colOff>342900</xdr:colOff>
                <xdr:row>28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2017-11-10T23:37:46Z</dcterms:created>
  <dcterms:modified xsi:type="dcterms:W3CDTF">2017-11-10T23:38:25Z</dcterms:modified>
</cp:coreProperties>
</file>