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3560F082-C28C-4727-B569-8BB79008D14F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0" l="1"/>
  <c r="C10" i="60" l="1"/>
  <c r="G10" i="65" l="1"/>
  <c r="E9" i="61"/>
  <c r="H20" i="59"/>
  <c r="H15" i="59" l="1"/>
  <c r="E9" i="59"/>
  <c r="E46" i="59" l="1"/>
  <c r="C26" i="61" l="1"/>
  <c r="D111" i="62" l="1"/>
  <c r="C111" i="62"/>
  <c r="D109" i="62"/>
  <c r="C109" i="62"/>
  <c r="D103" i="62"/>
  <c r="C103" i="62"/>
  <c r="D100" i="62"/>
  <c r="C100" i="62"/>
  <c r="A4" i="65" l="1"/>
  <c r="D38" i="62"/>
  <c r="C38" i="62"/>
  <c r="D113" i="62" l="1"/>
  <c r="D99" i="62" s="1"/>
  <c r="C113" i="62"/>
  <c r="C99" i="62" s="1"/>
  <c r="C159" i="59"/>
  <c r="E159" i="59" s="1"/>
  <c r="C151" i="59"/>
  <c r="C147" i="59"/>
  <c r="C136" i="59"/>
  <c r="E147" i="59" l="1"/>
  <c r="C40" i="65"/>
  <c r="D96" i="62" l="1"/>
  <c r="D95" i="62" s="1"/>
  <c r="C96" i="62"/>
  <c r="C95" i="62" s="1"/>
  <c r="D21" i="62" l="1"/>
  <c r="C21" i="62"/>
  <c r="D121" i="62" l="1"/>
  <c r="D98" i="62" s="1"/>
  <c r="C121" i="62"/>
  <c r="C98" i="62" s="1"/>
  <c r="D89" i="62"/>
  <c r="C89" i="62"/>
  <c r="D29" i="62"/>
  <c r="D44" i="62" s="1"/>
  <c r="D55" i="62" l="1"/>
  <c r="C55" i="62"/>
  <c r="D53" i="62"/>
  <c r="C53" i="62"/>
  <c r="D51" i="62"/>
  <c r="C51" i="62"/>
  <c r="D49" i="62"/>
  <c r="C49" i="62"/>
  <c r="D47" i="62"/>
  <c r="C47" i="62"/>
  <c r="D87" i="62" l="1"/>
  <c r="D86" i="62" s="1"/>
  <c r="F35" i="65" l="1"/>
  <c r="C90" i="59" l="1"/>
  <c r="D115" i="59" l="1"/>
  <c r="D114" i="59"/>
  <c r="D113" i="59"/>
  <c r="D111" i="59"/>
  <c r="D110" i="59"/>
  <c r="D109" i="59"/>
  <c r="D108" i="59"/>
  <c r="D107" i="59"/>
  <c r="D106" i="59"/>
  <c r="D105" i="59"/>
  <c r="D104" i="59"/>
  <c r="D103" i="59"/>
  <c r="C200" i="60" l="1"/>
  <c r="D16" i="62" l="1"/>
  <c r="C16" i="62"/>
  <c r="E9" i="62" s="1"/>
  <c r="C41" i="59"/>
  <c r="E41" i="59" s="1"/>
  <c r="C32" i="59"/>
  <c r="E32" i="59" s="1"/>
  <c r="C11" i="60" l="1"/>
  <c r="C87" i="62" l="1"/>
  <c r="C86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77" i="62"/>
  <c r="C77" i="62"/>
  <c r="D71" i="62"/>
  <c r="C71" i="62"/>
  <c r="D68" i="62"/>
  <c r="C68" i="62"/>
  <c r="D59" i="62"/>
  <c r="C59" i="62"/>
  <c r="C29" i="62"/>
  <c r="C22" i="61"/>
  <c r="C17" i="61"/>
  <c r="C83" i="60"/>
  <c r="C81" i="60"/>
  <c r="C79" i="60"/>
  <c r="C73" i="60"/>
  <c r="C70" i="60"/>
  <c r="C64" i="60"/>
  <c r="C58" i="60"/>
  <c r="C39" i="60"/>
  <c r="C36" i="60"/>
  <c r="C30" i="60"/>
  <c r="C27" i="60"/>
  <c r="C21" i="60"/>
  <c r="E15" i="61" l="1"/>
  <c r="C44" i="62"/>
  <c r="E21" i="62" s="1"/>
  <c r="C57" i="60"/>
  <c r="C58" i="62"/>
  <c r="D58" i="62"/>
  <c r="D131" i="62" s="1"/>
  <c r="C94" i="60"/>
  <c r="E94" i="60" s="1"/>
  <c r="C69" i="60"/>
  <c r="C131" i="62" l="1"/>
  <c r="C140" i="59"/>
  <c r="E136" i="59" s="1"/>
  <c r="C126" i="59"/>
  <c r="C119" i="59"/>
  <c r="G112" i="59"/>
  <c r="F112" i="59"/>
  <c r="E112" i="59"/>
  <c r="D112" i="59"/>
  <c r="C112" i="59"/>
  <c r="G102" i="59"/>
  <c r="F102" i="59"/>
  <c r="E102" i="59"/>
  <c r="D102" i="59"/>
  <c r="C102" i="59"/>
  <c r="H102" i="59" s="1"/>
  <c r="C95" i="59"/>
  <c r="E90" i="59" s="1"/>
  <c r="C84" i="59"/>
  <c r="E84" i="59" s="1"/>
  <c r="C74" i="59"/>
  <c r="E68" i="59"/>
  <c r="D68" i="59"/>
  <c r="C68" i="59"/>
  <c r="E56" i="59"/>
  <c r="D56" i="59"/>
  <c r="C56" i="59"/>
  <c r="E48" i="59"/>
  <c r="D48" i="59"/>
  <c r="C48" i="59"/>
  <c r="E119" i="59" l="1"/>
  <c r="F68" i="59"/>
  <c r="F48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9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MIQAdmin</author>
    <author>tc={97571D23-4377-4F5B-982E-DAE917DB667D}</author>
    <author>tc={7FDA6607-B9CB-40B4-9C58-4B2E3F6930A2}</author>
  </authors>
  <commentList>
    <comment ref="C9" authorId="0" shapeId="0" xr:uid="{10BD7401-7618-42AE-8D97-0816F78991F0}">
      <text>
        <r>
          <rPr>
            <b/>
            <sz val="9"/>
            <color indexed="81"/>
            <rFont val="Tahoma"/>
            <family val="2"/>
          </rPr>
          <t>MIQAdmin:</t>
        </r>
        <r>
          <rPr>
            <sz val="9"/>
            <color indexed="81"/>
            <rFont val="Tahoma"/>
            <family val="2"/>
          </rPr>
          <t xml:space="preserve">
FLUJO
1.1.4.1.0.0.1.0.0.3
INVENTARIO DE MERCANCIAS PARA VENTA (ADQUIRIDA)</t>
        </r>
      </text>
    </comment>
    <comment ref="C11" authorId="1" shapeId="0" xr:uid="{97571D23-4377-4F5B-982E-DAE917DB66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FLUJO
1.2.4.1
MOBILIARIO Y EQUIPO DE ADMINISTRACIÓN</t>
      </text>
    </comment>
    <comment ref="C16" authorId="2" shapeId="0" xr:uid="{7FDA6607-B9CB-40B4-9C58-4B2E3F6930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FLUJO
1.2.4.6
"MAQUINARIA, OTROS EQUIPOS Y HERRAMIENTAS"</t>
      </text>
    </comment>
    <comment ref="C29" authorId="0" shapeId="0" xr:uid="{BEE818A4-CA4A-4BF5-92F4-78AE524EF5CE}">
      <text>
        <r>
          <rPr>
            <b/>
            <sz val="9"/>
            <color indexed="81"/>
            <rFont val="Tahoma"/>
            <family val="2"/>
          </rPr>
          <t>MIQAdmin:</t>
        </r>
        <r>
          <rPr>
            <sz val="9"/>
            <color indexed="81"/>
            <rFont val="Tahoma"/>
            <family val="2"/>
          </rPr>
          <t xml:space="preserve">
2380  MERCANCIAS ADQUIRIDA DEL DUMMY</t>
        </r>
      </text>
    </comment>
    <comment ref="C34" authorId="0" shapeId="0" xr:uid="{1FFC98B3-8D5C-483A-9880-67B0E88FF47D}">
      <text>
        <r>
          <rPr>
            <b/>
            <sz val="9"/>
            <color indexed="81"/>
            <rFont val="Tahoma"/>
            <family val="2"/>
          </rPr>
          <t>MIQAdmin:</t>
        </r>
        <r>
          <rPr>
            <sz val="9"/>
            <color indexed="81"/>
            <rFont val="Tahoma"/>
            <family val="2"/>
          </rPr>
          <t xml:space="preserve">
5.5.3.1.0.0.2.0.0.1 
COSTO DE VENTA</t>
        </r>
      </text>
    </comment>
    <comment ref="C38" authorId="0" shapeId="0" xr:uid="{52742553-512E-4454-B805-109EA1BA5BE3}">
      <text>
        <r>
          <rPr>
            <b/>
            <sz val="9"/>
            <color indexed="81"/>
            <rFont val="Tahoma"/>
            <family val="2"/>
          </rPr>
          <t>MIQAdmin:</t>
        </r>
        <r>
          <rPr>
            <sz val="9"/>
            <color indexed="81"/>
            <rFont val="Tahoma"/>
            <family val="2"/>
          </rPr>
          <t xml:space="preserve">
5.1.3.4.1.3.4.5.0.0
SEGUROS DE BIENES PATRIMONIALES
</t>
        </r>
      </text>
    </comment>
  </commentList>
</comments>
</file>

<file path=xl/sharedStrings.xml><?xml version="1.0" encoding="utf-8"?>
<sst xmlns="http://schemas.openxmlformats.org/spreadsheetml/2006/main" count="830" uniqueCount="584">
  <si>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</si>
  <si>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</si>
  <si>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</si>
  <si>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</si>
  <si>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</si>
  <si>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</si>
  <si>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</si>
  <si>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</si>
  <si>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</si>
  <si>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</si>
  <si>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</si>
  <si>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</si>
  <si>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</si>
  <si>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</si>
  <si>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</si>
  <si>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</si>
  <si>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</si>
  <si>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</si>
  <si>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</si>
  <si>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</si>
  <si>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</si>
  <si>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</si>
  <si>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</si>
  <si>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</si>
  <si>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</si>
  <si>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</si>
  <si>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</si>
  <si>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</si>
  <si>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</si>
  <si>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</si>
  <si>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</si>
  <si>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</si>
  <si>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</si>
  <si>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</si>
  <si>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</si>
  <si>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</si>
  <si>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</si>
  <si>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</si>
  <si>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</si>
  <si>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</si>
  <si>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</si>
  <si>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</si>
  <si>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</si>
  <si>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</si>
  <si>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</si>
  <si>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</si>
  <si>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</si>
  <si>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</si>
  <si>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</si>
  <si>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</si>
  <si>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</si>
  <si>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</si>
  <si>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</si>
  <si>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</si>
  <si>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</si>
  <si>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</si>
  <si>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</si>
  <si>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</si>
  <si>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</si>
  <si>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</si>
  <si>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</si>
  <si>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</si>
  <si>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</si>
  <si>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</si>
  <si>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</si>
  <si>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</si>
  <si>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</si>
  <si>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</si>
  <si>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</si>
  <si>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</si>
  <si>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</si>
  <si>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</si>
  <si>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</si>
  <si>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</si>
  <si>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</si>
  <si>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</si>
  <si>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</si>
  <si>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</si>
  <si>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</si>
  <si>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</si>
  <si>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</si>
  <si>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</si>
  <si>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</si>
  <si>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</si>
  <si>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</si>
  <si>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</si>
  <si>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</si>
  <si>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</si>
  <si>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</si>
  <si>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</si>
  <si>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</si>
  <si>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</si>
  <si>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</si>
  <si>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Dep. Gasto</t>
  </si>
  <si>
    <t>Dep. Acumulada</t>
  </si>
  <si>
    <t>Criterios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</si>
  <si>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</si>
  <si>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</si>
  <si>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</si>
  <si>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</si>
  <si>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</si>
  <si>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</si>
  <si>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</si>
  <si>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</si>
  <si>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</si>
  <si>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</si>
  <si>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</si>
  <si>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</si>
  <si>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</si>
  <si>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</si>
  <si>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</si>
  <si>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</si>
  <si>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</si>
  <si>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</si>
  <si>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</si>
  <si>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</si>
  <si>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</si>
  <si>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</si>
  <si>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</si>
  <si>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</si>
  <si>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</si>
  <si>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</si>
  <si>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</si>
  <si>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</si>
  <si>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</si>
  <si>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</si>
  <si>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</si>
  <si>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</si>
  <si>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</si>
  <si>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</si>
  <si>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</si>
  <si>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</si>
  <si>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</si>
  <si>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</si>
  <si>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</si>
  <si>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</si>
  <si>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</si>
  <si>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</si>
  <si>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</si>
  <si>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</si>
  <si>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</si>
  <si>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</si>
  <si>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</si>
  <si>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</si>
  <si>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</si>
  <si>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</si>
  <si>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</si>
  <si>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</si>
  <si>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</si>
  <si>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</si>
  <si>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</si>
  <si>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</si>
  <si>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</si>
  <si>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</si>
  <si>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</si>
  <si>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</si>
  <si>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</si>
  <si>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</si>
  <si>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</si>
  <si>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</si>
  <si>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</si>
  <si>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</si>
  <si>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</si>
  <si>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</si>
  <si>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</si>
  <si>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</si>
  <si>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</si>
  <si>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</si>
  <si>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</si>
  <si>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</si>
  <si>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</si>
  <si>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</si>
  <si>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</si>
  <si>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</si>
  <si>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</si>
  <si>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</si>
  <si>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</si>
  <si>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</si>
  <si>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</si>
  <si>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</si>
  <si>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</si>
  <si>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</si>
  <si>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</si>
  <si>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</si>
  <si>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</si>
  <si>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</si>
  <si>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</si>
  <si>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</si>
  <si>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</si>
  <si>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</si>
  <si>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</si>
  <si>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</si>
  <si>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</si>
  <si>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</si>
  <si>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</si>
  <si>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</si>
  <si>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</si>
  <si>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</si>
  <si>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</si>
  <si>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</si>
  <si>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</si>
  <si>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</si>
  <si>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</si>
  <si>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</si>
  <si>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</si>
  <si>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</si>
  <si>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</si>
  <si>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</si>
  <si>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</si>
  <si>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</si>
  <si>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</si>
  <si>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</si>
  <si>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</si>
  <si>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</si>
  <si>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</si>
  <si>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</si>
  <si>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</si>
  <si>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</si>
  <si>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</si>
  <si>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</si>
  <si>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</si>
  <si>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</si>
  <si>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</si>
  <si>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</si>
  <si>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</si>
  <si>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</si>
  <si>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</si>
  <si>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</si>
  <si>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</si>
  <si>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</si>
  <si>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</si>
  <si>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</si>
  <si>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</si>
  <si>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</si>
  <si>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</si>
  <si>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</si>
  <si>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</si>
  <si>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</si>
  <si>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</si>
  <si>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</si>
  <si>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</si>
  <si>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</si>
  <si>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</si>
  <si>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</si>
  <si>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</si>
  <si>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</si>
  <si>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</si>
  <si>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</si>
  <si>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</si>
  <si>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</si>
  <si>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</si>
  <si>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</si>
  <si>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</si>
  <si>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</si>
  <si>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</si>
  <si>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</si>
  <si>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</si>
  <si>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</si>
  <si>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</si>
  <si>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</si>
  <si>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</si>
  <si>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</si>
  <si>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</si>
  <si>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</si>
  <si>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</si>
  <si>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</si>
  <si>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</si>
  <si>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</si>
  <si>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</si>
  <si>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</si>
  <si>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</si>
  <si>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</si>
  <si>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</si>
  <si>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</si>
  <si>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</si>
  <si>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</si>
  <si>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</si>
  <si>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</si>
  <si>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</si>
  <si>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</si>
  <si>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</si>
  <si>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</si>
  <si>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</si>
  <si>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</si>
  <si>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</si>
  <si>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</si>
  <si>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</si>
  <si>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</si>
  <si>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</si>
  <si>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</si>
  <si>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</si>
  <si>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</si>
  <si>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</si>
  <si>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</si>
  <si>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</si>
  <si>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</si>
  <si>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</si>
  <si>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</si>
  <si>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</si>
  <si>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</si>
  <si>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</si>
  <si>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</si>
  <si>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</si>
  <si>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</si>
  <si>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</si>
  <si>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</si>
  <si>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</si>
  <si>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</si>
  <si>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</si>
  <si>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</si>
  <si>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</si>
  <si>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</si>
  <si>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</si>
  <si>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</si>
  <si>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</si>
  <si>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</si>
  <si>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</si>
  <si>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</si>
  <si>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</si>
  <si>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</si>
  <si>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</si>
  <si>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</si>
  <si>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</si>
  <si>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</si>
  <si>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</si>
  <si>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</si>
  <si>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</si>
  <si>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</si>
  <si>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</si>
  <si>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</si>
  <si>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</si>
  <si>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</si>
  <si>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</si>
  <si>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</si>
  <si>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</si>
  <si>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</si>
  <si>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</si>
  <si>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</si>
  <si>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</si>
  <si>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</si>
  <si>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</si>
  <si>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</si>
  <si>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</si>
  <si>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</si>
  <si>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</si>
  <si>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</si>
  <si>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</si>
  <si>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</si>
  <si>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</si>
  <si>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</si>
  <si>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</si>
  <si>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</si>
  <si>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</si>
  <si>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</si>
  <si>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</si>
  <si>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</si>
  <si>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</si>
  <si>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</si>
  <si>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</si>
  <si>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</si>
  <si>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</si>
  <si>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</si>
  <si>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</si>
  <si>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</si>
  <si>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</si>
  <si>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</si>
  <si>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</si>
  <si>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</si>
  <si>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</si>
  <si>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</si>
  <si>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</si>
  <si>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</si>
  <si>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</si>
  <si>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</si>
  <si>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</si>
  <si>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</si>
  <si>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</si>
  <si>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</si>
  <si>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</si>
  <si>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</si>
  <si>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</si>
  <si>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</si>
  <si>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</si>
  <si>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</si>
  <si>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</si>
  <si>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</si>
  <si>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</si>
  <si>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</si>
  <si>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</si>
  <si>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</si>
  <si>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</si>
  <si>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</si>
  <si>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</si>
  <si>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</si>
  <si>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</si>
  <si>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</si>
  <si>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</si>
  <si>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</si>
  <si>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</si>
  <si>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</si>
  <si>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</si>
  <si>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</si>
  <si>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</si>
  <si>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</si>
  <si>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</si>
  <si>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</si>
  <si>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</si>
  <si>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</si>
  <si>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</si>
  <si>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</si>
  <si>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</si>
  <si>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</si>
  <si>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</si>
  <si>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</si>
  <si>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</si>
  <si>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</si>
  <si>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</si>
  <si>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</si>
  <si>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</si>
  <si>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</si>
  <si>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</si>
  <si>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</si>
  <si>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</si>
  <si>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</si>
  <si>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</si>
  <si>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</si>
  <si>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</si>
  <si>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</si>
  <si>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</si>
  <si>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</si>
  <si>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</si>
  <si>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</si>
  <si>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</si>
  <si>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</si>
  <si>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</si>
  <si>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</si>
  <si>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</si>
  <si>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</si>
  <si>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</si>
  <si>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</si>
  <si>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</si>
  <si>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</si>
  <si>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</si>
  <si>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</si>
  <si>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</si>
  <si>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</si>
  <si>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</si>
  <si>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</si>
  <si>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</si>
  <si>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</si>
  <si>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</si>
  <si>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</si>
  <si>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</si>
  <si>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</si>
  <si>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</si>
  <si>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</si>
  <si>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</si>
  <si>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</si>
  <si>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</si>
  <si>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</si>
  <si>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</si>
  <si>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</si>
  <si>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</si>
  <si>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</si>
  <si>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</si>
  <si>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</si>
  <si>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</si>
  <si>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</si>
  <si>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</si>
  <si>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</si>
  <si>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</si>
  <si>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</si>
  <si>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</si>
  <si>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</si>
  <si>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</si>
  <si>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</si>
  <si>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</si>
  <si>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</si>
  <si>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</si>
  <si>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</si>
  <si>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</si>
  <si>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</si>
  <si>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</si>
  <si>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</si>
  <si>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</si>
  <si>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</si>
  <si>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</si>
  <si>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</si>
  <si>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</si>
  <si>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</si>
  <si>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</si>
  <si>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</si>
  <si>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</si>
  <si>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</si>
  <si>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</si>
  <si>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</si>
  <si>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</si>
  <si>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</si>
  <si>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</si>
  <si>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</si>
  <si>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</si>
  <si>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</si>
  <si>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</si>
  <si>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</si>
  <si>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</si>
  <si>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</si>
  <si>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</si>
  <si>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</si>
  <si>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</si>
  <si>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</si>
  <si>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</si>
  <si>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</si>
  <si>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</si>
  <si>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</si>
  <si>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</si>
  <si>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</si>
  <si>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</si>
  <si>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</si>
  <si>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</si>
  <si>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</si>
  <si>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</si>
  <si>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</si>
  <si>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</si>
  <si>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</si>
  <si>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</si>
  <si>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</si>
  <si>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</si>
  <si>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</si>
  <si>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</si>
  <si>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INGRESOS</t>
  </si>
  <si>
    <t>EGRESOS</t>
  </si>
  <si>
    <t>INGRESOS Y OTROS BENEFICIOS</t>
  </si>
  <si>
    <t>ACT-02 GASTOS Y OTRAS PERDIDAS</t>
  </si>
  <si>
    <t>ACT-01 INGRESOS y OTROS BENEFICIOS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</si>
  <si>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</si>
  <si>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</si>
  <si>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</si>
  <si>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</si>
  <si>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</si>
  <si>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</si>
  <si>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</si>
  <si>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</si>
  <si>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</si>
  <si>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</si>
  <si>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</si>
  <si>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</si>
  <si>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</si>
  <si>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</si>
  <si>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</si>
  <si>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</si>
  <si>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</si>
  <si>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</si>
  <si>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</si>
  <si>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</si>
  <si>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</si>
  <si>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</si>
  <si>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</si>
  <si>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</si>
  <si>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</si>
  <si>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</si>
  <si>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</si>
  <si>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</si>
  <si>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</si>
  <si>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</si>
  <si>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</si>
  <si>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</si>
  <si>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</si>
  <si>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</si>
  <si>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</si>
  <si>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</si>
  <si>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</si>
  <si>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</si>
  <si>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</si>
  <si>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Cambios en Estimaciones Contables</t>
  </si>
  <si>
    <t>MUSEO ICONOGRAFICO DEL QUIJOTE</t>
  </si>
  <si>
    <t>Del 1 de Enero al 30 de Septiembre de 2025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</si>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</sst>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3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7" borderId="1" xfId="13" applyFont="1" applyFill="1" applyBorder="1" applyAlignment="1">
      <alignment horizontal="center" vertical="center"/>
    </xf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9" fontId="2" fillId="0" borderId="0" xfId="14" applyFont="1"/>
    <xf numFmtId="0" fontId="1" fillId="0" borderId="0" xfId="12" applyFont="1"/>
    <xf numFmtId="0" fontId="1" fillId="0" borderId="0" xfId="12" applyFont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</cellXfs>
  <cellStyles count="60">
    <cellStyle name="Euro" xfId="28" xr:uid="{12A5CA1B-1171-49C4-98C9-5997B57ED0EB}"/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30" xr:uid="{A7F9F2E4-2C8A-446C-A7D4-D599903CAC57}"/>
    <cellStyle name="Millares 2 2 2 2" xfId="55" xr:uid="{B656E6A5-ED13-42C4-BB82-F6F5B5C683EA}"/>
    <cellStyle name="Millares 2 2 3" xfId="22" xr:uid="{43C4DF80-9D23-4A68-8071-4200DEE7DADA}"/>
    <cellStyle name="Millares 2 2 3 2" xfId="49" xr:uid="{13856BB4-5608-45BC-880F-236BFFB74514}"/>
    <cellStyle name="Millares 2 2 4" xfId="42" xr:uid="{EB894522-21B1-4F28-9C80-CD259943FE98}"/>
    <cellStyle name="Millares 2 3" xfId="16" xr:uid="{00000000-0005-0000-0000-000004000000}"/>
    <cellStyle name="Millares 2 3 2" xfId="31" xr:uid="{10E56ECA-8305-4835-BD0D-CD9B9178CA77}"/>
    <cellStyle name="Millares 2 3 2 2" xfId="56" xr:uid="{AED6176D-FFE3-4955-A26A-B35CE8D2858D}"/>
    <cellStyle name="Millares 2 3 3" xfId="23" xr:uid="{49EBC6F8-957C-46D0-803E-4BD9A4E54569}"/>
    <cellStyle name="Millares 2 3 3 2" xfId="50" xr:uid="{DD16190F-F007-4152-BA9B-4C8F8774AAAC}"/>
    <cellStyle name="Millares 2 3 4" xfId="43" xr:uid="{13059739-857F-46D8-8826-B0C8A1CDD9C3}"/>
    <cellStyle name="Millares 2 4" xfId="20" xr:uid="{92402A1D-21E6-440D-84DA-3513FAF90A76}"/>
    <cellStyle name="Millares 2 4 2" xfId="40" xr:uid="{82AF1B7D-9531-4387-9AAC-D788F7C7EFB2}"/>
    <cellStyle name="Millares 2 4 2 2" xfId="59" xr:uid="{2317D881-0340-4251-8067-BF2E9BA39DC1}"/>
    <cellStyle name="Millares 2 4 3" xfId="47" xr:uid="{FAFD9D66-E8A7-4199-B436-AF4C7C3931D7}"/>
    <cellStyle name="Millares 2 5" xfId="29" xr:uid="{57524A75-398C-4714-A660-7BD63773077F}"/>
    <cellStyle name="Millares 2 5 2" xfId="54" xr:uid="{AA7FC5EA-0502-4743-8DFC-A2E0A5623857}"/>
    <cellStyle name="Millares 2 6" xfId="21" xr:uid="{225945F1-A68E-4821-BE44-7AB760C627AE}"/>
    <cellStyle name="Millares 2 6 2" xfId="48" xr:uid="{2B2990A0-0A8D-4705-AC18-10E1D071A298}"/>
    <cellStyle name="Millares 2 7" xfId="41" xr:uid="{6C3AA112-8F8B-4BDA-A90E-EC9573005F27}"/>
    <cellStyle name="Millares 3" xfId="19" xr:uid="{00000000-0005-0000-0000-000005000000}"/>
    <cellStyle name="Millares 3 2" xfId="32" xr:uid="{E05FCA0D-C8BC-4A27-8514-2BA0AC9AEF01}"/>
    <cellStyle name="Millares 3 2 2" xfId="57" xr:uid="{C5D3B56B-B222-405C-A548-CB8B20618EDB}"/>
    <cellStyle name="Millares 3 3" xfId="26" xr:uid="{170EA858-ED75-4C36-9241-780B42175A34}"/>
    <cellStyle name="Millares 3 3 2" xfId="53" xr:uid="{401838D6-D726-4E0B-88AA-90E572552521}"/>
    <cellStyle name="Millares 3 4" xfId="46" xr:uid="{B5A04B14-CB0F-455C-84AC-6B3BEBEB40C5}"/>
    <cellStyle name="Millares 4" xfId="17" xr:uid="{00000000-0005-0000-0000-000006000000}"/>
    <cellStyle name="Millares 4 2" xfId="24" xr:uid="{73F42B31-1E6A-4971-AC68-7D20AD239056}"/>
    <cellStyle name="Millares 4 2 2" xfId="51" xr:uid="{48CB2021-EBC1-4054-8C8A-E0F60FE4AF3C}"/>
    <cellStyle name="Millares 4 3" xfId="44" xr:uid="{DA7D9ADD-1593-4A01-B681-9801D0DACC51}"/>
    <cellStyle name="Millares 5" xfId="25" xr:uid="{914859D6-3106-4CE0-816E-802C286D08EB}"/>
    <cellStyle name="Millares 5 2" xfId="52" xr:uid="{8B09B842-B3A9-4D41-A1AC-BD0D2F7F9978}"/>
    <cellStyle name="Millares 6" xfId="45" xr:uid="{80C353B3-2B59-4281-989D-EA95ABB719C8}"/>
    <cellStyle name="Moneda 2" xfId="33" xr:uid="{7C445119-0FAB-407C-907E-FFD00C9D7C02}"/>
    <cellStyle name="Moneda 2 2" xfId="58" xr:uid="{F3D7EAB8-0BA4-4A17-BCDA-E4CB14CED024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4 2" xfId="35" xr:uid="{85D2A64E-0DEA-479D-9462-2B87FB890315}"/>
    <cellStyle name="Normal 4 3" xfId="34" xr:uid="{A4EB4C50-E878-415E-BA78-0580CFAF7EA8}"/>
    <cellStyle name="Normal 5" xfId="5" xr:uid="{00000000-0005-0000-0000-000010000000}"/>
    <cellStyle name="Normal 5 2" xfId="37" xr:uid="{8D3F0778-331A-46F0-BEFC-82A0D595A6C3}"/>
    <cellStyle name="Normal 5 3" xfId="36" xr:uid="{EF0537FC-8334-4202-8610-AEB1C8471A7C}"/>
    <cellStyle name="Normal 56" xfId="6" xr:uid="{00000000-0005-0000-0000-000011000000}"/>
    <cellStyle name="Normal 6" xfId="38" xr:uid="{C5FB6FC2-D267-44B1-B411-CAB0AAD2CBBE}"/>
    <cellStyle name="Normal 6 2" xfId="39" xr:uid="{09F31937-E7CF-48C6-BA04-5D679A6122AA}"/>
    <cellStyle name="Normal 7" xfId="27" xr:uid="{C1CA4965-D270-428B-A025-479B0C677A26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istina Balderas Castro" id="{A23774D9-05F4-4DBC-9144-9E14876A4B5B}" userId="e7c0fce9996858d1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5-10-10T22:06:49.00" personId="{A23774D9-05F4-4DBC-9144-9E14876A4B5B}" id="{97571D23-4377-4F5B-982E-DAE917DB667D}">
    <text>FLUJO
1.2.4.1
MOBILIARIO Y EQUIPO DE ADMINISTRACIÓN</text>
  </threadedComment>
  <threadedComment ref="C16" dT="2025-10-10T22:09:46.28" personId="{A23774D9-05F4-4DBC-9144-9E14876A4B5B}" id="{7FDA6607-B9CB-40B4-9C58-4B2E3F6930A2}">
    <text>FLUJO
1.2.4.6
"MAQUINARIA, OTROS EQUIPOS Y HERRAMIENTAS"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9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55" t="s">
        <v>574</v>
      </c>
      <c r="B1" s="156"/>
      <c r="C1" s="104" t="s">
        <v>479</v>
      </c>
      <c r="D1" s="105">
        <v>2025</v>
      </c>
    </row>
    <row r="2" spans="1:4" ht="16.350000000000001" customHeight="1" x14ac:dyDescent="0.2">
      <c r="A2" s="157" t="s">
        <v>478</v>
      </c>
      <c r="B2" s="158"/>
      <c r="C2" s="10" t="s">
        <v>480</v>
      </c>
      <c r="D2" s="106" t="s">
        <v>485</v>
      </c>
    </row>
    <row r="3" spans="1:4" ht="16.350000000000001" customHeight="1" x14ac:dyDescent="0.2">
      <c r="A3" s="159" t="s">
        <v>575</v>
      </c>
      <c r="B3" s="160"/>
      <c r="C3" s="10" t="s">
        <v>481</v>
      </c>
      <c r="D3" s="107">
        <v>3</v>
      </c>
    </row>
    <row r="4" spans="1:4" ht="16.350000000000001" customHeight="1" x14ac:dyDescent="0.2">
      <c r="A4" s="161" t="s">
        <v>499</v>
      </c>
      <c r="B4" s="162"/>
      <c r="C4" s="162"/>
      <c r="D4" s="163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465</v>
      </c>
      <c r="B10" s="36" t="s">
        <v>531</v>
      </c>
    </row>
    <row r="11" spans="1:4" x14ac:dyDescent="0.2">
      <c r="A11" s="35" t="s">
        <v>466</v>
      </c>
      <c r="B11" s="36" t="s">
        <v>268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78</v>
      </c>
      <c r="B15" s="36" t="s">
        <v>474</v>
      </c>
    </row>
    <row r="16" spans="1:4" x14ac:dyDescent="0.2">
      <c r="A16" s="35" t="s">
        <v>7</v>
      </c>
      <c r="B16" s="36" t="s">
        <v>475</v>
      </c>
    </row>
    <row r="17" spans="1:2" x14ac:dyDescent="0.2">
      <c r="A17" s="35" t="s">
        <v>8</v>
      </c>
      <c r="B17" s="36" t="s">
        <v>77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476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108</v>
      </c>
    </row>
    <row r="25" spans="1:2" x14ac:dyDescent="0.2">
      <c r="A25" s="35" t="s">
        <v>21</v>
      </c>
      <c r="B25" s="36" t="s">
        <v>558</v>
      </c>
    </row>
    <row r="26" spans="1:2" x14ac:dyDescent="0.2">
      <c r="A26" s="35" t="s">
        <v>560</v>
      </c>
      <c r="B26" s="36" t="s">
        <v>561</v>
      </c>
    </row>
    <row r="27" spans="1:2" x14ac:dyDescent="0.2">
      <c r="A27" s="35" t="s">
        <v>559</v>
      </c>
      <c r="B27" s="36" t="s">
        <v>562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566</v>
      </c>
    </row>
    <row r="31" spans="1:2" x14ac:dyDescent="0.2">
      <c r="A31" s="35" t="s">
        <v>27</v>
      </c>
      <c r="B31" s="36" t="s">
        <v>567</v>
      </c>
    </row>
    <row r="32" spans="1:2" x14ac:dyDescent="0.2">
      <c r="A32" s="35" t="s">
        <v>38</v>
      </c>
      <c r="B32" s="36" t="s">
        <v>568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500</v>
      </c>
    </row>
    <row r="41" spans="1:2" x14ac:dyDescent="0.2">
      <c r="A41" s="4"/>
      <c r="B41" s="36" t="s">
        <v>529</v>
      </c>
    </row>
    <row r="42" spans="1:2" x14ac:dyDescent="0.2">
      <c r="A42" s="4"/>
      <c r="B42" s="36" t="s">
        <v>530</v>
      </c>
    </row>
    <row r="43" spans="1:2" ht="12" thickBot="1" x14ac:dyDescent="0.25">
      <c r="A43" s="8"/>
      <c r="B43" s="9"/>
    </row>
    <row r="45" spans="1:2" ht="15" x14ac:dyDescent="0.25">
      <c r="A45" s="1" t="s">
        <v>501</v>
      </c>
      <c r="B45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8" zoomScaleNormal="100" zoomScaleSheetLayoutView="85" workbookViewId="0">
      <selection activeCell="A6" sqref="A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58" t="s">
        <v>574</v>
      </c>
      <c r="B1" s="158"/>
      <c r="C1" s="158"/>
      <c r="D1" s="10" t="s">
        <v>482</v>
      </c>
      <c r="E1" s="18">
        <v>2025</v>
      </c>
    </row>
    <row r="2" spans="1:5" s="11" customFormat="1" ht="18.95" customHeight="1" x14ac:dyDescent="0.25">
      <c r="A2" s="158" t="s">
        <v>487</v>
      </c>
      <c r="B2" s="158"/>
      <c r="C2" s="158"/>
      <c r="D2" s="10" t="s">
        <v>483</v>
      </c>
      <c r="E2" s="18" t="s">
        <v>485</v>
      </c>
    </row>
    <row r="3" spans="1:5" s="11" customFormat="1" ht="18.95" customHeight="1" x14ac:dyDescent="0.25">
      <c r="A3" s="158" t="s">
        <v>575</v>
      </c>
      <c r="B3" s="158"/>
      <c r="C3" s="158"/>
      <c r="D3" s="10" t="s">
        <v>484</v>
      </c>
      <c r="E3" s="18">
        <v>3</v>
      </c>
    </row>
    <row r="4" spans="1:5" s="11" customFormat="1" ht="18.95" customHeight="1" x14ac:dyDescent="0.25">
      <c r="A4" s="158" t="s">
        <v>499</v>
      </c>
      <c r="B4" s="158"/>
      <c r="C4" s="158"/>
      <c r="D4" s="10"/>
      <c r="E4" s="18"/>
    </row>
    <row r="5" spans="1:5" x14ac:dyDescent="0.2">
      <c r="A5" s="12" t="s">
        <v>110</v>
      </c>
      <c r="B5" s="13"/>
      <c r="C5" s="13"/>
      <c r="D5" s="13"/>
      <c r="E5" s="13"/>
    </row>
    <row r="7" spans="1:5" x14ac:dyDescent="0.2">
      <c r="A7" s="37" t="s">
        <v>533</v>
      </c>
      <c r="B7" s="37"/>
      <c r="C7" s="37"/>
      <c r="D7" s="37"/>
      <c r="E7" s="37"/>
    </row>
    <row r="8" spans="1:5" x14ac:dyDescent="0.2">
      <c r="A8" s="38" t="s">
        <v>82</v>
      </c>
      <c r="B8" s="38" t="s">
        <v>79</v>
      </c>
      <c r="C8" s="38" t="s">
        <v>80</v>
      </c>
      <c r="D8" s="133" t="s">
        <v>267</v>
      </c>
      <c r="E8" s="134" t="s">
        <v>570</v>
      </c>
    </row>
    <row r="9" spans="1:5" x14ac:dyDescent="0.2">
      <c r="A9" s="109">
        <v>4000</v>
      </c>
      <c r="B9" s="108" t="s">
        <v>531</v>
      </c>
      <c r="C9" s="135">
        <f>SUM(C10+C57+C69)</f>
        <v>14210468.770000001</v>
      </c>
      <c r="D9" s="78"/>
      <c r="E9" s="190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215</v>
      </c>
      <c r="C10" s="135">
        <f>SUM(C11+C21+C27+C30+C36+C39+C48)</f>
        <v>1831372.83</v>
      </c>
      <c r="D10" s="78"/>
      <c r="E10" s="39"/>
    </row>
    <row r="11" spans="1:5" x14ac:dyDescent="0.2">
      <c r="A11" s="109">
        <v>4110</v>
      </c>
      <c r="B11" s="108" t="s">
        <v>216</v>
      </c>
      <c r="C11" s="135">
        <f>SUM(C12:C20)</f>
        <v>0</v>
      </c>
      <c r="D11" s="78"/>
      <c r="E11" s="39"/>
    </row>
    <row r="12" spans="1:5" x14ac:dyDescent="0.2">
      <c r="A12" s="40">
        <v>4111</v>
      </c>
      <c r="B12" s="41" t="s">
        <v>217</v>
      </c>
      <c r="C12" s="136">
        <v>0</v>
      </c>
      <c r="D12" s="78"/>
      <c r="E12" s="39"/>
    </row>
    <row r="13" spans="1:5" x14ac:dyDescent="0.2">
      <c r="A13" s="40">
        <v>4112</v>
      </c>
      <c r="B13" s="41" t="s">
        <v>218</v>
      </c>
      <c r="C13" s="136">
        <v>0</v>
      </c>
      <c r="D13" s="78"/>
      <c r="E13" s="39"/>
    </row>
    <row r="14" spans="1:5" x14ac:dyDescent="0.2">
      <c r="A14" s="40">
        <v>4113</v>
      </c>
      <c r="B14" s="41" t="s">
        <v>219</v>
      </c>
      <c r="C14" s="136">
        <v>0</v>
      </c>
      <c r="D14" s="78"/>
      <c r="E14" s="39"/>
    </row>
    <row r="15" spans="1:5" x14ac:dyDescent="0.2">
      <c r="A15" s="40">
        <v>4114</v>
      </c>
      <c r="B15" s="41" t="s">
        <v>220</v>
      </c>
      <c r="C15" s="136">
        <v>0</v>
      </c>
      <c r="D15" s="78"/>
      <c r="E15" s="39"/>
    </row>
    <row r="16" spans="1:5" x14ac:dyDescent="0.2">
      <c r="A16" s="40">
        <v>4115</v>
      </c>
      <c r="B16" s="41" t="s">
        <v>221</v>
      </c>
      <c r="C16" s="136">
        <v>0</v>
      </c>
      <c r="D16" s="78"/>
      <c r="E16" s="39"/>
    </row>
    <row r="17" spans="1:5" x14ac:dyDescent="0.2">
      <c r="A17" s="40">
        <v>4116</v>
      </c>
      <c r="B17" s="41" t="s">
        <v>222</v>
      </c>
      <c r="C17" s="136">
        <v>0</v>
      </c>
      <c r="D17" s="78"/>
      <c r="E17" s="39"/>
    </row>
    <row r="18" spans="1:5" x14ac:dyDescent="0.2">
      <c r="A18" s="40">
        <v>4117</v>
      </c>
      <c r="B18" s="41" t="s">
        <v>223</v>
      </c>
      <c r="C18" s="136">
        <v>0</v>
      </c>
      <c r="D18" s="78"/>
      <c r="E18" s="39"/>
    </row>
    <row r="19" spans="1:5" ht="22.5" x14ac:dyDescent="0.2">
      <c r="A19" s="40">
        <v>4118</v>
      </c>
      <c r="B19" s="42" t="s">
        <v>400</v>
      </c>
      <c r="C19" s="136">
        <v>0</v>
      </c>
      <c r="D19" s="78"/>
      <c r="E19" s="39"/>
    </row>
    <row r="20" spans="1:5" x14ac:dyDescent="0.2">
      <c r="A20" s="40">
        <v>4119</v>
      </c>
      <c r="B20" s="41" t="s">
        <v>224</v>
      </c>
      <c r="C20" s="136">
        <v>0</v>
      </c>
      <c r="D20" s="78"/>
      <c r="E20" s="39"/>
    </row>
    <row r="21" spans="1:5" x14ac:dyDescent="0.2">
      <c r="A21" s="109">
        <v>4120</v>
      </c>
      <c r="B21" s="108" t="s">
        <v>225</v>
      </c>
      <c r="C21" s="135">
        <f>SUM(C22:C26)</f>
        <v>0</v>
      </c>
      <c r="D21" s="78"/>
      <c r="E21" s="39"/>
    </row>
    <row r="22" spans="1:5" x14ac:dyDescent="0.2">
      <c r="A22" s="40">
        <v>4121</v>
      </c>
      <c r="B22" s="41" t="s">
        <v>226</v>
      </c>
      <c r="C22" s="136">
        <v>0</v>
      </c>
      <c r="D22" s="78"/>
      <c r="E22" s="39"/>
    </row>
    <row r="23" spans="1:5" x14ac:dyDescent="0.2">
      <c r="A23" s="40">
        <v>4122</v>
      </c>
      <c r="B23" s="41" t="s">
        <v>401</v>
      </c>
      <c r="C23" s="136">
        <v>0</v>
      </c>
      <c r="D23" s="78"/>
      <c r="E23" s="39"/>
    </row>
    <row r="24" spans="1:5" x14ac:dyDescent="0.2">
      <c r="A24" s="40">
        <v>4123</v>
      </c>
      <c r="B24" s="41" t="s">
        <v>227</v>
      </c>
      <c r="C24" s="136">
        <v>0</v>
      </c>
      <c r="D24" s="78"/>
      <c r="E24" s="39"/>
    </row>
    <row r="25" spans="1:5" x14ac:dyDescent="0.2">
      <c r="A25" s="40">
        <v>4124</v>
      </c>
      <c r="B25" s="41" t="s">
        <v>228</v>
      </c>
      <c r="C25" s="136">
        <v>0</v>
      </c>
      <c r="D25" s="78"/>
      <c r="E25" s="39"/>
    </row>
    <row r="26" spans="1:5" x14ac:dyDescent="0.2">
      <c r="A26" s="40">
        <v>4129</v>
      </c>
      <c r="B26" s="41" t="s">
        <v>229</v>
      </c>
      <c r="C26" s="136">
        <v>0</v>
      </c>
      <c r="D26" s="78"/>
      <c r="E26" s="39"/>
    </row>
    <row r="27" spans="1:5" x14ac:dyDescent="0.2">
      <c r="A27" s="109">
        <v>4130</v>
      </c>
      <c r="B27" s="108" t="s">
        <v>230</v>
      </c>
      <c r="C27" s="135">
        <f>SUM(C28:C29)</f>
        <v>0</v>
      </c>
      <c r="D27" s="78"/>
      <c r="E27" s="39"/>
    </row>
    <row r="28" spans="1:5" x14ac:dyDescent="0.2">
      <c r="A28" s="40">
        <v>4131</v>
      </c>
      <c r="B28" s="41" t="s">
        <v>231</v>
      </c>
      <c r="C28" s="136">
        <v>0</v>
      </c>
      <c r="D28" s="78"/>
      <c r="E28" s="39"/>
    </row>
    <row r="29" spans="1:5" ht="22.5" x14ac:dyDescent="0.2">
      <c r="A29" s="40">
        <v>4132</v>
      </c>
      <c r="B29" s="42" t="s">
        <v>402</v>
      </c>
      <c r="C29" s="136">
        <v>0</v>
      </c>
      <c r="D29" s="78"/>
      <c r="E29" s="39"/>
    </row>
    <row r="30" spans="1:5" x14ac:dyDescent="0.2">
      <c r="A30" s="109">
        <v>4140</v>
      </c>
      <c r="B30" s="108" t="s">
        <v>232</v>
      </c>
      <c r="C30" s="135">
        <f>SUM(C31:C35)</f>
        <v>0</v>
      </c>
      <c r="D30" s="78"/>
      <c r="E30" s="39"/>
    </row>
    <row r="31" spans="1:5" x14ac:dyDescent="0.2">
      <c r="A31" s="40">
        <v>4141</v>
      </c>
      <c r="B31" s="41" t="s">
        <v>233</v>
      </c>
      <c r="C31" s="136">
        <v>0</v>
      </c>
      <c r="D31" s="78"/>
      <c r="E31" s="39"/>
    </row>
    <row r="32" spans="1:5" x14ac:dyDescent="0.2">
      <c r="A32" s="40">
        <v>4143</v>
      </c>
      <c r="B32" s="41" t="s">
        <v>234</v>
      </c>
      <c r="C32" s="136">
        <v>0</v>
      </c>
      <c r="D32" s="78"/>
      <c r="E32" s="39"/>
    </row>
    <row r="33" spans="1:5" x14ac:dyDescent="0.2">
      <c r="A33" s="40">
        <v>4144</v>
      </c>
      <c r="B33" s="41" t="s">
        <v>235</v>
      </c>
      <c r="C33" s="136">
        <v>0</v>
      </c>
      <c r="D33" s="78"/>
      <c r="E33" s="39"/>
    </row>
    <row r="34" spans="1:5" ht="22.5" x14ac:dyDescent="0.2">
      <c r="A34" s="40">
        <v>4145</v>
      </c>
      <c r="B34" s="42" t="s">
        <v>403</v>
      </c>
      <c r="C34" s="136">
        <v>0</v>
      </c>
      <c r="D34" s="78"/>
      <c r="E34" s="39"/>
    </row>
    <row r="35" spans="1:5" x14ac:dyDescent="0.2">
      <c r="A35" s="40">
        <v>4149</v>
      </c>
      <c r="B35" s="41" t="s">
        <v>236</v>
      </c>
      <c r="C35" s="136">
        <v>0</v>
      </c>
      <c r="D35" s="78"/>
      <c r="E35" s="39"/>
    </row>
    <row r="36" spans="1:5" x14ac:dyDescent="0.2">
      <c r="A36" s="109">
        <v>4150</v>
      </c>
      <c r="B36" s="108" t="s">
        <v>404</v>
      </c>
      <c r="C36" s="135">
        <f>SUM(C37:C38)</f>
        <v>0</v>
      </c>
      <c r="D36" s="78"/>
      <c r="E36" s="39"/>
    </row>
    <row r="37" spans="1:5" x14ac:dyDescent="0.2">
      <c r="A37" s="40">
        <v>4151</v>
      </c>
      <c r="B37" s="41" t="s">
        <v>404</v>
      </c>
      <c r="C37" s="136">
        <v>0</v>
      </c>
      <c r="D37" s="78"/>
      <c r="E37" s="39"/>
    </row>
    <row r="38" spans="1:5" ht="22.5" x14ac:dyDescent="0.2">
      <c r="A38" s="40">
        <v>4154</v>
      </c>
      <c r="B38" s="42" t="s">
        <v>405</v>
      </c>
      <c r="C38" s="136">
        <v>0</v>
      </c>
      <c r="D38" s="78"/>
      <c r="E38" s="39"/>
    </row>
    <row r="39" spans="1:5" x14ac:dyDescent="0.2">
      <c r="A39" s="109">
        <v>4160</v>
      </c>
      <c r="B39" s="108" t="s">
        <v>406</v>
      </c>
      <c r="C39" s="135">
        <f>SUM(C40:C46)</f>
        <v>0</v>
      </c>
      <c r="D39" s="78"/>
      <c r="E39" s="39"/>
    </row>
    <row r="40" spans="1:5" x14ac:dyDescent="0.2">
      <c r="A40" s="40">
        <v>4161</v>
      </c>
      <c r="B40" s="41" t="s">
        <v>237</v>
      </c>
      <c r="C40" s="136">
        <v>0</v>
      </c>
      <c r="D40" s="78"/>
      <c r="E40" s="39"/>
    </row>
    <row r="41" spans="1:5" x14ac:dyDescent="0.2">
      <c r="A41" s="40">
        <v>4162</v>
      </c>
      <c r="B41" s="41" t="s">
        <v>238</v>
      </c>
      <c r="C41" s="136">
        <v>0</v>
      </c>
      <c r="D41" s="78"/>
      <c r="E41" s="39"/>
    </row>
    <row r="42" spans="1:5" x14ac:dyDescent="0.2">
      <c r="A42" s="40">
        <v>4163</v>
      </c>
      <c r="B42" s="41" t="s">
        <v>239</v>
      </c>
      <c r="C42" s="136">
        <v>0</v>
      </c>
      <c r="D42" s="78"/>
      <c r="E42" s="39"/>
    </row>
    <row r="43" spans="1:5" x14ac:dyDescent="0.2">
      <c r="A43" s="40">
        <v>4164</v>
      </c>
      <c r="B43" s="41" t="s">
        <v>240</v>
      </c>
      <c r="C43" s="136">
        <v>0</v>
      </c>
      <c r="D43" s="78"/>
      <c r="E43" s="39"/>
    </row>
    <row r="44" spans="1:5" x14ac:dyDescent="0.2">
      <c r="A44" s="40">
        <v>4165</v>
      </c>
      <c r="B44" s="41" t="s">
        <v>241</v>
      </c>
      <c r="C44" s="136">
        <v>0</v>
      </c>
      <c r="D44" s="78"/>
      <c r="E44" s="39"/>
    </row>
    <row r="45" spans="1:5" ht="22.5" x14ac:dyDescent="0.2">
      <c r="A45" s="40">
        <v>4166</v>
      </c>
      <c r="B45" s="42" t="s">
        <v>407</v>
      </c>
      <c r="C45" s="136">
        <v>0</v>
      </c>
      <c r="D45" s="78"/>
      <c r="E45" s="39"/>
    </row>
    <row r="46" spans="1:5" x14ac:dyDescent="0.2">
      <c r="A46" s="40">
        <v>4168</v>
      </c>
      <c r="B46" s="41" t="s">
        <v>242</v>
      </c>
      <c r="C46" s="136">
        <v>0</v>
      </c>
      <c r="D46" s="78"/>
      <c r="E46" s="39"/>
    </row>
    <row r="47" spans="1:5" x14ac:dyDescent="0.2">
      <c r="A47" s="191">
        <v>4169</v>
      </c>
      <c r="B47" s="192" t="s">
        <v>576</v>
      </c>
      <c r="C47" s="198">
        <v>0</v>
      </c>
      <c r="D47" s="194"/>
      <c r="E47" s="190"/>
    </row>
    <row r="48" spans="1:5" x14ac:dyDescent="0.2">
      <c r="A48" s="196">
        <v>4170</v>
      </c>
      <c r="B48" s="195" t="s">
        <v>577</v>
      </c>
      <c r="C48" s="197">
        <v>1831372.83</v>
      </c>
      <c r="D48" s="194"/>
      <c r="E48" s="190"/>
    </row>
    <row r="49" spans="1:5" x14ac:dyDescent="0.2">
      <c r="A49" s="191">
        <v>4171</v>
      </c>
      <c r="B49" s="192" t="s">
        <v>578</v>
      </c>
      <c r="C49" s="198">
        <v>0</v>
      </c>
      <c r="D49" s="194"/>
      <c r="E49" s="190"/>
    </row>
    <row r="50" spans="1:5" x14ac:dyDescent="0.2">
      <c r="A50" s="191">
        <v>4172</v>
      </c>
      <c r="B50" s="192" t="s">
        <v>579</v>
      </c>
      <c r="C50" s="198">
        <v>0</v>
      </c>
      <c r="D50" s="194"/>
      <c r="E50" s="190"/>
    </row>
    <row r="51" spans="1:5" ht="22.5" x14ac:dyDescent="0.2">
      <c r="A51" s="191">
        <v>4173</v>
      </c>
      <c r="B51" s="193" t="s">
        <v>580</v>
      </c>
      <c r="C51" s="198">
        <v>1831372.83</v>
      </c>
      <c r="D51" s="194"/>
      <c r="E51" s="190"/>
    </row>
    <row r="52" spans="1:5" ht="22.5" x14ac:dyDescent="0.2">
      <c r="A52" s="191">
        <v>4174</v>
      </c>
      <c r="B52" s="193" t="s">
        <v>581</v>
      </c>
      <c r="C52" s="198">
        <v>0</v>
      </c>
      <c r="D52" s="194"/>
      <c r="E52" s="190"/>
    </row>
    <row r="53" spans="1:5" ht="22.5" x14ac:dyDescent="0.2">
      <c r="A53" s="191">
        <v>4175</v>
      </c>
      <c r="B53" s="193" t="s">
        <v>582</v>
      </c>
      <c r="C53" s="198">
        <v>0</v>
      </c>
      <c r="D53" s="194"/>
      <c r="E53" s="190"/>
    </row>
    <row r="54" spans="1:5" ht="22.5" x14ac:dyDescent="0.2">
      <c r="A54" s="191">
        <v>4176</v>
      </c>
      <c r="B54" s="193" t="s">
        <v>583</v>
      </c>
      <c r="C54" s="198">
        <v>0</v>
      </c>
      <c r="D54" s="194"/>
      <c r="E54" s="190"/>
    </row>
    <row r="55" spans="1:5" ht="22.5" x14ac:dyDescent="0.2">
      <c r="A55" s="40">
        <v>4177</v>
      </c>
      <c r="B55" s="42" t="s">
        <v>408</v>
      </c>
      <c r="C55" s="136">
        <v>0</v>
      </c>
      <c r="D55" s="78"/>
      <c r="E55" s="39"/>
    </row>
    <row r="56" spans="1:5" ht="22.5" x14ac:dyDescent="0.2">
      <c r="A56" s="40">
        <v>4178</v>
      </c>
      <c r="B56" s="42" t="s">
        <v>409</v>
      </c>
      <c r="C56" s="136">
        <v>0</v>
      </c>
      <c r="D56" s="78"/>
      <c r="E56" s="39"/>
    </row>
    <row r="57" spans="1:5" ht="33.75" x14ac:dyDescent="0.2">
      <c r="A57" s="109">
        <v>4200</v>
      </c>
      <c r="B57" s="110" t="s">
        <v>410</v>
      </c>
      <c r="C57" s="135">
        <f>+C58+C64</f>
        <v>12379080.460000001</v>
      </c>
      <c r="D57" s="78"/>
      <c r="E57" s="39"/>
    </row>
    <row r="58" spans="1:5" ht="22.5" x14ac:dyDescent="0.2">
      <c r="A58" s="109">
        <v>4210</v>
      </c>
      <c r="B58" s="110" t="s">
        <v>411</v>
      </c>
      <c r="C58" s="135">
        <f>SUM(C59:C63)</f>
        <v>0</v>
      </c>
      <c r="D58" s="78"/>
      <c r="E58" s="39"/>
    </row>
    <row r="59" spans="1:5" x14ac:dyDescent="0.2">
      <c r="A59" s="40">
        <v>4211</v>
      </c>
      <c r="B59" s="41" t="s">
        <v>243</v>
      </c>
      <c r="C59" s="136">
        <v>0</v>
      </c>
      <c r="D59" s="78"/>
      <c r="E59" s="39"/>
    </row>
    <row r="60" spans="1:5" x14ac:dyDescent="0.2">
      <c r="A60" s="40">
        <v>4212</v>
      </c>
      <c r="B60" s="41" t="s">
        <v>244</v>
      </c>
      <c r="C60" s="136">
        <v>0</v>
      </c>
      <c r="D60" s="78"/>
      <c r="E60" s="39"/>
    </row>
    <row r="61" spans="1:5" x14ac:dyDescent="0.2">
      <c r="A61" s="40">
        <v>4213</v>
      </c>
      <c r="B61" s="41" t="s">
        <v>245</v>
      </c>
      <c r="C61" s="136">
        <v>0</v>
      </c>
      <c r="D61" s="78"/>
      <c r="E61" s="39"/>
    </row>
    <row r="62" spans="1:5" x14ac:dyDescent="0.2">
      <c r="A62" s="40">
        <v>4214</v>
      </c>
      <c r="B62" s="41" t="s">
        <v>412</v>
      </c>
      <c r="C62" s="136">
        <v>0</v>
      </c>
      <c r="D62" s="78"/>
      <c r="E62" s="39"/>
    </row>
    <row r="63" spans="1:5" x14ac:dyDescent="0.2">
      <c r="A63" s="40">
        <v>4215</v>
      </c>
      <c r="B63" s="41" t="s">
        <v>413</v>
      </c>
      <c r="C63" s="136">
        <v>0</v>
      </c>
      <c r="D63" s="78"/>
      <c r="E63" s="39"/>
    </row>
    <row r="64" spans="1:5" x14ac:dyDescent="0.2">
      <c r="A64" s="109">
        <v>4220</v>
      </c>
      <c r="B64" s="108" t="s">
        <v>246</v>
      </c>
      <c r="C64" s="135">
        <f>SUM(C65:C68)</f>
        <v>12379080.460000001</v>
      </c>
      <c r="D64" s="78"/>
      <c r="E64" s="39"/>
    </row>
    <row r="65" spans="1:5" x14ac:dyDescent="0.2">
      <c r="A65" s="40">
        <v>4221</v>
      </c>
      <c r="B65" s="41" t="s">
        <v>247</v>
      </c>
      <c r="C65" s="136">
        <v>12379080.460000001</v>
      </c>
      <c r="D65" s="78"/>
      <c r="E65" s="39"/>
    </row>
    <row r="66" spans="1:5" x14ac:dyDescent="0.2">
      <c r="A66" s="40">
        <v>4223</v>
      </c>
      <c r="B66" s="41" t="s">
        <v>248</v>
      </c>
      <c r="C66" s="136">
        <v>0</v>
      </c>
      <c r="D66" s="78"/>
      <c r="E66" s="39"/>
    </row>
    <row r="67" spans="1:5" x14ac:dyDescent="0.2">
      <c r="A67" s="40">
        <v>4225</v>
      </c>
      <c r="B67" s="41" t="s">
        <v>250</v>
      </c>
      <c r="C67" s="136">
        <v>0</v>
      </c>
      <c r="D67" s="78"/>
      <c r="E67" s="39"/>
    </row>
    <row r="68" spans="1:5" x14ac:dyDescent="0.2">
      <c r="A68" s="40">
        <v>4227</v>
      </c>
      <c r="B68" s="41" t="s">
        <v>414</v>
      </c>
      <c r="C68" s="136">
        <v>0</v>
      </c>
      <c r="D68" s="78"/>
      <c r="E68" s="39"/>
    </row>
    <row r="69" spans="1:5" x14ac:dyDescent="0.2">
      <c r="A69" s="111">
        <v>4300</v>
      </c>
      <c r="B69" s="108" t="s">
        <v>251</v>
      </c>
      <c r="C69" s="135">
        <f>C70+C73+C79+C81+C83</f>
        <v>15.48</v>
      </c>
      <c r="D69" s="41"/>
      <c r="E69" s="41"/>
    </row>
    <row r="70" spans="1:5" x14ac:dyDescent="0.2">
      <c r="A70" s="111">
        <v>4310</v>
      </c>
      <c r="B70" s="108" t="s">
        <v>252</v>
      </c>
      <c r="C70" s="135">
        <f>SUM(C71:C72)</f>
        <v>0</v>
      </c>
      <c r="D70" s="41"/>
      <c r="E70" s="41"/>
    </row>
    <row r="71" spans="1:5" x14ac:dyDescent="0.2">
      <c r="A71" s="43">
        <v>4311</v>
      </c>
      <c r="B71" s="41" t="s">
        <v>415</v>
      </c>
      <c r="C71" s="136">
        <v>0</v>
      </c>
      <c r="D71" s="41"/>
      <c r="E71" s="41"/>
    </row>
    <row r="72" spans="1:5" x14ac:dyDescent="0.2">
      <c r="A72" s="43">
        <v>4319</v>
      </c>
      <c r="B72" s="41" t="s">
        <v>253</v>
      </c>
      <c r="C72" s="136">
        <v>0</v>
      </c>
      <c r="D72" s="41"/>
      <c r="E72" s="41"/>
    </row>
    <row r="73" spans="1:5" x14ac:dyDescent="0.2">
      <c r="A73" s="111">
        <v>4320</v>
      </c>
      <c r="B73" s="108" t="s">
        <v>254</v>
      </c>
      <c r="C73" s="135">
        <f>SUM(C74:C78)</f>
        <v>0</v>
      </c>
      <c r="D73" s="41"/>
      <c r="E73" s="41"/>
    </row>
    <row r="74" spans="1:5" x14ac:dyDescent="0.2">
      <c r="A74" s="43">
        <v>4321</v>
      </c>
      <c r="B74" s="41" t="s">
        <v>255</v>
      </c>
      <c r="C74" s="136">
        <v>0</v>
      </c>
      <c r="D74" s="41"/>
      <c r="E74" s="41"/>
    </row>
    <row r="75" spans="1:5" x14ac:dyDescent="0.2">
      <c r="A75" s="43">
        <v>4322</v>
      </c>
      <c r="B75" s="41" t="s">
        <v>256</v>
      </c>
      <c r="C75" s="136">
        <v>0</v>
      </c>
      <c r="D75" s="41"/>
      <c r="E75" s="41"/>
    </row>
    <row r="76" spans="1:5" x14ac:dyDescent="0.2">
      <c r="A76" s="43">
        <v>4323</v>
      </c>
      <c r="B76" s="41" t="s">
        <v>257</v>
      </c>
      <c r="C76" s="136">
        <v>0</v>
      </c>
      <c r="D76" s="41"/>
      <c r="E76" s="41"/>
    </row>
    <row r="77" spans="1:5" x14ac:dyDescent="0.2">
      <c r="A77" s="43">
        <v>4324</v>
      </c>
      <c r="B77" s="41" t="s">
        <v>258</v>
      </c>
      <c r="C77" s="136">
        <v>0</v>
      </c>
      <c r="D77" s="41"/>
      <c r="E77" s="41"/>
    </row>
    <row r="78" spans="1:5" x14ac:dyDescent="0.2">
      <c r="A78" s="43">
        <v>4325</v>
      </c>
      <c r="B78" s="41" t="s">
        <v>259</v>
      </c>
      <c r="C78" s="136">
        <v>0</v>
      </c>
      <c r="D78" s="41"/>
      <c r="E78" s="41"/>
    </row>
    <row r="79" spans="1:5" x14ac:dyDescent="0.2">
      <c r="A79" s="111">
        <v>4330</v>
      </c>
      <c r="B79" s="108" t="s">
        <v>260</v>
      </c>
      <c r="C79" s="135">
        <f>SUM(C80)</f>
        <v>0</v>
      </c>
      <c r="D79" s="41"/>
      <c r="E79" s="41"/>
    </row>
    <row r="80" spans="1:5" x14ac:dyDescent="0.2">
      <c r="A80" s="43">
        <v>4331</v>
      </c>
      <c r="B80" s="41" t="s">
        <v>260</v>
      </c>
      <c r="C80" s="136">
        <v>0</v>
      </c>
      <c r="D80" s="41"/>
      <c r="E80" s="41"/>
    </row>
    <row r="81" spans="1:5" x14ac:dyDescent="0.2">
      <c r="A81" s="111">
        <v>4340</v>
      </c>
      <c r="B81" s="108" t="s">
        <v>261</v>
      </c>
      <c r="C81" s="135">
        <f>SUM(C82)</f>
        <v>0</v>
      </c>
      <c r="D81" s="41"/>
      <c r="E81" s="41"/>
    </row>
    <row r="82" spans="1:5" x14ac:dyDescent="0.2">
      <c r="A82" s="43">
        <v>4341</v>
      </c>
      <c r="B82" s="41" t="s">
        <v>261</v>
      </c>
      <c r="C82" s="136">
        <v>0</v>
      </c>
      <c r="D82" s="41"/>
      <c r="E82" s="41"/>
    </row>
    <row r="83" spans="1:5" x14ac:dyDescent="0.2">
      <c r="A83" s="111">
        <v>4390</v>
      </c>
      <c r="B83" s="108" t="s">
        <v>262</v>
      </c>
      <c r="C83" s="135">
        <f>SUM(C84:C90)</f>
        <v>15.48</v>
      </c>
      <c r="D83" s="41"/>
      <c r="E83" s="41"/>
    </row>
    <row r="84" spans="1:5" x14ac:dyDescent="0.2">
      <c r="A84" s="43">
        <v>4392</v>
      </c>
      <c r="B84" s="41" t="s">
        <v>263</v>
      </c>
      <c r="C84" s="136">
        <v>0</v>
      </c>
      <c r="D84" s="41"/>
      <c r="E84" s="41"/>
    </row>
    <row r="85" spans="1:5" x14ac:dyDescent="0.2">
      <c r="A85" s="43">
        <v>4393</v>
      </c>
      <c r="B85" s="41" t="s">
        <v>416</v>
      </c>
      <c r="C85" s="136">
        <v>0</v>
      </c>
      <c r="D85" s="41"/>
      <c r="E85" s="41"/>
    </row>
    <row r="86" spans="1:5" x14ac:dyDescent="0.2">
      <c r="A86" s="43">
        <v>4394</v>
      </c>
      <c r="B86" s="41" t="s">
        <v>264</v>
      </c>
      <c r="C86" s="136">
        <v>0</v>
      </c>
      <c r="D86" s="41"/>
      <c r="E86" s="41"/>
    </row>
    <row r="87" spans="1:5" x14ac:dyDescent="0.2">
      <c r="A87" s="43">
        <v>4395</v>
      </c>
      <c r="B87" s="41" t="s">
        <v>265</v>
      </c>
      <c r="C87" s="136">
        <v>0</v>
      </c>
      <c r="D87" s="41"/>
      <c r="E87" s="41"/>
    </row>
    <row r="88" spans="1:5" x14ac:dyDescent="0.2">
      <c r="A88" s="43">
        <v>4396</v>
      </c>
      <c r="B88" s="41" t="s">
        <v>266</v>
      </c>
      <c r="C88" s="136">
        <v>0</v>
      </c>
      <c r="D88" s="41"/>
      <c r="E88" s="41"/>
    </row>
    <row r="89" spans="1:5" x14ac:dyDescent="0.2">
      <c r="A89" s="43">
        <v>4397</v>
      </c>
      <c r="B89" s="41" t="s">
        <v>417</v>
      </c>
      <c r="C89" s="136">
        <v>0</v>
      </c>
      <c r="D89" s="41"/>
      <c r="E89" s="41"/>
    </row>
    <row r="90" spans="1:5" x14ac:dyDescent="0.2">
      <c r="A90" s="43">
        <v>4399</v>
      </c>
      <c r="B90" s="41" t="s">
        <v>262</v>
      </c>
      <c r="C90" s="136">
        <v>15.48</v>
      </c>
      <c r="D90" s="41"/>
      <c r="E90" s="41"/>
    </row>
    <row r="91" spans="1:5" x14ac:dyDescent="0.2">
      <c r="A91" s="39"/>
      <c r="B91" s="39"/>
      <c r="C91" s="137"/>
      <c r="D91" s="39"/>
      <c r="E91" s="39"/>
    </row>
    <row r="92" spans="1:5" x14ac:dyDescent="0.2">
      <c r="A92" s="37" t="s">
        <v>532</v>
      </c>
      <c r="B92" s="37"/>
      <c r="C92" s="37"/>
      <c r="D92" s="37"/>
      <c r="E92" s="37"/>
    </row>
    <row r="93" spans="1:5" x14ac:dyDescent="0.2">
      <c r="A93" s="38" t="s">
        <v>82</v>
      </c>
      <c r="B93" s="38" t="s">
        <v>79</v>
      </c>
      <c r="C93" s="38" t="s">
        <v>80</v>
      </c>
      <c r="D93" s="38" t="s">
        <v>267</v>
      </c>
      <c r="E93" s="38" t="s">
        <v>570</v>
      </c>
    </row>
    <row r="94" spans="1:5" x14ac:dyDescent="0.2">
      <c r="A94" s="111">
        <v>5000</v>
      </c>
      <c r="B94" s="108" t="s">
        <v>268</v>
      </c>
      <c r="C94" s="135">
        <f>C95+C123+C156+C166+C181+C210</f>
        <v>12744620.76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269</v>
      </c>
      <c r="C95" s="135">
        <f>C96+C103+C113</f>
        <v>12091788.02</v>
      </c>
      <c r="D95" s="112">
        <f>C95/$C$94</f>
        <v>0.94877582061531662</v>
      </c>
      <c r="E95" s="41"/>
    </row>
    <row r="96" spans="1:5" x14ac:dyDescent="0.2">
      <c r="A96" s="111">
        <v>5110</v>
      </c>
      <c r="B96" s="108" t="s">
        <v>270</v>
      </c>
      <c r="C96" s="135">
        <f>SUM(C97:C102)</f>
        <v>6977546.3300000001</v>
      </c>
      <c r="D96" s="112">
        <f t="shared" ref="D96:D159" si="0">C96/$C$94</f>
        <v>0.54748952215977909</v>
      </c>
      <c r="E96" s="41"/>
    </row>
    <row r="97" spans="1:5" x14ac:dyDescent="0.2">
      <c r="A97" s="43">
        <v>5111</v>
      </c>
      <c r="B97" s="41" t="s">
        <v>271</v>
      </c>
      <c r="C97" s="136">
        <v>1809699.66</v>
      </c>
      <c r="D97" s="44">
        <f t="shared" si="0"/>
        <v>0.14199713699444752</v>
      </c>
      <c r="E97" s="41"/>
    </row>
    <row r="98" spans="1:5" x14ac:dyDescent="0.2">
      <c r="A98" s="43">
        <v>5112</v>
      </c>
      <c r="B98" s="41" t="s">
        <v>272</v>
      </c>
      <c r="C98" s="136">
        <v>140308.26999999999</v>
      </c>
      <c r="D98" s="44">
        <f t="shared" si="0"/>
        <v>1.1009214996837614E-2</v>
      </c>
      <c r="E98" s="41"/>
    </row>
    <row r="99" spans="1:5" x14ac:dyDescent="0.2">
      <c r="A99" s="43">
        <v>5113</v>
      </c>
      <c r="B99" s="41" t="s">
        <v>273</v>
      </c>
      <c r="C99" s="136">
        <v>1454686.28</v>
      </c>
      <c r="D99" s="44">
        <f t="shared" si="0"/>
        <v>0.11414119787429439</v>
      </c>
      <c r="E99" s="41"/>
    </row>
    <row r="100" spans="1:5" x14ac:dyDescent="0.2">
      <c r="A100" s="43">
        <v>5114</v>
      </c>
      <c r="B100" s="41" t="s">
        <v>274</v>
      </c>
      <c r="C100" s="136">
        <v>772063.89</v>
      </c>
      <c r="D100" s="44">
        <f t="shared" si="0"/>
        <v>6.0579589188183895E-2</v>
      </c>
      <c r="E100" s="41"/>
    </row>
    <row r="101" spans="1:5" x14ac:dyDescent="0.2">
      <c r="A101" s="43">
        <v>5115</v>
      </c>
      <c r="B101" s="41" t="s">
        <v>275</v>
      </c>
      <c r="C101" s="136">
        <v>2786714.33</v>
      </c>
      <c r="D101" s="44">
        <f t="shared" si="0"/>
        <v>0.21865808190592248</v>
      </c>
      <c r="E101" s="41"/>
    </row>
    <row r="102" spans="1:5" x14ac:dyDescent="0.2">
      <c r="A102" s="43">
        <v>5116</v>
      </c>
      <c r="B102" s="41" t="s">
        <v>276</v>
      </c>
      <c r="C102" s="136">
        <v>14073.9</v>
      </c>
      <c r="D102" s="44">
        <f t="shared" si="0"/>
        <v>1.1043012000931443E-3</v>
      </c>
      <c r="E102" s="41"/>
    </row>
    <row r="103" spans="1:5" x14ac:dyDescent="0.2">
      <c r="A103" s="111">
        <v>5120</v>
      </c>
      <c r="B103" s="108" t="s">
        <v>277</v>
      </c>
      <c r="C103" s="135">
        <f>SUM(C104:C112)</f>
        <v>350841.54</v>
      </c>
      <c r="D103" s="112">
        <f t="shared" si="0"/>
        <v>2.7528597877242759E-2</v>
      </c>
      <c r="E103" s="41"/>
    </row>
    <row r="104" spans="1:5" x14ac:dyDescent="0.2">
      <c r="A104" s="43">
        <v>5121</v>
      </c>
      <c r="B104" s="41" t="s">
        <v>278</v>
      </c>
      <c r="C104" s="136">
        <v>157532.54</v>
      </c>
      <c r="D104" s="44">
        <f t="shared" si="0"/>
        <v>1.2360708330720074E-2</v>
      </c>
      <c r="E104" s="41"/>
    </row>
    <row r="105" spans="1:5" x14ac:dyDescent="0.2">
      <c r="A105" s="43">
        <v>5122</v>
      </c>
      <c r="B105" s="41" t="s">
        <v>279</v>
      </c>
      <c r="C105" s="136">
        <v>3129.34</v>
      </c>
      <c r="D105" s="44">
        <f t="shared" si="0"/>
        <v>2.4554202584212479E-4</v>
      </c>
      <c r="E105" s="41"/>
    </row>
    <row r="106" spans="1:5" x14ac:dyDescent="0.2">
      <c r="A106" s="43">
        <v>5123</v>
      </c>
      <c r="B106" s="41" t="s">
        <v>280</v>
      </c>
      <c r="C106" s="136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281</v>
      </c>
      <c r="C107" s="136">
        <v>72944.56</v>
      </c>
      <c r="D107" s="44">
        <f t="shared" si="0"/>
        <v>5.7235567361048727E-3</v>
      </c>
      <c r="E107" s="41"/>
    </row>
    <row r="108" spans="1:5" x14ac:dyDescent="0.2">
      <c r="A108" s="43">
        <v>5125</v>
      </c>
      <c r="B108" s="41" t="s">
        <v>282</v>
      </c>
      <c r="C108" s="136">
        <v>437.99</v>
      </c>
      <c r="D108" s="44">
        <f t="shared" si="0"/>
        <v>3.4366656195425311E-5</v>
      </c>
      <c r="E108" s="41"/>
    </row>
    <row r="109" spans="1:5" x14ac:dyDescent="0.2">
      <c r="A109" s="43">
        <v>5126</v>
      </c>
      <c r="B109" s="41" t="s">
        <v>283</v>
      </c>
      <c r="C109" s="136">
        <v>102780.15</v>
      </c>
      <c r="D109" s="44">
        <f t="shared" si="0"/>
        <v>8.0645906955963426E-3</v>
      </c>
      <c r="E109" s="41"/>
    </row>
    <row r="110" spans="1:5" x14ac:dyDescent="0.2">
      <c r="A110" s="43">
        <v>5127</v>
      </c>
      <c r="B110" s="41" t="s">
        <v>284</v>
      </c>
      <c r="C110" s="136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285</v>
      </c>
      <c r="C111" s="13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286</v>
      </c>
      <c r="C112" s="136">
        <v>14016.96</v>
      </c>
      <c r="D112" s="44">
        <f t="shared" si="0"/>
        <v>1.0998334327839191E-3</v>
      </c>
      <c r="E112" s="41"/>
    </row>
    <row r="113" spans="1:5" x14ac:dyDescent="0.2">
      <c r="A113" s="111">
        <v>5130</v>
      </c>
      <c r="B113" s="108" t="s">
        <v>287</v>
      </c>
      <c r="C113" s="135">
        <f>SUM(C114:C122)</f>
        <v>4763400.1500000004</v>
      </c>
      <c r="D113" s="112">
        <f t="shared" si="0"/>
        <v>0.37375770057829483</v>
      </c>
      <c r="E113" s="41"/>
    </row>
    <row r="114" spans="1:5" x14ac:dyDescent="0.2">
      <c r="A114" s="43">
        <v>5131</v>
      </c>
      <c r="B114" s="41" t="s">
        <v>288</v>
      </c>
      <c r="C114" s="136">
        <v>118977.18</v>
      </c>
      <c r="D114" s="44">
        <f t="shared" si="0"/>
        <v>9.3354821803265636E-3</v>
      </c>
      <c r="E114" s="41"/>
    </row>
    <row r="115" spans="1:5" x14ac:dyDescent="0.2">
      <c r="A115" s="43">
        <v>5132</v>
      </c>
      <c r="B115" s="41" t="s">
        <v>289</v>
      </c>
      <c r="C115" s="136">
        <v>432882.16</v>
      </c>
      <c r="D115" s="44">
        <f t="shared" si="0"/>
        <v>3.3965872202226279E-2</v>
      </c>
      <c r="E115" s="41"/>
    </row>
    <row r="116" spans="1:5" x14ac:dyDescent="0.2">
      <c r="A116" s="43">
        <v>5133</v>
      </c>
      <c r="B116" s="41" t="s">
        <v>290</v>
      </c>
      <c r="C116" s="136">
        <v>2515204.2000000002</v>
      </c>
      <c r="D116" s="44">
        <f t="shared" si="0"/>
        <v>0.19735418160846085</v>
      </c>
      <c r="E116" s="41"/>
    </row>
    <row r="117" spans="1:5" x14ac:dyDescent="0.2">
      <c r="A117" s="43">
        <v>5134</v>
      </c>
      <c r="B117" s="41" t="s">
        <v>291</v>
      </c>
      <c r="C117" s="136">
        <v>403807.07</v>
      </c>
      <c r="D117" s="44">
        <f t="shared" si="0"/>
        <v>3.168451047734433E-2</v>
      </c>
      <c r="E117" s="41"/>
    </row>
    <row r="118" spans="1:5" x14ac:dyDescent="0.2">
      <c r="A118" s="43">
        <v>5135</v>
      </c>
      <c r="B118" s="41" t="s">
        <v>292</v>
      </c>
      <c r="C118" s="136">
        <v>50191.26</v>
      </c>
      <c r="D118" s="44">
        <f t="shared" si="0"/>
        <v>3.9382309560382711E-3</v>
      </c>
      <c r="E118" s="41"/>
    </row>
    <row r="119" spans="1:5" x14ac:dyDescent="0.2">
      <c r="A119" s="43">
        <v>5136</v>
      </c>
      <c r="B119" s="41" t="s">
        <v>293</v>
      </c>
      <c r="C119" s="136">
        <v>521645.4</v>
      </c>
      <c r="D119" s="44">
        <f t="shared" si="0"/>
        <v>4.0930633388262548E-2</v>
      </c>
      <c r="E119" s="41"/>
    </row>
    <row r="120" spans="1:5" x14ac:dyDescent="0.2">
      <c r="A120" s="43">
        <v>5137</v>
      </c>
      <c r="B120" s="41" t="s">
        <v>294</v>
      </c>
      <c r="C120" s="136">
        <v>242073.65</v>
      </c>
      <c r="D120" s="44">
        <f t="shared" si="0"/>
        <v>1.8994182295307468E-2</v>
      </c>
      <c r="E120" s="41"/>
    </row>
    <row r="121" spans="1:5" x14ac:dyDescent="0.2">
      <c r="A121" s="43">
        <v>5138</v>
      </c>
      <c r="B121" s="41" t="s">
        <v>295</v>
      </c>
      <c r="C121" s="136">
        <v>37716.86</v>
      </c>
      <c r="D121" s="44">
        <f t="shared" si="0"/>
        <v>2.9594336865932762E-3</v>
      </c>
      <c r="E121" s="41"/>
    </row>
    <row r="122" spans="1:5" x14ac:dyDescent="0.2">
      <c r="A122" s="43">
        <v>5139</v>
      </c>
      <c r="B122" s="41" t="s">
        <v>296</v>
      </c>
      <c r="C122" s="136">
        <v>440902.37</v>
      </c>
      <c r="D122" s="44">
        <f t="shared" si="0"/>
        <v>3.459517378373525E-2</v>
      </c>
      <c r="E122" s="41"/>
    </row>
    <row r="123" spans="1:5" x14ac:dyDescent="0.2">
      <c r="A123" s="111">
        <v>5200</v>
      </c>
      <c r="B123" s="108" t="s">
        <v>297</v>
      </c>
      <c r="C123" s="135">
        <f>C124+C127+C130+C133+C138+C142+C145+C147+C153</f>
        <v>408955.56</v>
      </c>
      <c r="D123" s="112">
        <f t="shared" si="0"/>
        <v>3.2088484051525437E-2</v>
      </c>
      <c r="E123" s="41"/>
    </row>
    <row r="124" spans="1:5" x14ac:dyDescent="0.2">
      <c r="A124" s="111">
        <v>5210</v>
      </c>
      <c r="B124" s="108" t="s">
        <v>298</v>
      </c>
      <c r="C124" s="135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299</v>
      </c>
      <c r="C125" s="13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300</v>
      </c>
      <c r="C126" s="136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301</v>
      </c>
      <c r="C127" s="135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302</v>
      </c>
      <c r="C128" s="13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303</v>
      </c>
      <c r="C129" s="136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248</v>
      </c>
      <c r="C130" s="135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304</v>
      </c>
      <c r="C131" s="136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305</v>
      </c>
      <c r="C132" s="136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249</v>
      </c>
      <c r="C133" s="135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306</v>
      </c>
      <c r="C134" s="136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307</v>
      </c>
      <c r="C135" s="136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308</v>
      </c>
      <c r="C136" s="136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309</v>
      </c>
      <c r="C137" s="136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250</v>
      </c>
      <c r="C138" s="135">
        <f>SUM(C139:C141)</f>
        <v>408955.56</v>
      </c>
      <c r="D138" s="112">
        <f t="shared" si="0"/>
        <v>3.2088484051525437E-2</v>
      </c>
      <c r="E138" s="41"/>
    </row>
    <row r="139" spans="1:5" x14ac:dyDescent="0.2">
      <c r="A139" s="43">
        <v>5251</v>
      </c>
      <c r="B139" s="41" t="s">
        <v>310</v>
      </c>
      <c r="C139" s="136">
        <v>102332.67</v>
      </c>
      <c r="D139" s="44">
        <f t="shared" si="0"/>
        <v>8.0294794115160478E-3</v>
      </c>
      <c r="E139" s="41"/>
    </row>
    <row r="140" spans="1:5" x14ac:dyDescent="0.2">
      <c r="A140" s="43">
        <v>5252</v>
      </c>
      <c r="B140" s="41" t="s">
        <v>311</v>
      </c>
      <c r="C140" s="136">
        <v>306622.89</v>
      </c>
      <c r="D140" s="44">
        <f t="shared" si="0"/>
        <v>2.4059004640009391E-2</v>
      </c>
      <c r="E140" s="41"/>
    </row>
    <row r="141" spans="1:5" x14ac:dyDescent="0.2">
      <c r="A141" s="43">
        <v>5259</v>
      </c>
      <c r="B141" s="41" t="s">
        <v>312</v>
      </c>
      <c r="C141" s="136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313</v>
      </c>
      <c r="C142" s="135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314</v>
      </c>
      <c r="C143" s="13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315</v>
      </c>
      <c r="C144" s="136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316</v>
      </c>
      <c r="C145" s="135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317</v>
      </c>
      <c r="C146" s="136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318</v>
      </c>
      <c r="C147" s="135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319</v>
      </c>
      <c r="C148" s="13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320</v>
      </c>
      <c r="C149" s="13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321</v>
      </c>
      <c r="C150" s="13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322</v>
      </c>
      <c r="C151" s="13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323</v>
      </c>
      <c r="C152" s="136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324</v>
      </c>
      <c r="C153" s="135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325</v>
      </c>
      <c r="C154" s="13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326</v>
      </c>
      <c r="C155" s="136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327</v>
      </c>
      <c r="C156" s="135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243</v>
      </c>
      <c r="C157" s="135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328</v>
      </c>
      <c r="C158" s="13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329</v>
      </c>
      <c r="C159" s="136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244</v>
      </c>
      <c r="C160" s="135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330</v>
      </c>
      <c r="C161" s="13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331</v>
      </c>
      <c r="C162" s="136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245</v>
      </c>
      <c r="C163" s="135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332</v>
      </c>
      <c r="C164" s="136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333</v>
      </c>
      <c r="C165" s="136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334</v>
      </c>
      <c r="C166" s="135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335</v>
      </c>
      <c r="C167" s="135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336</v>
      </c>
      <c r="C168" s="136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337</v>
      </c>
      <c r="C169" s="136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338</v>
      </c>
      <c r="C170" s="135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339</v>
      </c>
      <c r="C171" s="13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340</v>
      </c>
      <c r="C172" s="136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341</v>
      </c>
      <c r="C173" s="135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342</v>
      </c>
      <c r="C174" s="13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343</v>
      </c>
      <c r="C175" s="136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344</v>
      </c>
      <c r="C176" s="135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344</v>
      </c>
      <c r="C177" s="136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345</v>
      </c>
      <c r="C178" s="135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346</v>
      </c>
      <c r="C179" s="13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347</v>
      </c>
      <c r="C180" s="136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348</v>
      </c>
      <c r="C181" s="135">
        <f>C182+C191+C194+C200</f>
        <v>243877.18</v>
      </c>
      <c r="D181" s="112">
        <f t="shared" si="1"/>
        <v>1.9135695333157957E-2</v>
      </c>
      <c r="E181" s="41"/>
    </row>
    <row r="182" spans="1:5" x14ac:dyDescent="0.2">
      <c r="A182" s="111">
        <v>5510</v>
      </c>
      <c r="B182" s="108" t="s">
        <v>349</v>
      </c>
      <c r="C182" s="135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350</v>
      </c>
      <c r="C183" s="13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351</v>
      </c>
      <c r="C184" s="13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352</v>
      </c>
      <c r="C185" s="136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353</v>
      </c>
      <c r="C186" s="13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354</v>
      </c>
      <c r="C187" s="136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355</v>
      </c>
      <c r="C188" s="13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356</v>
      </c>
      <c r="C189" s="136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6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35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357</v>
      </c>
      <c r="C192" s="13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358</v>
      </c>
      <c r="C193" s="136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359</v>
      </c>
      <c r="C194" s="135">
        <f>SUM(C195:C199)</f>
        <v>243875.56</v>
      </c>
      <c r="D194" s="112">
        <f t="shared" si="1"/>
        <v>1.9135568220705532E-2</v>
      </c>
      <c r="E194" s="41"/>
    </row>
    <row r="195" spans="1:5" x14ac:dyDescent="0.2">
      <c r="A195" s="43">
        <v>5531</v>
      </c>
      <c r="B195" s="41" t="s">
        <v>360</v>
      </c>
      <c r="C195" s="136">
        <v>243875.56</v>
      </c>
      <c r="D195" s="44">
        <f t="shared" si="1"/>
        <v>1.9135568220705532E-2</v>
      </c>
      <c r="E195" s="41"/>
    </row>
    <row r="196" spans="1:5" x14ac:dyDescent="0.2">
      <c r="A196" s="43">
        <v>5532</v>
      </c>
      <c r="B196" s="41" t="s">
        <v>361</v>
      </c>
      <c r="C196" s="13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362</v>
      </c>
      <c r="C197" s="13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363</v>
      </c>
      <c r="C198" s="13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364</v>
      </c>
      <c r="C199" s="136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365</v>
      </c>
      <c r="C200" s="135">
        <f>SUM(C201:C209)</f>
        <v>1.62</v>
      </c>
      <c r="D200" s="112">
        <f t="shared" si="1"/>
        <v>1.2711245242263294E-7</v>
      </c>
      <c r="E200" s="41"/>
    </row>
    <row r="201" spans="1:5" x14ac:dyDescent="0.2">
      <c r="A201" s="43">
        <v>5591</v>
      </c>
      <c r="B201" s="41" t="s">
        <v>366</v>
      </c>
      <c r="C201" s="13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367</v>
      </c>
      <c r="C202" s="13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368</v>
      </c>
      <c r="C203" s="13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418</v>
      </c>
      <c r="C204" s="13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370</v>
      </c>
      <c r="C205" s="13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265</v>
      </c>
      <c r="C206" s="13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371</v>
      </c>
      <c r="C207" s="13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419</v>
      </c>
      <c r="C208" s="13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372</v>
      </c>
      <c r="C209" s="136">
        <v>1.62</v>
      </c>
      <c r="D209" s="44">
        <f t="shared" si="1"/>
        <v>1.2711245242263294E-7</v>
      </c>
      <c r="E209" s="41"/>
    </row>
    <row r="210" spans="1:5" x14ac:dyDescent="0.2">
      <c r="A210" s="111">
        <v>5600</v>
      </c>
      <c r="B210" s="108" t="s">
        <v>39</v>
      </c>
      <c r="C210" s="135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373</v>
      </c>
      <c r="C211" s="135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374</v>
      </c>
      <c r="C212" s="136">
        <v>0</v>
      </c>
      <c r="D212" s="44">
        <f t="shared" si="1"/>
        <v>0</v>
      </c>
      <c r="E212" s="41"/>
    </row>
    <row r="213" spans="1:5" x14ac:dyDescent="0.2">
      <c r="C213" s="138"/>
    </row>
    <row r="214" spans="1:5" x14ac:dyDescent="0.2">
      <c r="B214" s="14" t="s">
        <v>501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5"/>
  <sheetViews>
    <sheetView topLeftCell="A129"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64" t="s">
        <v>574</v>
      </c>
      <c r="B1" s="165"/>
      <c r="C1" s="165"/>
      <c r="D1" s="165"/>
      <c r="E1" s="165"/>
      <c r="F1" s="165"/>
      <c r="G1" s="10" t="s">
        <v>482</v>
      </c>
      <c r="H1" s="18">
        <v>2025</v>
      </c>
    </row>
    <row r="2" spans="1:8" s="11" customFormat="1" ht="18.95" customHeight="1" x14ac:dyDescent="0.25">
      <c r="A2" s="164" t="s">
        <v>486</v>
      </c>
      <c r="B2" s="165"/>
      <c r="C2" s="165"/>
      <c r="D2" s="165"/>
      <c r="E2" s="165"/>
      <c r="F2" s="165"/>
      <c r="G2" s="10" t="s">
        <v>483</v>
      </c>
      <c r="H2" s="18" t="s">
        <v>485</v>
      </c>
    </row>
    <row r="3" spans="1:8" s="11" customFormat="1" ht="18.95" customHeight="1" x14ac:dyDescent="0.25">
      <c r="A3" s="164" t="s">
        <v>575</v>
      </c>
      <c r="B3" s="165"/>
      <c r="C3" s="165"/>
      <c r="D3" s="165"/>
      <c r="E3" s="165"/>
      <c r="F3" s="165"/>
      <c r="G3" s="10" t="s">
        <v>484</v>
      </c>
      <c r="H3" s="18">
        <v>3</v>
      </c>
    </row>
    <row r="4" spans="1:8" s="11" customFormat="1" ht="18.95" customHeight="1" x14ac:dyDescent="0.25">
      <c r="A4" s="164" t="s">
        <v>499</v>
      </c>
      <c r="B4" s="165"/>
      <c r="C4" s="165"/>
      <c r="D4" s="165"/>
      <c r="E4" s="165"/>
      <c r="F4" s="165"/>
      <c r="G4" s="10"/>
      <c r="H4" s="18"/>
    </row>
    <row r="5" spans="1:8" x14ac:dyDescent="0.2">
      <c r="A5" s="12" t="s">
        <v>110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84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82</v>
      </c>
      <c r="B8" s="15" t="s">
        <v>79</v>
      </c>
      <c r="C8" s="15" t="s">
        <v>80</v>
      </c>
      <c r="D8" s="15" t="s">
        <v>81</v>
      </c>
      <c r="E8" s="15"/>
      <c r="F8" s="15"/>
      <c r="G8" s="15"/>
      <c r="H8" s="15"/>
    </row>
    <row r="9" spans="1:8" x14ac:dyDescent="0.2">
      <c r="A9" s="16">
        <v>1114</v>
      </c>
      <c r="B9" s="14" t="s">
        <v>111</v>
      </c>
      <c r="C9" s="138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112</v>
      </c>
      <c r="C10" s="138">
        <v>0</v>
      </c>
    </row>
    <row r="11" spans="1:8" x14ac:dyDescent="0.2">
      <c r="A11" s="16">
        <v>1121</v>
      </c>
      <c r="B11" s="14" t="s">
        <v>113</v>
      </c>
      <c r="C11" s="138">
        <v>0</v>
      </c>
    </row>
    <row r="12" spans="1:8" x14ac:dyDescent="0.2">
      <c r="C12" s="138"/>
    </row>
    <row r="13" spans="1:8" x14ac:dyDescent="0.2">
      <c r="A13" s="13" t="s">
        <v>85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82</v>
      </c>
      <c r="B14" s="15" t="s">
        <v>79</v>
      </c>
      <c r="C14" s="15" t="s">
        <v>80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109</v>
      </c>
    </row>
    <row r="15" spans="1:8" x14ac:dyDescent="0.2">
      <c r="A15" s="16">
        <v>1122</v>
      </c>
      <c r="B15" s="14" t="s">
        <v>114</v>
      </c>
      <c r="C15" s="138">
        <v>4566851.04</v>
      </c>
      <c r="D15" s="138">
        <v>234640.49</v>
      </c>
      <c r="E15" s="138">
        <v>51067.69</v>
      </c>
      <c r="F15" s="138">
        <v>32590.89</v>
      </c>
      <c r="G15" s="138">
        <v>91752.34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115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</row>
    <row r="17" spans="1:8" x14ac:dyDescent="0.2">
      <c r="C17" s="138"/>
      <c r="D17" s="138"/>
      <c r="E17" s="138"/>
      <c r="F17" s="138"/>
      <c r="G17" s="138"/>
    </row>
    <row r="18" spans="1:8" x14ac:dyDescent="0.2">
      <c r="A18" s="13" t="s">
        <v>86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82</v>
      </c>
      <c r="B19" s="15" t="s">
        <v>79</v>
      </c>
      <c r="C19" s="15" t="s">
        <v>80</v>
      </c>
      <c r="D19" s="15" t="s">
        <v>116</v>
      </c>
      <c r="E19" s="15" t="s">
        <v>117</v>
      </c>
      <c r="F19" s="15" t="s">
        <v>118</v>
      </c>
      <c r="G19" s="15" t="s">
        <v>119</v>
      </c>
      <c r="H19" s="15" t="s">
        <v>120</v>
      </c>
    </row>
    <row r="20" spans="1:8" x14ac:dyDescent="0.2">
      <c r="A20" s="16">
        <v>1123</v>
      </c>
      <c r="B20" s="14" t="s">
        <v>121</v>
      </c>
      <c r="C20" s="138">
        <v>220461.77</v>
      </c>
      <c r="D20" s="138">
        <v>220461.77</v>
      </c>
      <c r="E20" s="138">
        <v>0</v>
      </c>
      <c r="F20" s="138">
        <v>0</v>
      </c>
      <c r="G20" s="13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122</v>
      </c>
      <c r="C21" s="138">
        <v>25000</v>
      </c>
      <c r="D21" s="138">
        <v>25000</v>
      </c>
      <c r="E21" s="138">
        <v>0</v>
      </c>
      <c r="F21" s="138">
        <v>0</v>
      </c>
      <c r="G21" s="138">
        <v>0</v>
      </c>
    </row>
    <row r="22" spans="1:8" x14ac:dyDescent="0.2">
      <c r="A22" s="16">
        <v>1126</v>
      </c>
      <c r="B22" s="14" t="s">
        <v>467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8" x14ac:dyDescent="0.2">
      <c r="A23" s="16">
        <v>1129</v>
      </c>
      <c r="B23" s="14" t="s">
        <v>468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</row>
    <row r="24" spans="1:8" x14ac:dyDescent="0.2">
      <c r="A24" s="16">
        <v>1131</v>
      </c>
      <c r="B24" s="14" t="s">
        <v>123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</row>
    <row r="25" spans="1:8" x14ac:dyDescent="0.2">
      <c r="A25" s="16">
        <v>1132</v>
      </c>
      <c r="B25" s="14" t="s">
        <v>124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8" x14ac:dyDescent="0.2">
      <c r="A26" s="16">
        <v>1133</v>
      </c>
      <c r="B26" s="14" t="s">
        <v>125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8" x14ac:dyDescent="0.2">
      <c r="A27" s="16">
        <v>1134</v>
      </c>
      <c r="B27" s="14" t="s">
        <v>126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</row>
    <row r="28" spans="1:8" x14ac:dyDescent="0.2">
      <c r="A28" s="16">
        <v>1139</v>
      </c>
      <c r="B28" s="14" t="s">
        <v>127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</row>
    <row r="30" spans="1:8" x14ac:dyDescent="0.2">
      <c r="A30" s="13" t="s">
        <v>469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82</v>
      </c>
      <c r="B31" s="15" t="s">
        <v>79</v>
      </c>
      <c r="C31" s="15" t="s">
        <v>80</v>
      </c>
      <c r="D31" s="15" t="s">
        <v>89</v>
      </c>
      <c r="E31" s="15" t="s">
        <v>88</v>
      </c>
      <c r="F31" s="15" t="s">
        <v>128</v>
      </c>
      <c r="G31" s="15" t="s">
        <v>91</v>
      </c>
      <c r="H31" s="15"/>
    </row>
    <row r="32" spans="1:8" x14ac:dyDescent="0.2">
      <c r="A32" s="16">
        <v>1140</v>
      </c>
      <c r="B32" s="14" t="s">
        <v>129</v>
      </c>
      <c r="C32" s="138">
        <f>SUM(C33:C37)</f>
        <v>161787.6</v>
      </c>
      <c r="E32" s="14" t="str">
        <f>IF(OR(C32&lt;&gt;0, C33&lt;&gt;0, C34&lt;&gt;0, C35&lt;&gt;0, C36&lt;&gt;0, C37&lt;&gt;0), "", "SIN INFORMACIÓN QUE REVELAR")</f>
        <v/>
      </c>
    </row>
    <row r="33" spans="1:10" x14ac:dyDescent="0.2">
      <c r="A33" s="16">
        <v>1141</v>
      </c>
      <c r="B33" s="14" t="s">
        <v>130</v>
      </c>
      <c r="C33" s="138">
        <v>161787.6</v>
      </c>
    </row>
    <row r="34" spans="1:10" x14ac:dyDescent="0.2">
      <c r="A34" s="16">
        <v>1142</v>
      </c>
      <c r="B34" s="14" t="s">
        <v>131</v>
      </c>
      <c r="C34" s="138">
        <v>0</v>
      </c>
    </row>
    <row r="35" spans="1:10" x14ac:dyDescent="0.2">
      <c r="A35" s="16">
        <v>1143</v>
      </c>
      <c r="B35" s="14" t="s">
        <v>132</v>
      </c>
      <c r="C35" s="138">
        <v>0</v>
      </c>
    </row>
    <row r="36" spans="1:10" x14ac:dyDescent="0.2">
      <c r="A36" s="16">
        <v>1144</v>
      </c>
      <c r="B36" s="14" t="s">
        <v>133</v>
      </c>
      <c r="C36" s="138">
        <v>0</v>
      </c>
    </row>
    <row r="37" spans="1:10" x14ac:dyDescent="0.2">
      <c r="A37" s="16">
        <v>1145</v>
      </c>
      <c r="B37" s="14" t="s">
        <v>134</v>
      </c>
      <c r="C37" s="138">
        <v>0</v>
      </c>
    </row>
    <row r="39" spans="1:10" x14ac:dyDescent="0.2">
      <c r="A39" s="13" t="s">
        <v>135</v>
      </c>
      <c r="B39" s="13"/>
      <c r="C39" s="13"/>
      <c r="D39" s="13"/>
      <c r="E39" s="13"/>
      <c r="F39" s="13"/>
      <c r="G39" s="13"/>
      <c r="H39" s="13"/>
    </row>
    <row r="40" spans="1:10" x14ac:dyDescent="0.2">
      <c r="A40" s="15" t="s">
        <v>82</v>
      </c>
      <c r="B40" s="15" t="s">
        <v>79</v>
      </c>
      <c r="C40" s="15" t="s">
        <v>80</v>
      </c>
      <c r="D40" s="15" t="s">
        <v>87</v>
      </c>
      <c r="E40" s="15" t="s">
        <v>90</v>
      </c>
      <c r="F40" s="15" t="s">
        <v>136</v>
      </c>
      <c r="G40" s="15"/>
      <c r="H40" s="15"/>
    </row>
    <row r="41" spans="1:10" x14ac:dyDescent="0.2">
      <c r="A41" s="16">
        <v>1150</v>
      </c>
      <c r="B41" s="14" t="s">
        <v>137</v>
      </c>
      <c r="C41" s="138">
        <f>C42</f>
        <v>0</v>
      </c>
      <c r="E41" s="14" t="str">
        <f>+IF(OR(C41&lt;&gt;0,C42&lt;&gt;0),"","SIN INFORMACIÓN QUE REVELAR")</f>
        <v>SIN INFORMACIÓN QUE REVELAR</v>
      </c>
    </row>
    <row r="42" spans="1:10" x14ac:dyDescent="0.2">
      <c r="A42" s="16">
        <v>1151</v>
      </c>
      <c r="B42" s="14" t="s">
        <v>138</v>
      </c>
      <c r="C42" s="138">
        <v>0</v>
      </c>
    </row>
    <row r="44" spans="1:10" x14ac:dyDescent="0.2">
      <c r="A44" s="13" t="s">
        <v>92</v>
      </c>
      <c r="B44" s="13"/>
      <c r="C44" s="13"/>
      <c r="D44" s="13"/>
      <c r="E44" s="13"/>
      <c r="F44" s="13"/>
      <c r="G44" s="13"/>
      <c r="H44" s="13"/>
    </row>
    <row r="45" spans="1:10" x14ac:dyDescent="0.2">
      <c r="A45" s="15" t="s">
        <v>82</v>
      </c>
      <c r="B45" s="15" t="s">
        <v>79</v>
      </c>
      <c r="C45" s="15" t="s">
        <v>80</v>
      </c>
      <c r="D45" s="15" t="s">
        <v>81</v>
      </c>
      <c r="E45" s="15" t="s">
        <v>120</v>
      </c>
      <c r="F45" s="15"/>
      <c r="G45" s="15"/>
      <c r="H45" s="15"/>
    </row>
    <row r="46" spans="1:10" x14ac:dyDescent="0.2">
      <c r="A46" s="16">
        <v>1213</v>
      </c>
      <c r="B46" s="14" t="s">
        <v>139</v>
      </c>
      <c r="C46" s="138">
        <v>0</v>
      </c>
      <c r="E46" s="14" t="str">
        <f>IF(OR(C46&lt;&gt;0),"","SIN INFORMACIÓN QUE REVELAR")</f>
        <v>SIN INFORMACIÓN QUE REVELAR</v>
      </c>
    </row>
    <row r="47" spans="1:10" x14ac:dyDescent="0.2">
      <c r="A47" s="15" t="s">
        <v>82</v>
      </c>
      <c r="B47" s="15" t="s">
        <v>79</v>
      </c>
      <c r="C47" s="15" t="s">
        <v>80</v>
      </c>
      <c r="D47" s="15" t="s">
        <v>93</v>
      </c>
      <c r="E47" s="15" t="s">
        <v>94</v>
      </c>
      <c r="F47" s="15" t="s">
        <v>534</v>
      </c>
      <c r="G47" s="15" t="s">
        <v>535</v>
      </c>
      <c r="H47" s="15" t="s">
        <v>95</v>
      </c>
      <c r="I47" s="15" t="s">
        <v>536</v>
      </c>
      <c r="J47" s="15" t="s">
        <v>120</v>
      </c>
    </row>
    <row r="48" spans="1:10" x14ac:dyDescent="0.2">
      <c r="A48" s="16">
        <v>1230</v>
      </c>
      <c r="B48" s="14" t="s">
        <v>141</v>
      </c>
      <c r="C48" s="138">
        <f>SUM(C49:C55)</f>
        <v>0</v>
      </c>
      <c r="D48" s="138">
        <f>SUM(D49:D55)</f>
        <v>0</v>
      </c>
      <c r="E48" s="138">
        <f>SUM(E49:E55)</f>
        <v>0</v>
      </c>
      <c r="F48" s="14" t="str">
        <f>+IF(OR(C48&lt;&gt;0,C49&lt;&gt;0,C50&lt;&gt;0,C51&lt;&gt;0,C52&lt;&gt;0,C53&lt;&gt;0,C54&lt;&gt;0,C55&lt;&gt;0,C56&lt;&gt;0,C57&lt;&gt;0,C58&lt;&gt;0,C59&lt;&gt;0,C60&lt;&gt;0,C61&lt;&gt;0,C62&lt;&gt;0,C63&lt;&gt;0,C64&lt;&gt;0),"","SIN INFORMACIÓN QUE REVELAR")</f>
        <v/>
      </c>
    </row>
    <row r="49" spans="1:5" x14ac:dyDescent="0.2">
      <c r="A49" s="16">
        <v>1231</v>
      </c>
      <c r="B49" s="14" t="s">
        <v>142</v>
      </c>
      <c r="C49" s="138">
        <v>0</v>
      </c>
      <c r="D49" s="139"/>
      <c r="E49" s="139"/>
    </row>
    <row r="50" spans="1:5" x14ac:dyDescent="0.2">
      <c r="A50" s="16">
        <v>1232</v>
      </c>
      <c r="B50" s="14" t="s">
        <v>143</v>
      </c>
      <c r="C50" s="138">
        <v>0</v>
      </c>
      <c r="D50" s="138">
        <v>0</v>
      </c>
      <c r="E50" s="138">
        <v>0</v>
      </c>
    </row>
    <row r="51" spans="1:5" x14ac:dyDescent="0.2">
      <c r="A51" s="16">
        <v>1233</v>
      </c>
      <c r="B51" s="14" t="s">
        <v>144</v>
      </c>
      <c r="C51" s="138">
        <v>0</v>
      </c>
      <c r="D51" s="138">
        <v>0</v>
      </c>
      <c r="E51" s="138">
        <v>0</v>
      </c>
    </row>
    <row r="52" spans="1:5" x14ac:dyDescent="0.2">
      <c r="A52" s="16">
        <v>1234</v>
      </c>
      <c r="B52" s="14" t="s">
        <v>145</v>
      </c>
      <c r="C52" s="138">
        <v>0</v>
      </c>
      <c r="D52" s="138">
        <v>0</v>
      </c>
      <c r="E52" s="138">
        <v>0</v>
      </c>
    </row>
    <row r="53" spans="1:5" x14ac:dyDescent="0.2">
      <c r="A53" s="16">
        <v>1235</v>
      </c>
      <c r="B53" s="14" t="s">
        <v>146</v>
      </c>
      <c r="C53" s="138">
        <v>0</v>
      </c>
      <c r="D53" s="138">
        <v>0</v>
      </c>
      <c r="E53" s="138">
        <v>0</v>
      </c>
    </row>
    <row r="54" spans="1:5" x14ac:dyDescent="0.2">
      <c r="A54" s="16">
        <v>1236</v>
      </c>
      <c r="B54" s="14" t="s">
        <v>147</v>
      </c>
      <c r="C54" s="138">
        <v>0</v>
      </c>
      <c r="D54" s="138">
        <v>0</v>
      </c>
      <c r="E54" s="138">
        <v>0</v>
      </c>
    </row>
    <row r="55" spans="1:5" x14ac:dyDescent="0.2">
      <c r="A55" s="16">
        <v>1239</v>
      </c>
      <c r="B55" s="14" t="s">
        <v>148</v>
      </c>
      <c r="C55" s="138">
        <v>0</v>
      </c>
      <c r="D55" s="138">
        <v>0</v>
      </c>
      <c r="E55" s="138">
        <v>0</v>
      </c>
    </row>
    <row r="56" spans="1:5" x14ac:dyDescent="0.2">
      <c r="A56" s="16">
        <v>1240</v>
      </c>
      <c r="B56" s="14" t="s">
        <v>149</v>
      </c>
      <c r="C56" s="138">
        <f>SUM(C57:C64)</f>
        <v>69093272.670000002</v>
      </c>
      <c r="D56" s="138">
        <f t="shared" ref="D56:E56" si="0">SUM(D57:D64)</f>
        <v>0</v>
      </c>
      <c r="E56" s="138">
        <f t="shared" si="0"/>
        <v>1216424.5999999999</v>
      </c>
    </row>
    <row r="57" spans="1:5" x14ac:dyDescent="0.2">
      <c r="A57" s="16">
        <v>1241</v>
      </c>
      <c r="B57" s="14" t="s">
        <v>150</v>
      </c>
      <c r="C57" s="138">
        <v>1037521.42</v>
      </c>
      <c r="D57" s="138">
        <v>0</v>
      </c>
      <c r="E57" s="138">
        <v>706002.55</v>
      </c>
    </row>
    <row r="58" spans="1:5" x14ac:dyDescent="0.2">
      <c r="A58" s="16">
        <v>1242</v>
      </c>
      <c r="B58" s="14" t="s">
        <v>151</v>
      </c>
      <c r="C58" s="138">
        <v>182663.11</v>
      </c>
      <c r="D58" s="138">
        <v>0</v>
      </c>
      <c r="E58" s="138">
        <v>126364.83</v>
      </c>
    </row>
    <row r="59" spans="1:5" x14ac:dyDescent="0.2">
      <c r="A59" s="16">
        <v>1243</v>
      </c>
      <c r="B59" s="14" t="s">
        <v>152</v>
      </c>
      <c r="C59" s="138">
        <v>0</v>
      </c>
      <c r="D59" s="138">
        <v>0</v>
      </c>
      <c r="E59" s="138">
        <v>0</v>
      </c>
    </row>
    <row r="60" spans="1:5" x14ac:dyDescent="0.2">
      <c r="A60" s="16">
        <v>1244</v>
      </c>
      <c r="B60" s="14" t="s">
        <v>153</v>
      </c>
      <c r="C60" s="138">
        <v>348797.09</v>
      </c>
      <c r="D60" s="138">
        <v>0</v>
      </c>
      <c r="E60" s="138">
        <v>328247.05</v>
      </c>
    </row>
    <row r="61" spans="1:5" x14ac:dyDescent="0.2">
      <c r="A61" s="16">
        <v>1245</v>
      </c>
      <c r="B61" s="14" t="s">
        <v>154</v>
      </c>
      <c r="C61" s="138">
        <v>0</v>
      </c>
      <c r="D61" s="138">
        <v>0</v>
      </c>
      <c r="E61" s="138">
        <v>0</v>
      </c>
    </row>
    <row r="62" spans="1:5" x14ac:dyDescent="0.2">
      <c r="A62" s="16">
        <v>1246</v>
      </c>
      <c r="B62" s="14" t="s">
        <v>155</v>
      </c>
      <c r="C62" s="138">
        <v>72692.88</v>
      </c>
      <c r="D62" s="138">
        <v>0</v>
      </c>
      <c r="E62" s="138">
        <v>55810.17</v>
      </c>
    </row>
    <row r="63" spans="1:5" x14ac:dyDescent="0.2">
      <c r="A63" s="16">
        <v>1247</v>
      </c>
      <c r="B63" s="14" t="s">
        <v>156</v>
      </c>
      <c r="C63" s="138">
        <v>67451598.170000002</v>
      </c>
      <c r="D63" s="138">
        <v>0</v>
      </c>
      <c r="E63" s="138">
        <v>0</v>
      </c>
    </row>
    <row r="64" spans="1:5" x14ac:dyDescent="0.2">
      <c r="A64" s="16">
        <v>1248</v>
      </c>
      <c r="B64" s="14" t="s">
        <v>157</v>
      </c>
      <c r="C64" s="138">
        <v>0</v>
      </c>
      <c r="D64" s="138">
        <v>0</v>
      </c>
      <c r="E64" s="138">
        <v>0</v>
      </c>
    </row>
    <row r="66" spans="1:9" x14ac:dyDescent="0.2">
      <c r="A66" s="13" t="s">
        <v>96</v>
      </c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5" t="s">
        <v>82</v>
      </c>
      <c r="B67" s="15" t="s">
        <v>79</v>
      </c>
      <c r="C67" s="15" t="s">
        <v>80</v>
      </c>
      <c r="D67" s="15" t="s">
        <v>97</v>
      </c>
      <c r="E67" s="15" t="s">
        <v>158</v>
      </c>
      <c r="F67" s="15" t="s">
        <v>537</v>
      </c>
      <c r="G67" s="15" t="s">
        <v>140</v>
      </c>
      <c r="H67" s="15" t="s">
        <v>95</v>
      </c>
      <c r="I67" s="15" t="s">
        <v>120</v>
      </c>
    </row>
    <row r="68" spans="1:9" x14ac:dyDescent="0.2">
      <c r="A68" s="16">
        <v>1250</v>
      </c>
      <c r="B68" s="14" t="s">
        <v>159</v>
      </c>
      <c r="C68" s="138">
        <f>SUM(C69:C73)</f>
        <v>0</v>
      </c>
      <c r="D68" s="138">
        <f>SUM(D69:D73)</f>
        <v>0</v>
      </c>
      <c r="E68" s="138">
        <f>SUM(E69:E73)</f>
        <v>0</v>
      </c>
      <c r="F68" s="14" t="str">
        <f>IF(OR(C68&lt;&gt;0,C69&lt;&gt;0,C70&lt;&gt;0,C71&lt;&gt;0,C72&lt;&gt;0,C73&lt;&gt;0,C74&lt;&gt;0,C75&lt;&gt;0,C76&lt;&gt;0,C77&lt;&gt;0,C78&lt;&gt;0,C79&lt;&gt;0,C80&lt;&gt;0),"","SIN INFORMACIÓN QUE REVELAR")</f>
        <v/>
      </c>
    </row>
    <row r="69" spans="1:9" x14ac:dyDescent="0.2">
      <c r="A69" s="16">
        <v>1251</v>
      </c>
      <c r="B69" s="14" t="s">
        <v>160</v>
      </c>
      <c r="C69" s="138">
        <v>0</v>
      </c>
      <c r="D69" s="138">
        <v>0</v>
      </c>
      <c r="E69" s="138">
        <v>0</v>
      </c>
    </row>
    <row r="70" spans="1:9" x14ac:dyDescent="0.2">
      <c r="A70" s="16">
        <v>1252</v>
      </c>
      <c r="B70" s="14" t="s">
        <v>161</v>
      </c>
      <c r="C70" s="138">
        <v>0</v>
      </c>
      <c r="D70" s="138">
        <v>0</v>
      </c>
      <c r="E70" s="138">
        <v>0</v>
      </c>
    </row>
    <row r="71" spans="1:9" x14ac:dyDescent="0.2">
      <c r="A71" s="16">
        <v>1253</v>
      </c>
      <c r="B71" s="14" t="s">
        <v>162</v>
      </c>
      <c r="C71" s="138">
        <v>0</v>
      </c>
      <c r="D71" s="138">
        <v>0</v>
      </c>
      <c r="E71" s="138">
        <v>0</v>
      </c>
    </row>
    <row r="72" spans="1:9" x14ac:dyDescent="0.2">
      <c r="A72" s="16">
        <v>1254</v>
      </c>
      <c r="B72" s="14" t="s">
        <v>163</v>
      </c>
      <c r="C72" s="138">
        <v>0</v>
      </c>
      <c r="D72" s="138">
        <v>0</v>
      </c>
      <c r="E72" s="138">
        <v>0</v>
      </c>
    </row>
    <row r="73" spans="1:9" x14ac:dyDescent="0.2">
      <c r="A73" s="16">
        <v>1259</v>
      </c>
      <c r="B73" s="14" t="s">
        <v>164</v>
      </c>
      <c r="C73" s="138">
        <v>0</v>
      </c>
      <c r="D73" s="138">
        <v>0</v>
      </c>
      <c r="E73" s="138">
        <v>0</v>
      </c>
    </row>
    <row r="74" spans="1:9" x14ac:dyDescent="0.2">
      <c r="A74" s="16">
        <v>1270</v>
      </c>
      <c r="B74" s="14" t="s">
        <v>165</v>
      </c>
      <c r="C74" s="138">
        <f>SUM(C75:C80)</f>
        <v>75802.880000000005</v>
      </c>
      <c r="D74" s="139"/>
      <c r="E74" s="139"/>
    </row>
    <row r="75" spans="1:9" x14ac:dyDescent="0.2">
      <c r="A75" s="16">
        <v>1271</v>
      </c>
      <c r="B75" s="14" t="s">
        <v>166</v>
      </c>
      <c r="C75" s="138">
        <v>0</v>
      </c>
      <c r="D75" s="139"/>
      <c r="E75" s="139"/>
    </row>
    <row r="76" spans="1:9" x14ac:dyDescent="0.2">
      <c r="A76" s="16">
        <v>1272</v>
      </c>
      <c r="B76" s="14" t="s">
        <v>167</v>
      </c>
      <c r="C76" s="138">
        <v>0</v>
      </c>
      <c r="D76" s="139"/>
      <c r="E76" s="139"/>
    </row>
    <row r="77" spans="1:9" x14ac:dyDescent="0.2">
      <c r="A77" s="16">
        <v>1273</v>
      </c>
      <c r="B77" s="14" t="s">
        <v>168</v>
      </c>
      <c r="C77" s="138">
        <v>75802.880000000005</v>
      </c>
      <c r="D77" s="139"/>
      <c r="E77" s="139"/>
    </row>
    <row r="78" spans="1:9" x14ac:dyDescent="0.2">
      <c r="A78" s="16">
        <v>1274</v>
      </c>
      <c r="B78" s="14" t="s">
        <v>169</v>
      </c>
      <c r="C78" s="138">
        <v>0</v>
      </c>
      <c r="D78" s="139"/>
      <c r="E78" s="139"/>
    </row>
    <row r="79" spans="1:9" x14ac:dyDescent="0.2">
      <c r="A79" s="16">
        <v>1275</v>
      </c>
      <c r="B79" s="14" t="s">
        <v>170</v>
      </c>
      <c r="C79" s="138">
        <v>0</v>
      </c>
      <c r="D79" s="139"/>
      <c r="E79" s="139"/>
    </row>
    <row r="80" spans="1:9" x14ac:dyDescent="0.2">
      <c r="A80" s="16">
        <v>1279</v>
      </c>
      <c r="B80" s="14" t="s">
        <v>171</v>
      </c>
      <c r="C80" s="138">
        <v>0</v>
      </c>
      <c r="D80" s="139"/>
      <c r="E80" s="139"/>
    </row>
    <row r="82" spans="1:8" x14ac:dyDescent="0.2">
      <c r="A82" s="13" t="s">
        <v>98</v>
      </c>
      <c r="B82" s="13"/>
      <c r="C82" s="13"/>
      <c r="D82" s="13"/>
      <c r="E82" s="13"/>
      <c r="F82" s="13"/>
      <c r="G82" s="13"/>
      <c r="H82" s="13"/>
    </row>
    <row r="83" spans="1:8" x14ac:dyDescent="0.2">
      <c r="A83" s="15" t="s">
        <v>82</v>
      </c>
      <c r="B83" s="15" t="s">
        <v>79</v>
      </c>
      <c r="C83" s="15" t="s">
        <v>80</v>
      </c>
      <c r="D83" s="15" t="s">
        <v>172</v>
      </c>
      <c r="E83" s="15"/>
      <c r="F83" s="15"/>
      <c r="G83" s="15"/>
      <c r="H83" s="15"/>
    </row>
    <row r="84" spans="1:8" x14ac:dyDescent="0.2">
      <c r="A84" s="16">
        <v>1160</v>
      </c>
      <c r="B84" s="14" t="s">
        <v>173</v>
      </c>
      <c r="C84" s="138">
        <f>SUM(C85:C86)</f>
        <v>0</v>
      </c>
      <c r="E84" s="14" t="str">
        <f>IF(OR(C84&lt;&gt;0,C85&lt;&gt;0,C86&lt;&gt;0),"","SIN INFORMACIÓN QUE REVELAR")</f>
        <v>SIN INFORMACIÓN QUE REVELAR</v>
      </c>
    </row>
    <row r="85" spans="1:8" x14ac:dyDescent="0.2">
      <c r="A85" s="16">
        <v>1161</v>
      </c>
      <c r="B85" s="14" t="s">
        <v>174</v>
      </c>
      <c r="C85" s="138">
        <v>0</v>
      </c>
    </row>
    <row r="86" spans="1:8" x14ac:dyDescent="0.2">
      <c r="A86" s="16">
        <v>1162</v>
      </c>
      <c r="B86" s="14" t="s">
        <v>175</v>
      </c>
      <c r="C86" s="138">
        <v>0</v>
      </c>
    </row>
    <row r="87" spans="1:8" x14ac:dyDescent="0.2">
      <c r="C87" s="138"/>
    </row>
    <row r="88" spans="1:8" x14ac:dyDescent="0.2">
      <c r="A88" s="13" t="s">
        <v>538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82</v>
      </c>
      <c r="B89" s="15" t="s">
        <v>79</v>
      </c>
      <c r="C89" s="15" t="s">
        <v>80</v>
      </c>
      <c r="D89" s="15" t="s">
        <v>120</v>
      </c>
      <c r="E89" s="15"/>
      <c r="F89" s="15"/>
      <c r="G89" s="15"/>
      <c r="H89" s="15"/>
    </row>
    <row r="90" spans="1:8" x14ac:dyDescent="0.2">
      <c r="A90" s="16">
        <v>1190</v>
      </c>
      <c r="B90" s="14" t="s">
        <v>477</v>
      </c>
      <c r="C90" s="138">
        <f>SUM(C91:C94)</f>
        <v>0</v>
      </c>
      <c r="E90" s="14" t="str">
        <f>IF(OR(C90&lt;&gt;0,C91&lt;&gt;0,C92&lt;&gt;0,C93&lt;&gt;0,C94&lt;&gt;0,C95&lt;&gt;0,C96&lt;&gt;0,C97&lt;&gt;0,C98&lt;&gt;0),"","SIN INFORMACIÓN QUE REVELAR")</f>
        <v>SIN INFORMACIÓN QUE REVELAR</v>
      </c>
    </row>
    <row r="91" spans="1:8" x14ac:dyDescent="0.2">
      <c r="A91" s="16">
        <v>1191</v>
      </c>
      <c r="B91" s="14" t="s">
        <v>470</v>
      </c>
      <c r="C91" s="138">
        <v>0</v>
      </c>
    </row>
    <row r="92" spans="1:8" x14ac:dyDescent="0.2">
      <c r="A92" s="16">
        <v>1192</v>
      </c>
      <c r="B92" s="14" t="s">
        <v>471</v>
      </c>
      <c r="C92" s="138">
        <v>0</v>
      </c>
    </row>
    <row r="93" spans="1:8" x14ac:dyDescent="0.2">
      <c r="A93" s="16">
        <v>1193</v>
      </c>
      <c r="B93" s="14" t="s">
        <v>472</v>
      </c>
      <c r="C93" s="138">
        <v>0</v>
      </c>
    </row>
    <row r="94" spans="1:8" x14ac:dyDescent="0.2">
      <c r="A94" s="16">
        <v>1194</v>
      </c>
      <c r="B94" s="14" t="s">
        <v>473</v>
      </c>
      <c r="C94" s="138">
        <v>0</v>
      </c>
    </row>
    <row r="95" spans="1:8" x14ac:dyDescent="0.2">
      <c r="A95" s="16">
        <v>1290</v>
      </c>
      <c r="B95" s="14" t="s">
        <v>176</v>
      </c>
      <c r="C95" s="138">
        <f>SUM(C96:C98)</f>
        <v>0</v>
      </c>
    </row>
    <row r="96" spans="1:8" x14ac:dyDescent="0.2">
      <c r="A96" s="16">
        <v>1291</v>
      </c>
      <c r="B96" s="14" t="s">
        <v>177</v>
      </c>
      <c r="C96" s="138">
        <v>0</v>
      </c>
    </row>
    <row r="97" spans="1:8" x14ac:dyDescent="0.2">
      <c r="A97" s="16">
        <v>1292</v>
      </c>
      <c r="B97" s="14" t="s">
        <v>178</v>
      </c>
      <c r="C97" s="138">
        <v>0</v>
      </c>
    </row>
    <row r="98" spans="1:8" x14ac:dyDescent="0.2">
      <c r="A98" s="16">
        <v>1293</v>
      </c>
      <c r="B98" s="14" t="s">
        <v>179</v>
      </c>
      <c r="C98" s="138">
        <v>0</v>
      </c>
    </row>
    <row r="99" spans="1:8" x14ac:dyDescent="0.2">
      <c r="C99" s="138"/>
    </row>
    <row r="100" spans="1:8" x14ac:dyDescent="0.2">
      <c r="A100" s="13" t="s">
        <v>99</v>
      </c>
      <c r="B100" s="13"/>
      <c r="C100" s="13"/>
      <c r="D100" s="13"/>
      <c r="E100" s="13"/>
      <c r="F100" s="13"/>
      <c r="G100" s="13"/>
      <c r="H100" s="13"/>
    </row>
    <row r="101" spans="1:8" x14ac:dyDescent="0.2">
      <c r="A101" s="15" t="s">
        <v>82</v>
      </c>
      <c r="B101" s="15" t="s">
        <v>79</v>
      </c>
      <c r="C101" s="15" t="s">
        <v>80</v>
      </c>
      <c r="D101" s="15" t="s">
        <v>116</v>
      </c>
      <c r="E101" s="15" t="s">
        <v>117</v>
      </c>
      <c r="F101" s="15" t="s">
        <v>118</v>
      </c>
      <c r="G101" s="15" t="s">
        <v>180</v>
      </c>
      <c r="H101" s="15" t="s">
        <v>557</v>
      </c>
    </row>
    <row r="102" spans="1:8" x14ac:dyDescent="0.2">
      <c r="A102" s="16">
        <v>2110</v>
      </c>
      <c r="B102" s="14" t="s">
        <v>181</v>
      </c>
      <c r="C102" s="138">
        <f>SUM(C103:C111)</f>
        <v>540549.37</v>
      </c>
      <c r="D102" s="138">
        <f>SUM(D103:D111)</f>
        <v>540549.37</v>
      </c>
      <c r="E102" s="138">
        <f>SUM(E103:E111)</f>
        <v>0</v>
      </c>
      <c r="F102" s="138">
        <f>SUM(F103:F111)</f>
        <v>0</v>
      </c>
      <c r="G102" s="138">
        <f>SUM(G103:G111)</f>
        <v>0</v>
      </c>
      <c r="H102" s="14" t="str">
        <f>IF(OR(C102&lt;&gt;0,C103&lt;&gt;0,C104&lt;&gt;0,C105&lt;&gt;0,C106&lt;&gt;0,C107&lt;&gt;0,C108&lt;&gt;0,C109&lt;&gt;0,C110&lt;&gt;0,C111&lt;&gt;0,C112&lt;&gt;0,C113&lt;&gt;0,C114&lt;&gt;0,C115&lt;&gt;0),"","SIN INFORMACIÓN QUE REVELAR")</f>
        <v/>
      </c>
    </row>
    <row r="103" spans="1:8" x14ac:dyDescent="0.2">
      <c r="A103" s="16">
        <v>2111</v>
      </c>
      <c r="B103" s="14" t="s">
        <v>182</v>
      </c>
      <c r="C103" s="138">
        <v>678.73</v>
      </c>
      <c r="D103" s="138">
        <f>C103</f>
        <v>678.73</v>
      </c>
      <c r="E103" s="138">
        <v>0</v>
      </c>
      <c r="F103" s="138">
        <v>0</v>
      </c>
      <c r="G103" s="138">
        <v>0</v>
      </c>
    </row>
    <row r="104" spans="1:8" x14ac:dyDescent="0.2">
      <c r="A104" s="16">
        <v>2112</v>
      </c>
      <c r="B104" s="14" t="s">
        <v>183</v>
      </c>
      <c r="C104" s="138">
        <v>26680</v>
      </c>
      <c r="D104" s="138">
        <f t="shared" ref="D104:D111" si="1">C104</f>
        <v>26680</v>
      </c>
      <c r="E104" s="138">
        <v>0</v>
      </c>
      <c r="F104" s="138">
        <v>0</v>
      </c>
      <c r="G104" s="138">
        <v>0</v>
      </c>
    </row>
    <row r="105" spans="1:8" x14ac:dyDescent="0.2">
      <c r="A105" s="16">
        <v>2113</v>
      </c>
      <c r="B105" s="14" t="s">
        <v>184</v>
      </c>
      <c r="C105" s="138">
        <v>0</v>
      </c>
      <c r="D105" s="138">
        <f t="shared" si="1"/>
        <v>0</v>
      </c>
      <c r="E105" s="138">
        <v>0</v>
      </c>
      <c r="F105" s="138">
        <v>0</v>
      </c>
      <c r="G105" s="138">
        <v>0</v>
      </c>
    </row>
    <row r="106" spans="1:8" x14ac:dyDescent="0.2">
      <c r="A106" s="16">
        <v>2114</v>
      </c>
      <c r="B106" s="14" t="s">
        <v>185</v>
      </c>
      <c r="C106" s="138">
        <v>0</v>
      </c>
      <c r="D106" s="138">
        <f t="shared" si="1"/>
        <v>0</v>
      </c>
      <c r="E106" s="138">
        <v>0</v>
      </c>
      <c r="F106" s="138">
        <v>0</v>
      </c>
      <c r="G106" s="138">
        <v>0</v>
      </c>
    </row>
    <row r="107" spans="1:8" x14ac:dyDescent="0.2">
      <c r="A107" s="16">
        <v>2115</v>
      </c>
      <c r="B107" s="14" t="s">
        <v>186</v>
      </c>
      <c r="C107" s="138">
        <v>0</v>
      </c>
      <c r="D107" s="138">
        <f t="shared" si="1"/>
        <v>0</v>
      </c>
      <c r="E107" s="138">
        <v>0</v>
      </c>
      <c r="F107" s="138">
        <v>0</v>
      </c>
      <c r="G107" s="138">
        <v>0</v>
      </c>
    </row>
    <row r="108" spans="1:8" x14ac:dyDescent="0.2">
      <c r="A108" s="16">
        <v>2116</v>
      </c>
      <c r="B108" s="14" t="s">
        <v>187</v>
      </c>
      <c r="C108" s="138">
        <v>0</v>
      </c>
      <c r="D108" s="138">
        <f t="shared" si="1"/>
        <v>0</v>
      </c>
      <c r="E108" s="138">
        <v>0</v>
      </c>
      <c r="F108" s="138">
        <v>0</v>
      </c>
      <c r="G108" s="138">
        <v>0</v>
      </c>
    </row>
    <row r="109" spans="1:8" x14ac:dyDescent="0.2">
      <c r="A109" s="16">
        <v>2117</v>
      </c>
      <c r="B109" s="14" t="s">
        <v>188</v>
      </c>
      <c r="C109" s="138">
        <v>172394.84</v>
      </c>
      <c r="D109" s="138">
        <f t="shared" si="1"/>
        <v>172394.84</v>
      </c>
      <c r="E109" s="138">
        <v>0</v>
      </c>
      <c r="F109" s="138">
        <v>0</v>
      </c>
      <c r="G109" s="138">
        <v>0</v>
      </c>
    </row>
    <row r="110" spans="1:8" x14ac:dyDescent="0.2">
      <c r="A110" s="16">
        <v>2118</v>
      </c>
      <c r="B110" s="14" t="s">
        <v>189</v>
      </c>
      <c r="C110" s="138">
        <v>0</v>
      </c>
      <c r="D110" s="138">
        <f t="shared" si="1"/>
        <v>0</v>
      </c>
      <c r="E110" s="138">
        <v>0</v>
      </c>
      <c r="F110" s="138">
        <v>0</v>
      </c>
      <c r="G110" s="138">
        <v>0</v>
      </c>
    </row>
    <row r="111" spans="1:8" x14ac:dyDescent="0.2">
      <c r="A111" s="16">
        <v>2119</v>
      </c>
      <c r="B111" s="14" t="s">
        <v>190</v>
      </c>
      <c r="C111" s="138">
        <v>340795.8</v>
      </c>
      <c r="D111" s="138">
        <f t="shared" si="1"/>
        <v>340795.8</v>
      </c>
      <c r="E111" s="138">
        <v>0</v>
      </c>
      <c r="F111" s="138">
        <v>0</v>
      </c>
      <c r="G111" s="138">
        <v>0</v>
      </c>
    </row>
    <row r="112" spans="1:8" x14ac:dyDescent="0.2">
      <c r="A112" s="16">
        <v>2120</v>
      </c>
      <c r="B112" s="14" t="s">
        <v>191</v>
      </c>
      <c r="C112" s="138">
        <f>SUM(C113:C115)</f>
        <v>0</v>
      </c>
      <c r="D112" s="138">
        <f t="shared" ref="D112:G112" si="2">SUM(D113:D115)</f>
        <v>0</v>
      </c>
      <c r="E112" s="138">
        <f t="shared" si="2"/>
        <v>0</v>
      </c>
      <c r="F112" s="138">
        <f t="shared" si="2"/>
        <v>0</v>
      </c>
      <c r="G112" s="138">
        <f t="shared" si="2"/>
        <v>0</v>
      </c>
    </row>
    <row r="113" spans="1:8" x14ac:dyDescent="0.2">
      <c r="A113" s="16">
        <v>2121</v>
      </c>
      <c r="B113" s="14" t="s">
        <v>192</v>
      </c>
      <c r="C113" s="138">
        <v>0</v>
      </c>
      <c r="D113" s="138">
        <f>C113</f>
        <v>0</v>
      </c>
      <c r="E113" s="138">
        <v>0</v>
      </c>
      <c r="F113" s="138">
        <v>0</v>
      </c>
      <c r="G113" s="138">
        <v>0</v>
      </c>
    </row>
    <row r="114" spans="1:8" x14ac:dyDescent="0.2">
      <c r="A114" s="16">
        <v>2122</v>
      </c>
      <c r="B114" s="14" t="s">
        <v>193</v>
      </c>
      <c r="C114" s="138">
        <v>0</v>
      </c>
      <c r="D114" s="138">
        <f t="shared" ref="D114:D115" si="3">C114</f>
        <v>0</v>
      </c>
      <c r="E114" s="138">
        <v>0</v>
      </c>
      <c r="F114" s="138">
        <v>0</v>
      </c>
      <c r="G114" s="138">
        <v>0</v>
      </c>
    </row>
    <row r="115" spans="1:8" x14ac:dyDescent="0.2">
      <c r="A115" s="16">
        <v>2129</v>
      </c>
      <c r="B115" s="14" t="s">
        <v>194</v>
      </c>
      <c r="C115" s="138">
        <v>0</v>
      </c>
      <c r="D115" s="138">
        <f t="shared" si="3"/>
        <v>0</v>
      </c>
      <c r="E115" s="138">
        <v>0</v>
      </c>
      <c r="F115" s="138">
        <v>0</v>
      </c>
      <c r="G115" s="138">
        <v>0</v>
      </c>
    </row>
    <row r="117" spans="1:8" x14ac:dyDescent="0.2">
      <c r="A117" s="13" t="s">
        <v>100</v>
      </c>
      <c r="B117" s="13"/>
      <c r="C117" s="13"/>
      <c r="D117" s="13"/>
      <c r="E117" s="13"/>
      <c r="F117" s="13"/>
      <c r="G117" s="13"/>
      <c r="H117" s="13"/>
    </row>
    <row r="118" spans="1:8" x14ac:dyDescent="0.2">
      <c r="A118" s="15" t="s">
        <v>82</v>
      </c>
      <c r="B118" s="15" t="s">
        <v>79</v>
      </c>
      <c r="C118" s="15" t="s">
        <v>80</v>
      </c>
      <c r="D118" s="15" t="s">
        <v>83</v>
      </c>
      <c r="E118" s="15" t="s">
        <v>120</v>
      </c>
      <c r="F118" s="15"/>
      <c r="G118" s="15"/>
      <c r="H118" s="15"/>
    </row>
    <row r="119" spans="1:8" x14ac:dyDescent="0.2">
      <c r="A119" s="16">
        <v>2160</v>
      </c>
      <c r="B119" s="14" t="s">
        <v>195</v>
      </c>
      <c r="C119" s="138">
        <f>SUM(C120:C125)</f>
        <v>0</v>
      </c>
      <c r="E119" s="14" t="str">
        <f>IF(OR(C119&lt;&gt;0,C120&lt;&gt;0,C121&lt;&gt;0,C122&lt;&gt;0,C123&lt;&gt;0,C124&lt;&gt;0,C125&lt;&gt;0,C126&lt;&gt;0,C127&lt;&gt;0,C128&lt;&gt;0,C129&lt;&gt;0,C130&lt;&gt;0,C131&lt;&gt;0,C132&lt;&gt;0),"","SIN INFORMACIÓN QUE REVELAR")</f>
        <v>SIN INFORMACIÓN QUE REVELAR</v>
      </c>
    </row>
    <row r="120" spans="1:8" x14ac:dyDescent="0.2">
      <c r="A120" s="16">
        <v>2161</v>
      </c>
      <c r="B120" s="14" t="s">
        <v>196</v>
      </c>
      <c r="C120" s="138">
        <v>0</v>
      </c>
    </row>
    <row r="121" spans="1:8" x14ac:dyDescent="0.2">
      <c r="A121" s="16">
        <v>2162</v>
      </c>
      <c r="B121" s="14" t="s">
        <v>197</v>
      </c>
      <c r="C121" s="138">
        <v>0</v>
      </c>
    </row>
    <row r="122" spans="1:8" x14ac:dyDescent="0.2">
      <c r="A122" s="16">
        <v>2163</v>
      </c>
      <c r="B122" s="14" t="s">
        <v>198</v>
      </c>
      <c r="C122" s="138">
        <v>0</v>
      </c>
    </row>
    <row r="123" spans="1:8" x14ac:dyDescent="0.2">
      <c r="A123" s="16">
        <v>2164</v>
      </c>
      <c r="B123" s="14" t="s">
        <v>199</v>
      </c>
      <c r="C123" s="138">
        <v>0</v>
      </c>
    </row>
    <row r="124" spans="1:8" x14ac:dyDescent="0.2">
      <c r="A124" s="16">
        <v>2165</v>
      </c>
      <c r="B124" s="14" t="s">
        <v>200</v>
      </c>
      <c r="C124" s="138">
        <v>0</v>
      </c>
    </row>
    <row r="125" spans="1:8" x14ac:dyDescent="0.2">
      <c r="A125" s="16">
        <v>2166</v>
      </c>
      <c r="B125" s="14" t="s">
        <v>201</v>
      </c>
      <c r="C125" s="138">
        <v>0</v>
      </c>
    </row>
    <row r="126" spans="1:8" x14ac:dyDescent="0.2">
      <c r="A126" s="16">
        <v>2250</v>
      </c>
      <c r="B126" s="14" t="s">
        <v>202</v>
      </c>
      <c r="C126" s="138">
        <f>SUM(C127:C132)</f>
        <v>0</v>
      </c>
    </row>
    <row r="127" spans="1:8" x14ac:dyDescent="0.2">
      <c r="A127" s="16">
        <v>2251</v>
      </c>
      <c r="B127" s="14" t="s">
        <v>203</v>
      </c>
      <c r="C127" s="138">
        <v>0</v>
      </c>
    </row>
    <row r="128" spans="1:8" x14ac:dyDescent="0.2">
      <c r="A128" s="16">
        <v>2252</v>
      </c>
      <c r="B128" s="14" t="s">
        <v>204</v>
      </c>
      <c r="C128" s="138">
        <v>0</v>
      </c>
    </row>
    <row r="129" spans="1:8" x14ac:dyDescent="0.2">
      <c r="A129" s="16">
        <v>2253</v>
      </c>
      <c r="B129" s="14" t="s">
        <v>205</v>
      </c>
      <c r="C129" s="138">
        <v>0</v>
      </c>
    </row>
    <row r="130" spans="1:8" x14ac:dyDescent="0.2">
      <c r="A130" s="16">
        <v>2254</v>
      </c>
      <c r="B130" s="14" t="s">
        <v>206</v>
      </c>
      <c r="C130" s="138">
        <v>0</v>
      </c>
    </row>
    <row r="131" spans="1:8" x14ac:dyDescent="0.2">
      <c r="A131" s="16">
        <v>2255</v>
      </c>
      <c r="B131" s="14" t="s">
        <v>207</v>
      </c>
      <c r="C131" s="138">
        <v>0</v>
      </c>
    </row>
    <row r="132" spans="1:8" x14ac:dyDescent="0.2">
      <c r="A132" s="16">
        <v>2256</v>
      </c>
      <c r="B132" s="14" t="s">
        <v>208</v>
      </c>
      <c r="C132" s="138">
        <v>0</v>
      </c>
    </row>
    <row r="134" spans="1:8" x14ac:dyDescent="0.2">
      <c r="A134" s="13" t="s">
        <v>539</v>
      </c>
      <c r="B134" s="13"/>
      <c r="C134" s="13"/>
      <c r="D134" s="13"/>
      <c r="E134" s="13"/>
      <c r="F134" s="13"/>
      <c r="G134" s="13"/>
      <c r="H134" s="13"/>
    </row>
    <row r="135" spans="1:8" x14ac:dyDescent="0.2">
      <c r="A135" s="17" t="s">
        <v>82</v>
      </c>
      <c r="B135" s="17" t="s">
        <v>79</v>
      </c>
      <c r="C135" s="17" t="s">
        <v>80</v>
      </c>
      <c r="D135" s="17" t="s">
        <v>83</v>
      </c>
      <c r="E135" s="17" t="s">
        <v>120</v>
      </c>
      <c r="F135" s="17"/>
      <c r="G135" s="17"/>
      <c r="H135" s="17"/>
    </row>
    <row r="136" spans="1:8" x14ac:dyDescent="0.2">
      <c r="A136" s="16">
        <v>2150</v>
      </c>
      <c r="B136" s="14" t="s">
        <v>540</v>
      </c>
      <c r="C136" s="138">
        <f>SUM(C137:C139)</f>
        <v>0</v>
      </c>
      <c r="E136" s="14" t="str">
        <f>IF(OR(C136&lt;&gt;0,C137&lt;&gt;0,C138&lt;&gt;0,C139&lt;&gt;0,C140&lt;&gt;0,C141&lt;&gt;0,C142&lt;&gt;0,C143&lt;&gt;0),"","SIN INFORMACIÓN QUE REVELAR")</f>
        <v>SIN INFORMACIÓN QUE REVELAR</v>
      </c>
    </row>
    <row r="137" spans="1:8" x14ac:dyDescent="0.2">
      <c r="A137" s="16">
        <v>2151</v>
      </c>
      <c r="B137" s="14" t="s">
        <v>541</v>
      </c>
      <c r="C137" s="138">
        <v>0</v>
      </c>
    </row>
    <row r="138" spans="1:8" x14ac:dyDescent="0.2">
      <c r="A138" s="16">
        <v>2152</v>
      </c>
      <c r="B138" s="14" t="s">
        <v>542</v>
      </c>
      <c r="C138" s="138">
        <v>0</v>
      </c>
    </row>
    <row r="139" spans="1:8" x14ac:dyDescent="0.2">
      <c r="A139" s="16">
        <v>2159</v>
      </c>
      <c r="B139" s="14" t="s">
        <v>209</v>
      </c>
      <c r="C139" s="138">
        <v>0</v>
      </c>
    </row>
    <row r="140" spans="1:8" x14ac:dyDescent="0.2">
      <c r="A140" s="16">
        <v>2240</v>
      </c>
      <c r="B140" s="14" t="s">
        <v>211</v>
      </c>
      <c r="C140" s="138">
        <f>SUM(C141:C143)</f>
        <v>0</v>
      </c>
    </row>
    <row r="141" spans="1:8" x14ac:dyDescent="0.2">
      <c r="A141" s="16">
        <v>2241</v>
      </c>
      <c r="B141" s="14" t="s">
        <v>212</v>
      </c>
      <c r="C141" s="138">
        <v>0</v>
      </c>
    </row>
    <row r="142" spans="1:8" x14ac:dyDescent="0.2">
      <c r="A142" s="16">
        <v>2242</v>
      </c>
      <c r="B142" s="14" t="s">
        <v>213</v>
      </c>
      <c r="C142" s="138">
        <v>0</v>
      </c>
    </row>
    <row r="143" spans="1:8" x14ac:dyDescent="0.2">
      <c r="A143" s="16">
        <v>2249</v>
      </c>
      <c r="B143" s="14" t="s">
        <v>214</v>
      </c>
      <c r="C143" s="138">
        <v>0</v>
      </c>
    </row>
    <row r="145" spans="1:5" x14ac:dyDescent="0.2">
      <c r="A145" s="113" t="s">
        <v>543</v>
      </c>
      <c r="B145" s="113"/>
      <c r="C145" s="113"/>
      <c r="D145" s="113"/>
      <c r="E145" s="113"/>
    </row>
    <row r="146" spans="1:5" x14ac:dyDescent="0.2">
      <c r="A146" s="114" t="s">
        <v>82</v>
      </c>
      <c r="B146" s="114" t="s">
        <v>79</v>
      </c>
      <c r="C146" s="114" t="s">
        <v>80</v>
      </c>
      <c r="D146" s="115" t="s">
        <v>83</v>
      </c>
      <c r="E146" s="115" t="s">
        <v>120</v>
      </c>
    </row>
    <row r="147" spans="1:5" x14ac:dyDescent="0.2">
      <c r="A147" s="116">
        <v>2170</v>
      </c>
      <c r="B147" s="117" t="s">
        <v>544</v>
      </c>
      <c r="C147" s="140">
        <f>SUM(C148:C150)</f>
        <v>0</v>
      </c>
      <c r="D147" s="117"/>
      <c r="E147" s="117" t="str">
        <f>IF(OR(C147&lt;&gt;0,C148&lt;&gt;0,C149&lt;&gt;0,C150&lt;&gt;0,C151&lt;&gt;0,C152&lt;&gt;0,C153&lt;&gt;0,C154&lt;&gt;0,C155&lt;&gt;0),"","SIN INFORMACIÓN QUE REVELAR")</f>
        <v>SIN INFORMACIÓN QUE REVELAR</v>
      </c>
    </row>
    <row r="148" spans="1:5" x14ac:dyDescent="0.2">
      <c r="A148" s="116">
        <v>2171</v>
      </c>
      <c r="B148" s="117" t="s">
        <v>545</v>
      </c>
      <c r="C148" s="140">
        <v>0</v>
      </c>
      <c r="D148" s="117"/>
      <c r="E148" s="117"/>
    </row>
    <row r="149" spans="1:5" x14ac:dyDescent="0.2">
      <c r="A149" s="116">
        <v>2172</v>
      </c>
      <c r="B149" s="117" t="s">
        <v>546</v>
      </c>
      <c r="C149" s="140">
        <v>0</v>
      </c>
      <c r="D149" s="117"/>
      <c r="E149" s="117"/>
    </row>
    <row r="150" spans="1:5" x14ac:dyDescent="0.2">
      <c r="A150" s="116">
        <v>2179</v>
      </c>
      <c r="B150" s="117" t="s">
        <v>547</v>
      </c>
      <c r="C150" s="140">
        <v>0</v>
      </c>
      <c r="D150" s="117"/>
      <c r="E150" s="117"/>
    </row>
    <row r="151" spans="1:5" x14ac:dyDescent="0.2">
      <c r="A151" s="116">
        <v>2260</v>
      </c>
      <c r="B151" s="117" t="s">
        <v>548</v>
      </c>
      <c r="C151" s="140">
        <f>SUM(C152:C155)</f>
        <v>0</v>
      </c>
      <c r="D151" s="117"/>
      <c r="E151" s="117"/>
    </row>
    <row r="152" spans="1:5" x14ac:dyDescent="0.2">
      <c r="A152" s="116">
        <v>2261</v>
      </c>
      <c r="B152" s="117" t="s">
        <v>549</v>
      </c>
      <c r="C152" s="140">
        <v>0</v>
      </c>
      <c r="D152" s="117"/>
    </row>
    <row r="153" spans="1:5" x14ac:dyDescent="0.2">
      <c r="A153" s="116">
        <v>2262</v>
      </c>
      <c r="B153" s="117" t="s">
        <v>550</v>
      </c>
      <c r="C153" s="140">
        <v>0</v>
      </c>
      <c r="D153" s="117"/>
      <c r="E153" s="117"/>
    </row>
    <row r="154" spans="1:5" x14ac:dyDescent="0.2">
      <c r="A154" s="116">
        <v>2263</v>
      </c>
      <c r="B154" s="117" t="s">
        <v>551</v>
      </c>
      <c r="C154" s="140">
        <v>0</v>
      </c>
      <c r="D154" s="117"/>
      <c r="E154" s="117"/>
    </row>
    <row r="155" spans="1:5" x14ac:dyDescent="0.2">
      <c r="A155" s="116">
        <v>2269</v>
      </c>
      <c r="B155" s="117" t="s">
        <v>552</v>
      </c>
      <c r="C155" s="140">
        <v>0</v>
      </c>
      <c r="D155" s="117"/>
      <c r="E155" s="117"/>
    </row>
    <row r="156" spans="1:5" x14ac:dyDescent="0.2">
      <c r="A156" s="117"/>
      <c r="B156" s="117"/>
      <c r="C156" s="117"/>
      <c r="D156" s="117"/>
      <c r="E156" s="117"/>
    </row>
    <row r="157" spans="1:5" x14ac:dyDescent="0.2">
      <c r="A157" s="113" t="s">
        <v>553</v>
      </c>
      <c r="B157" s="113"/>
      <c r="C157" s="113"/>
      <c r="D157" s="113"/>
      <c r="E157" s="113"/>
    </row>
    <row r="158" spans="1:5" x14ac:dyDescent="0.2">
      <c r="A158" s="114" t="s">
        <v>82</v>
      </c>
      <c r="B158" s="114" t="s">
        <v>79</v>
      </c>
      <c r="C158" s="114" t="s">
        <v>80</v>
      </c>
      <c r="D158" s="115" t="s">
        <v>83</v>
      </c>
      <c r="E158" s="115" t="s">
        <v>120</v>
      </c>
    </row>
    <row r="159" spans="1:5" x14ac:dyDescent="0.2">
      <c r="A159" s="116">
        <v>2190</v>
      </c>
      <c r="B159" s="117" t="s">
        <v>554</v>
      </c>
      <c r="C159" s="140">
        <f>SUM(C160:C162)</f>
        <v>0</v>
      </c>
      <c r="D159" s="117"/>
      <c r="E159" s="117" t="str">
        <f>IF(OR(C159&lt;&gt;0,C160&lt;&gt;0,C161&lt;&gt;0,C162&lt;&gt;0),"","SIN INFORMACIÓN QUE REVELAR")</f>
        <v>SIN INFORMACIÓN QUE REVELAR</v>
      </c>
    </row>
    <row r="160" spans="1:5" x14ac:dyDescent="0.2">
      <c r="A160" s="116">
        <v>2191</v>
      </c>
      <c r="B160" s="117" t="s">
        <v>555</v>
      </c>
      <c r="C160" s="140">
        <v>0</v>
      </c>
      <c r="D160" s="117"/>
      <c r="E160" s="117"/>
    </row>
    <row r="161" spans="1:5" x14ac:dyDescent="0.2">
      <c r="A161" s="116">
        <v>2192</v>
      </c>
      <c r="B161" s="117" t="s">
        <v>556</v>
      </c>
      <c r="C161" s="140">
        <v>0</v>
      </c>
      <c r="D161" s="117"/>
    </row>
    <row r="162" spans="1:5" x14ac:dyDescent="0.2">
      <c r="A162" s="116">
        <v>2199</v>
      </c>
      <c r="B162" s="117" t="s">
        <v>210</v>
      </c>
      <c r="C162" s="140">
        <v>0</v>
      </c>
      <c r="D162" s="117"/>
      <c r="E162" s="117"/>
    </row>
    <row r="163" spans="1:5" x14ac:dyDescent="0.2">
      <c r="A163" s="117"/>
      <c r="B163" s="117"/>
      <c r="C163" s="140"/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7"/>
      <c r="B165" s="117" t="s">
        <v>501</v>
      </c>
      <c r="C165" s="117"/>
      <c r="D165" s="117"/>
      <c r="E165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66" t="s">
        <v>574</v>
      </c>
      <c r="B1" s="166"/>
      <c r="C1" s="166"/>
      <c r="D1" s="20" t="s">
        <v>482</v>
      </c>
      <c r="E1" s="21">
        <v>2025</v>
      </c>
    </row>
    <row r="2" spans="1:5" ht="18.95" customHeight="1" x14ac:dyDescent="0.2">
      <c r="A2" s="166" t="s">
        <v>488</v>
      </c>
      <c r="B2" s="166"/>
      <c r="C2" s="166"/>
      <c r="D2" s="20" t="s">
        <v>483</v>
      </c>
      <c r="E2" s="21" t="s">
        <v>485</v>
      </c>
    </row>
    <row r="3" spans="1:5" ht="18.95" customHeight="1" x14ac:dyDescent="0.2">
      <c r="A3" s="166" t="s">
        <v>575</v>
      </c>
      <c r="B3" s="166"/>
      <c r="C3" s="166"/>
      <c r="D3" s="20" t="s">
        <v>484</v>
      </c>
      <c r="E3" s="21">
        <v>3</v>
      </c>
    </row>
    <row r="4" spans="1:5" ht="18.95" customHeight="1" x14ac:dyDescent="0.2">
      <c r="A4" s="166" t="s">
        <v>499</v>
      </c>
      <c r="B4" s="166"/>
      <c r="C4" s="166"/>
      <c r="D4" s="20"/>
      <c r="E4" s="21"/>
    </row>
    <row r="5" spans="1:5" x14ac:dyDescent="0.2">
      <c r="A5" s="23" t="s">
        <v>110</v>
      </c>
      <c r="B5" s="24"/>
      <c r="C5" s="24"/>
      <c r="D5" s="24"/>
      <c r="E5" s="24"/>
    </row>
    <row r="7" spans="1:5" x14ac:dyDescent="0.2">
      <c r="A7" s="24" t="s">
        <v>101</v>
      </c>
      <c r="B7" s="24"/>
      <c r="C7" s="24"/>
      <c r="D7" s="24"/>
      <c r="E7" s="24"/>
    </row>
    <row r="8" spans="1:5" x14ac:dyDescent="0.2">
      <c r="A8" s="25" t="s">
        <v>82</v>
      </c>
      <c r="B8" s="25" t="s">
        <v>79</v>
      </c>
      <c r="C8" s="25" t="s">
        <v>80</v>
      </c>
      <c r="D8" s="25" t="s">
        <v>81</v>
      </c>
      <c r="E8" s="25" t="s">
        <v>83</v>
      </c>
    </row>
    <row r="9" spans="1:5" x14ac:dyDescent="0.2">
      <c r="A9" s="26">
        <v>3110</v>
      </c>
      <c r="B9" s="22" t="s">
        <v>244</v>
      </c>
      <c r="C9" s="141">
        <v>45864040.079999998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375</v>
      </c>
      <c r="C10" s="141">
        <v>3598</v>
      </c>
      <c r="E10" s="14"/>
    </row>
    <row r="11" spans="1:5" x14ac:dyDescent="0.2">
      <c r="A11" s="26">
        <v>3130</v>
      </c>
      <c r="B11" s="22" t="s">
        <v>376</v>
      </c>
      <c r="C11" s="141">
        <v>22331273.68</v>
      </c>
    </row>
    <row r="13" spans="1:5" x14ac:dyDescent="0.2">
      <c r="A13" s="24" t="s">
        <v>102</v>
      </c>
      <c r="B13" s="24"/>
      <c r="C13" s="24"/>
      <c r="D13" s="24"/>
      <c r="E13" s="24"/>
    </row>
    <row r="14" spans="1:5" x14ac:dyDescent="0.2">
      <c r="A14" s="25" t="s">
        <v>82</v>
      </c>
      <c r="B14" s="25" t="s">
        <v>79</v>
      </c>
      <c r="C14" s="25" t="s">
        <v>80</v>
      </c>
      <c r="D14" s="25" t="s">
        <v>377</v>
      </c>
      <c r="E14" s="25"/>
    </row>
    <row r="15" spans="1:5" x14ac:dyDescent="0.2">
      <c r="A15" s="26">
        <v>3210</v>
      </c>
      <c r="B15" s="22" t="s">
        <v>378</v>
      </c>
      <c r="C15" s="141">
        <v>1465848.01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379</v>
      </c>
      <c r="C16" s="141">
        <v>979141.91</v>
      </c>
    </row>
    <row r="17" spans="1:5" x14ac:dyDescent="0.2">
      <c r="A17" s="26">
        <v>3230</v>
      </c>
      <c r="B17" s="22" t="s">
        <v>380</v>
      </c>
      <c r="C17" s="141">
        <f>SUM(C18:C21)</f>
        <v>0</v>
      </c>
    </row>
    <row r="18" spans="1:5" x14ac:dyDescent="0.2">
      <c r="A18" s="26">
        <v>3231</v>
      </c>
      <c r="B18" s="22" t="s">
        <v>381</v>
      </c>
      <c r="C18" s="141">
        <v>0</v>
      </c>
    </row>
    <row r="19" spans="1:5" x14ac:dyDescent="0.2">
      <c r="A19" s="26">
        <v>3232</v>
      </c>
      <c r="B19" s="22" t="s">
        <v>382</v>
      </c>
      <c r="C19" s="141">
        <v>0</v>
      </c>
      <c r="E19" s="14"/>
    </row>
    <row r="20" spans="1:5" x14ac:dyDescent="0.2">
      <c r="A20" s="26">
        <v>3233</v>
      </c>
      <c r="B20" s="22" t="s">
        <v>383</v>
      </c>
      <c r="C20" s="141">
        <v>0</v>
      </c>
    </row>
    <row r="21" spans="1:5" x14ac:dyDescent="0.2">
      <c r="A21" s="26">
        <v>3239</v>
      </c>
      <c r="B21" s="22" t="s">
        <v>384</v>
      </c>
      <c r="C21" s="141">
        <v>0</v>
      </c>
    </row>
    <row r="22" spans="1:5" x14ac:dyDescent="0.2">
      <c r="A22" s="26">
        <v>3240</v>
      </c>
      <c r="B22" s="22" t="s">
        <v>385</v>
      </c>
      <c r="C22" s="141">
        <f>SUM(C23:C25)</f>
        <v>0</v>
      </c>
    </row>
    <row r="23" spans="1:5" x14ac:dyDescent="0.2">
      <c r="A23" s="26">
        <v>3241</v>
      </c>
      <c r="B23" s="22" t="s">
        <v>386</v>
      </c>
      <c r="C23" s="141">
        <v>0</v>
      </c>
    </row>
    <row r="24" spans="1:5" x14ac:dyDescent="0.2">
      <c r="A24" s="26">
        <v>3242</v>
      </c>
      <c r="B24" s="22" t="s">
        <v>387</v>
      </c>
      <c r="C24" s="141">
        <v>0</v>
      </c>
    </row>
    <row r="25" spans="1:5" x14ac:dyDescent="0.2">
      <c r="A25" s="26">
        <v>3243</v>
      </c>
      <c r="B25" s="22" t="s">
        <v>388</v>
      </c>
      <c r="C25" s="141">
        <v>0</v>
      </c>
    </row>
    <row r="26" spans="1:5" x14ac:dyDescent="0.2">
      <c r="A26" s="26">
        <v>3250</v>
      </c>
      <c r="B26" s="22" t="s">
        <v>389</v>
      </c>
      <c r="C26" s="141">
        <f>SUM(C27:C29)</f>
        <v>0</v>
      </c>
    </row>
    <row r="27" spans="1:5" x14ac:dyDescent="0.2">
      <c r="A27" s="26">
        <v>3251</v>
      </c>
      <c r="B27" s="22" t="s">
        <v>390</v>
      </c>
      <c r="C27" s="141">
        <v>0</v>
      </c>
    </row>
    <row r="28" spans="1:5" x14ac:dyDescent="0.2">
      <c r="A28" s="26">
        <v>3252</v>
      </c>
      <c r="B28" s="22" t="s">
        <v>391</v>
      </c>
      <c r="C28" s="141">
        <v>0</v>
      </c>
    </row>
    <row r="29" spans="1:5" x14ac:dyDescent="0.2">
      <c r="A29" s="26">
        <v>3253</v>
      </c>
      <c r="B29" s="22" t="s">
        <v>573</v>
      </c>
      <c r="C29" s="141">
        <v>0</v>
      </c>
    </row>
    <row r="30" spans="1:5" x14ac:dyDescent="0.2">
      <c r="B30" s="22" t="s">
        <v>501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3"/>
  <sheetViews>
    <sheetView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66" t="s">
        <v>574</v>
      </c>
      <c r="B1" s="166"/>
      <c r="C1" s="166"/>
      <c r="D1" s="20" t="s">
        <v>482</v>
      </c>
      <c r="E1" s="21">
        <v>2025</v>
      </c>
    </row>
    <row r="2" spans="1:5" s="28" customFormat="1" ht="18.95" customHeight="1" x14ac:dyDescent="0.25">
      <c r="A2" s="166" t="s">
        <v>489</v>
      </c>
      <c r="B2" s="166"/>
      <c r="C2" s="166"/>
      <c r="D2" s="20" t="s">
        <v>483</v>
      </c>
      <c r="E2" s="21" t="s">
        <v>485</v>
      </c>
    </row>
    <row r="3" spans="1:5" s="28" customFormat="1" ht="18.95" customHeight="1" x14ac:dyDescent="0.25">
      <c r="A3" s="166" t="s">
        <v>575</v>
      </c>
      <c r="B3" s="166"/>
      <c r="C3" s="166"/>
      <c r="D3" s="20" t="s">
        <v>484</v>
      </c>
      <c r="E3" s="21">
        <v>3</v>
      </c>
    </row>
    <row r="4" spans="1:5" s="28" customFormat="1" ht="18.95" customHeight="1" x14ac:dyDescent="0.25">
      <c r="A4" s="166" t="s">
        <v>499</v>
      </c>
      <c r="B4" s="166"/>
      <c r="C4" s="166"/>
      <c r="D4" s="20"/>
      <c r="E4" s="21"/>
    </row>
    <row r="5" spans="1:5" x14ac:dyDescent="0.2">
      <c r="A5" s="23" t="s">
        <v>110</v>
      </c>
      <c r="B5" s="24"/>
      <c r="C5" s="24"/>
      <c r="D5" s="24"/>
      <c r="E5" s="24"/>
    </row>
    <row r="7" spans="1:5" x14ac:dyDescent="0.2">
      <c r="A7" s="24" t="s">
        <v>563</v>
      </c>
      <c r="B7" s="24"/>
      <c r="C7" s="24"/>
      <c r="D7" s="24"/>
      <c r="E7" s="131"/>
    </row>
    <row r="8" spans="1:5" x14ac:dyDescent="0.2">
      <c r="A8" s="25" t="s">
        <v>82</v>
      </c>
      <c r="B8" s="25" t="s">
        <v>79</v>
      </c>
      <c r="C8" s="81">
        <v>2025</v>
      </c>
      <c r="D8" s="81">
        <v>2024</v>
      </c>
      <c r="E8" s="132"/>
    </row>
    <row r="9" spans="1:5" x14ac:dyDescent="0.2">
      <c r="A9" s="26">
        <v>1111</v>
      </c>
      <c r="B9" s="22" t="s">
        <v>392</v>
      </c>
      <c r="C9" s="141">
        <v>0</v>
      </c>
      <c r="D9" s="141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393</v>
      </c>
      <c r="C10" s="141">
        <v>-1742300.31</v>
      </c>
      <c r="D10" s="141">
        <v>2243502.0699999998</v>
      </c>
    </row>
    <row r="11" spans="1:5" x14ac:dyDescent="0.2">
      <c r="A11" s="26">
        <v>1113</v>
      </c>
      <c r="B11" s="22" t="s">
        <v>394</v>
      </c>
      <c r="C11" s="141">
        <v>0</v>
      </c>
      <c r="D11" s="141">
        <v>0</v>
      </c>
    </row>
    <row r="12" spans="1:5" x14ac:dyDescent="0.2">
      <c r="A12" s="26">
        <v>1114</v>
      </c>
      <c r="B12" s="22" t="s">
        <v>111</v>
      </c>
      <c r="C12" s="141">
        <v>0</v>
      </c>
      <c r="D12" s="141">
        <v>0</v>
      </c>
    </row>
    <row r="13" spans="1:5" x14ac:dyDescent="0.2">
      <c r="A13" s="26">
        <v>1115</v>
      </c>
      <c r="B13" s="22" t="s">
        <v>112</v>
      </c>
      <c r="C13" s="141">
        <v>0</v>
      </c>
      <c r="D13" s="141">
        <v>0</v>
      </c>
    </row>
    <row r="14" spans="1:5" x14ac:dyDescent="0.2">
      <c r="A14" s="26">
        <v>1116</v>
      </c>
      <c r="B14" s="22" t="s">
        <v>395</v>
      </c>
      <c r="C14" s="141">
        <v>0</v>
      </c>
      <c r="D14" s="141">
        <v>0</v>
      </c>
    </row>
    <row r="15" spans="1:5" x14ac:dyDescent="0.2">
      <c r="A15" s="26">
        <v>1119</v>
      </c>
      <c r="B15" s="22" t="s">
        <v>396</v>
      </c>
      <c r="C15" s="141">
        <v>0</v>
      </c>
      <c r="D15" s="141">
        <v>0</v>
      </c>
    </row>
    <row r="16" spans="1:5" x14ac:dyDescent="0.2">
      <c r="A16" s="33">
        <v>1110</v>
      </c>
      <c r="B16" s="34" t="s">
        <v>502</v>
      </c>
      <c r="C16" s="142">
        <f>SUM(C9:C15)</f>
        <v>-1742300.31</v>
      </c>
      <c r="D16" s="142">
        <f>SUM(D9:D15)</f>
        <v>2243502.0699999998</v>
      </c>
    </row>
    <row r="19" spans="1:5" x14ac:dyDescent="0.2">
      <c r="A19" s="24" t="s">
        <v>564</v>
      </c>
      <c r="B19" s="24"/>
      <c r="C19" s="24"/>
      <c r="D19" s="24"/>
    </row>
    <row r="20" spans="1:5" x14ac:dyDescent="0.2">
      <c r="A20" s="25" t="s">
        <v>82</v>
      </c>
      <c r="B20" s="25" t="s">
        <v>79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141</v>
      </c>
      <c r="C21" s="142">
        <f>SUM(C22:C28)</f>
        <v>0</v>
      </c>
      <c r="D21" s="142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142</v>
      </c>
      <c r="C22" s="141">
        <v>0</v>
      </c>
      <c r="D22" s="141">
        <v>0</v>
      </c>
    </row>
    <row r="23" spans="1:5" x14ac:dyDescent="0.2">
      <c r="A23" s="26">
        <v>1232</v>
      </c>
      <c r="B23" s="22" t="s">
        <v>143</v>
      </c>
      <c r="C23" s="141">
        <v>0</v>
      </c>
      <c r="D23" s="141">
        <v>0</v>
      </c>
    </row>
    <row r="24" spans="1:5" x14ac:dyDescent="0.2">
      <c r="A24" s="26">
        <v>1233</v>
      </c>
      <c r="B24" s="22" t="s">
        <v>144</v>
      </c>
      <c r="C24" s="141">
        <v>0</v>
      </c>
      <c r="D24" s="141">
        <v>0</v>
      </c>
    </row>
    <row r="25" spans="1:5" x14ac:dyDescent="0.2">
      <c r="A25" s="26">
        <v>1234</v>
      </c>
      <c r="B25" s="22" t="s">
        <v>145</v>
      </c>
      <c r="C25" s="141">
        <v>0</v>
      </c>
      <c r="D25" s="141">
        <v>0</v>
      </c>
    </row>
    <row r="26" spans="1:5" x14ac:dyDescent="0.2">
      <c r="A26" s="26">
        <v>1235</v>
      </c>
      <c r="B26" s="22" t="s">
        <v>146</v>
      </c>
      <c r="C26" s="141">
        <v>0</v>
      </c>
      <c r="D26" s="141">
        <v>0</v>
      </c>
    </row>
    <row r="27" spans="1:5" x14ac:dyDescent="0.2">
      <c r="A27" s="26">
        <v>1236</v>
      </c>
      <c r="B27" s="22" t="s">
        <v>147</v>
      </c>
      <c r="C27" s="141">
        <v>0</v>
      </c>
      <c r="D27" s="141">
        <v>0</v>
      </c>
    </row>
    <row r="28" spans="1:5" x14ac:dyDescent="0.2">
      <c r="A28" s="26">
        <v>1239</v>
      </c>
      <c r="B28" s="22" t="s">
        <v>148</v>
      </c>
      <c r="C28" s="141">
        <v>0</v>
      </c>
      <c r="D28" s="141">
        <v>0</v>
      </c>
    </row>
    <row r="29" spans="1:5" x14ac:dyDescent="0.2">
      <c r="A29" s="33">
        <v>1240</v>
      </c>
      <c r="B29" s="34" t="s">
        <v>149</v>
      </c>
      <c r="C29" s="142">
        <f>SUM(C30:C37)</f>
        <v>149826.34000000003</v>
      </c>
      <c r="D29" s="142">
        <f>SUM(D30:D37)</f>
        <v>162218.32</v>
      </c>
    </row>
    <row r="30" spans="1:5" x14ac:dyDescent="0.2">
      <c r="A30" s="26">
        <v>1241</v>
      </c>
      <c r="B30" s="22" t="s">
        <v>150</v>
      </c>
      <c r="C30" s="141">
        <v>139917.92000000001</v>
      </c>
      <c r="D30" s="141">
        <v>52068</v>
      </c>
    </row>
    <row r="31" spans="1:5" x14ac:dyDescent="0.2">
      <c r="A31" s="26">
        <v>1242</v>
      </c>
      <c r="B31" s="22" t="s">
        <v>151</v>
      </c>
      <c r="C31" s="141">
        <v>0</v>
      </c>
      <c r="D31" s="141">
        <v>28950.32</v>
      </c>
    </row>
    <row r="32" spans="1:5" x14ac:dyDescent="0.2">
      <c r="A32" s="26">
        <v>1243</v>
      </c>
      <c r="B32" s="22" t="s">
        <v>152</v>
      </c>
      <c r="C32" s="141">
        <v>0</v>
      </c>
      <c r="D32" s="141">
        <v>0</v>
      </c>
    </row>
    <row r="33" spans="1:5" x14ac:dyDescent="0.2">
      <c r="A33" s="26">
        <v>1244</v>
      </c>
      <c r="B33" s="22" t="s">
        <v>153</v>
      </c>
      <c r="C33" s="141">
        <v>0</v>
      </c>
      <c r="D33" s="141">
        <v>0</v>
      </c>
    </row>
    <row r="34" spans="1:5" x14ac:dyDescent="0.2">
      <c r="A34" s="26">
        <v>1245</v>
      </c>
      <c r="B34" s="22" t="s">
        <v>154</v>
      </c>
      <c r="C34" s="141">
        <v>0</v>
      </c>
      <c r="D34" s="141">
        <v>0</v>
      </c>
    </row>
    <row r="35" spans="1:5" x14ac:dyDescent="0.2">
      <c r="A35" s="26">
        <v>1246</v>
      </c>
      <c r="B35" s="22" t="s">
        <v>155</v>
      </c>
      <c r="C35" s="141">
        <v>9908.42</v>
      </c>
      <c r="D35" s="141">
        <v>0</v>
      </c>
    </row>
    <row r="36" spans="1:5" x14ac:dyDescent="0.2">
      <c r="A36" s="26">
        <v>1247</v>
      </c>
      <c r="B36" s="22" t="s">
        <v>156</v>
      </c>
      <c r="C36" s="141">
        <v>0</v>
      </c>
      <c r="D36" s="141">
        <v>81200</v>
      </c>
    </row>
    <row r="37" spans="1:5" x14ac:dyDescent="0.2">
      <c r="A37" s="26">
        <v>1248</v>
      </c>
      <c r="B37" s="22" t="s">
        <v>157</v>
      </c>
      <c r="C37" s="141">
        <v>0</v>
      </c>
      <c r="D37" s="141">
        <v>0</v>
      </c>
    </row>
    <row r="38" spans="1:5" x14ac:dyDescent="0.2">
      <c r="A38" s="118">
        <v>1250</v>
      </c>
      <c r="B38" s="119" t="s">
        <v>159</v>
      </c>
      <c r="C38" s="143">
        <f>SUM(C39:C43)</f>
        <v>0</v>
      </c>
      <c r="D38" s="143">
        <f>SUM(D39:D43)</f>
        <v>0</v>
      </c>
    </row>
    <row r="39" spans="1:5" x14ac:dyDescent="0.2">
      <c r="A39" s="120">
        <v>1251</v>
      </c>
      <c r="B39" s="121" t="s">
        <v>160</v>
      </c>
      <c r="C39" s="144">
        <v>0</v>
      </c>
      <c r="D39" s="144">
        <v>0</v>
      </c>
    </row>
    <row r="40" spans="1:5" x14ac:dyDescent="0.2">
      <c r="A40" s="120">
        <v>1252</v>
      </c>
      <c r="B40" s="121" t="s">
        <v>161</v>
      </c>
      <c r="C40" s="144">
        <v>0</v>
      </c>
      <c r="D40" s="144">
        <v>0</v>
      </c>
    </row>
    <row r="41" spans="1:5" x14ac:dyDescent="0.2">
      <c r="A41" s="120">
        <v>1253</v>
      </c>
      <c r="B41" s="121" t="s">
        <v>162</v>
      </c>
      <c r="C41" s="144">
        <v>0</v>
      </c>
      <c r="D41" s="144">
        <v>0</v>
      </c>
    </row>
    <row r="42" spans="1:5" x14ac:dyDescent="0.2">
      <c r="A42" s="120">
        <v>1254</v>
      </c>
      <c r="B42" s="121" t="s">
        <v>163</v>
      </c>
      <c r="C42" s="144">
        <v>0</v>
      </c>
      <c r="D42" s="144">
        <v>0</v>
      </c>
    </row>
    <row r="43" spans="1:5" x14ac:dyDescent="0.2">
      <c r="A43" s="120">
        <v>1259</v>
      </c>
      <c r="B43" s="121" t="s">
        <v>164</v>
      </c>
      <c r="C43" s="144">
        <v>0</v>
      </c>
      <c r="D43" s="144">
        <v>0</v>
      </c>
    </row>
    <row r="44" spans="1:5" x14ac:dyDescent="0.2">
      <c r="B44" s="82" t="s">
        <v>503</v>
      </c>
      <c r="C44" s="142">
        <f>C21+C29+C38</f>
        <v>149826.34000000003</v>
      </c>
      <c r="D44" s="142">
        <f>D21+D29+D38</f>
        <v>162218.32</v>
      </c>
    </row>
    <row r="46" spans="1:5" x14ac:dyDescent="0.2">
      <c r="A46" s="24" t="s">
        <v>565</v>
      </c>
      <c r="B46" s="24"/>
      <c r="C46" s="24"/>
      <c r="D46" s="24"/>
      <c r="E46" s="131"/>
    </row>
    <row r="47" spans="1:5" x14ac:dyDescent="0.2">
      <c r="A47" s="26">
        <v>5410</v>
      </c>
      <c r="B47" s="22" t="s">
        <v>494</v>
      </c>
      <c r="C47" s="141">
        <f>C48</f>
        <v>0</v>
      </c>
      <c r="D47" s="141">
        <f>D48</f>
        <v>0</v>
      </c>
    </row>
    <row r="48" spans="1:5" x14ac:dyDescent="0.2">
      <c r="A48" s="26">
        <v>5411</v>
      </c>
      <c r="B48" s="22" t="s">
        <v>336</v>
      </c>
      <c r="C48" s="141">
        <v>0</v>
      </c>
      <c r="D48" s="141">
        <v>0</v>
      </c>
    </row>
    <row r="49" spans="1:4" x14ac:dyDescent="0.2">
      <c r="A49" s="26">
        <v>5420</v>
      </c>
      <c r="B49" s="22" t="s">
        <v>495</v>
      </c>
      <c r="C49" s="141">
        <f>C50</f>
        <v>0</v>
      </c>
      <c r="D49" s="141">
        <f>D50</f>
        <v>0</v>
      </c>
    </row>
    <row r="50" spans="1:4" x14ac:dyDescent="0.2">
      <c r="A50" s="26">
        <v>5421</v>
      </c>
      <c r="B50" s="22" t="s">
        <v>339</v>
      </c>
      <c r="C50" s="141">
        <v>0</v>
      </c>
      <c r="D50" s="141">
        <v>0</v>
      </c>
    </row>
    <row r="51" spans="1:4" x14ac:dyDescent="0.2">
      <c r="A51" s="26">
        <v>5430</v>
      </c>
      <c r="B51" s="22" t="s">
        <v>496</v>
      </c>
      <c r="C51" s="141">
        <f>C52</f>
        <v>0</v>
      </c>
      <c r="D51" s="141">
        <f>D52</f>
        <v>0</v>
      </c>
    </row>
    <row r="52" spans="1:4" x14ac:dyDescent="0.2">
      <c r="A52" s="26">
        <v>5431</v>
      </c>
      <c r="B52" s="22" t="s">
        <v>342</v>
      </c>
      <c r="C52" s="141">
        <v>0</v>
      </c>
      <c r="D52" s="141">
        <v>0</v>
      </c>
    </row>
    <row r="53" spans="1:4" x14ac:dyDescent="0.2">
      <c r="A53" s="26">
        <v>5440</v>
      </c>
      <c r="B53" s="22" t="s">
        <v>497</v>
      </c>
      <c r="C53" s="141">
        <f>C54</f>
        <v>0</v>
      </c>
      <c r="D53" s="141">
        <f>D54</f>
        <v>0</v>
      </c>
    </row>
    <row r="54" spans="1:4" x14ac:dyDescent="0.2">
      <c r="A54" s="26">
        <v>5441</v>
      </c>
      <c r="B54" s="22" t="s">
        <v>497</v>
      </c>
      <c r="C54" s="141">
        <v>0</v>
      </c>
      <c r="D54" s="141">
        <v>0</v>
      </c>
    </row>
    <row r="55" spans="1:4" x14ac:dyDescent="0.2">
      <c r="A55" s="26">
        <v>5450</v>
      </c>
      <c r="B55" s="22" t="s">
        <v>498</v>
      </c>
      <c r="C55" s="141">
        <f>SUM(C56:C57)</f>
        <v>0</v>
      </c>
      <c r="D55" s="141">
        <f>SUM(D56:D57)</f>
        <v>0</v>
      </c>
    </row>
    <row r="56" spans="1:4" x14ac:dyDescent="0.2">
      <c r="A56" s="26">
        <v>5451</v>
      </c>
      <c r="B56" s="22" t="s">
        <v>346</v>
      </c>
      <c r="C56" s="141">
        <v>0</v>
      </c>
      <c r="D56" s="141">
        <v>0</v>
      </c>
    </row>
    <row r="57" spans="1:4" x14ac:dyDescent="0.2">
      <c r="A57" s="26">
        <v>5452</v>
      </c>
      <c r="B57" s="22" t="s">
        <v>347</v>
      </c>
      <c r="C57" s="141">
        <v>0</v>
      </c>
      <c r="D57" s="141">
        <v>0</v>
      </c>
    </row>
    <row r="58" spans="1:4" x14ac:dyDescent="0.2">
      <c r="A58" s="33">
        <v>5500</v>
      </c>
      <c r="B58" s="34" t="s">
        <v>348</v>
      </c>
      <c r="C58" s="142">
        <f>C59+C68+C71+C77</f>
        <v>243877.18</v>
      </c>
      <c r="D58" s="142">
        <f>D59+D68+D71+D77</f>
        <v>277742.14</v>
      </c>
    </row>
    <row r="59" spans="1:4" x14ac:dyDescent="0.2">
      <c r="A59" s="26">
        <v>5510</v>
      </c>
      <c r="B59" s="22" t="s">
        <v>349</v>
      </c>
      <c r="C59" s="141">
        <f>SUM(C60:C67)</f>
        <v>0</v>
      </c>
      <c r="D59" s="141">
        <f>SUM(D60:D67)</f>
        <v>57190.87</v>
      </c>
    </row>
    <row r="60" spans="1:4" x14ac:dyDescent="0.2">
      <c r="A60" s="26">
        <v>5511</v>
      </c>
      <c r="B60" s="22" t="s">
        <v>350</v>
      </c>
      <c r="C60" s="141">
        <v>0</v>
      </c>
      <c r="D60" s="141">
        <v>0</v>
      </c>
    </row>
    <row r="61" spans="1:4" x14ac:dyDescent="0.2">
      <c r="A61" s="26">
        <v>5512</v>
      </c>
      <c r="B61" s="22" t="s">
        <v>351</v>
      </c>
      <c r="C61" s="141">
        <v>0</v>
      </c>
      <c r="D61" s="141">
        <v>0</v>
      </c>
    </row>
    <row r="62" spans="1:4" x14ac:dyDescent="0.2">
      <c r="A62" s="26">
        <v>5513</v>
      </c>
      <c r="B62" s="22" t="s">
        <v>352</v>
      </c>
      <c r="C62" s="141">
        <v>0</v>
      </c>
      <c r="D62" s="141">
        <v>0</v>
      </c>
    </row>
    <row r="63" spans="1:4" x14ac:dyDescent="0.2">
      <c r="A63" s="26">
        <v>5514</v>
      </c>
      <c r="B63" s="22" t="s">
        <v>353</v>
      </c>
      <c r="C63" s="141">
        <v>0</v>
      </c>
      <c r="D63" s="141">
        <v>0</v>
      </c>
    </row>
    <row r="64" spans="1:4" x14ac:dyDescent="0.2">
      <c r="A64" s="26">
        <v>5515</v>
      </c>
      <c r="B64" s="22" t="s">
        <v>354</v>
      </c>
      <c r="C64" s="141">
        <v>0</v>
      </c>
      <c r="D64" s="141">
        <v>57190.87</v>
      </c>
    </row>
    <row r="65" spans="1:4" x14ac:dyDescent="0.2">
      <c r="A65" s="26">
        <v>5516</v>
      </c>
      <c r="B65" s="22" t="s">
        <v>355</v>
      </c>
      <c r="C65" s="141">
        <v>0</v>
      </c>
      <c r="D65" s="141">
        <v>0</v>
      </c>
    </row>
    <row r="66" spans="1:4" x14ac:dyDescent="0.2">
      <c r="A66" s="26">
        <v>5517</v>
      </c>
      <c r="B66" s="22" t="s">
        <v>356</v>
      </c>
      <c r="C66" s="141">
        <v>0</v>
      </c>
      <c r="D66" s="141">
        <v>0</v>
      </c>
    </row>
    <row r="67" spans="1:4" x14ac:dyDescent="0.2">
      <c r="A67" s="26">
        <v>5518</v>
      </c>
      <c r="B67" s="22" t="s">
        <v>41</v>
      </c>
      <c r="C67" s="141">
        <v>0</v>
      </c>
      <c r="D67" s="141">
        <v>0</v>
      </c>
    </row>
    <row r="68" spans="1:4" x14ac:dyDescent="0.2">
      <c r="A68" s="26">
        <v>5520</v>
      </c>
      <c r="B68" s="22" t="s">
        <v>40</v>
      </c>
      <c r="C68" s="141">
        <f>SUM(C69:C70)</f>
        <v>0</v>
      </c>
      <c r="D68" s="141">
        <f>SUM(D69:D70)</f>
        <v>0</v>
      </c>
    </row>
    <row r="69" spans="1:4" x14ac:dyDescent="0.2">
      <c r="A69" s="26">
        <v>5521</v>
      </c>
      <c r="B69" s="22" t="s">
        <v>357</v>
      </c>
      <c r="C69" s="141">
        <v>0</v>
      </c>
      <c r="D69" s="141">
        <v>0</v>
      </c>
    </row>
    <row r="70" spans="1:4" x14ac:dyDescent="0.2">
      <c r="A70" s="26">
        <v>5522</v>
      </c>
      <c r="B70" s="22" t="s">
        <v>358</v>
      </c>
      <c r="C70" s="141">
        <v>0</v>
      </c>
      <c r="D70" s="141">
        <v>0</v>
      </c>
    </row>
    <row r="71" spans="1:4" x14ac:dyDescent="0.2">
      <c r="A71" s="26">
        <v>5530</v>
      </c>
      <c r="B71" s="22" t="s">
        <v>359</v>
      </c>
      <c r="C71" s="141">
        <f>SUM(C72:C76)</f>
        <v>243875.56</v>
      </c>
      <c r="D71" s="141">
        <f>SUM(D72:D76)</f>
        <v>220539.15</v>
      </c>
    </row>
    <row r="72" spans="1:4" x14ac:dyDescent="0.2">
      <c r="A72" s="26">
        <v>5531</v>
      </c>
      <c r="B72" s="22" t="s">
        <v>360</v>
      </c>
      <c r="C72" s="141">
        <v>243875.56</v>
      </c>
      <c r="D72" s="141">
        <v>220539.15</v>
      </c>
    </row>
    <row r="73" spans="1:4" x14ac:dyDescent="0.2">
      <c r="A73" s="26">
        <v>5532</v>
      </c>
      <c r="B73" s="22" t="s">
        <v>361</v>
      </c>
      <c r="C73" s="141">
        <v>0</v>
      </c>
      <c r="D73" s="141">
        <v>0</v>
      </c>
    </row>
    <row r="74" spans="1:4" x14ac:dyDescent="0.2">
      <c r="A74" s="26">
        <v>5533</v>
      </c>
      <c r="B74" s="22" t="s">
        <v>362</v>
      </c>
      <c r="C74" s="141">
        <v>0</v>
      </c>
      <c r="D74" s="141">
        <v>0</v>
      </c>
    </row>
    <row r="75" spans="1:4" x14ac:dyDescent="0.2">
      <c r="A75" s="26">
        <v>5534</v>
      </c>
      <c r="B75" s="22" t="s">
        <v>363</v>
      </c>
      <c r="C75" s="141">
        <v>0</v>
      </c>
      <c r="D75" s="141">
        <v>0</v>
      </c>
    </row>
    <row r="76" spans="1:4" x14ac:dyDescent="0.2">
      <c r="A76" s="26">
        <v>5535</v>
      </c>
      <c r="B76" s="22" t="s">
        <v>364</v>
      </c>
      <c r="C76" s="141">
        <v>0</v>
      </c>
      <c r="D76" s="141">
        <v>0</v>
      </c>
    </row>
    <row r="77" spans="1:4" x14ac:dyDescent="0.2">
      <c r="A77" s="26">
        <v>5590</v>
      </c>
      <c r="B77" s="22" t="s">
        <v>365</v>
      </c>
      <c r="C77" s="141">
        <f>SUM(C78:C85)</f>
        <v>1.62</v>
      </c>
      <c r="D77" s="141">
        <f>SUM(D78:D85)</f>
        <v>12.12</v>
      </c>
    </row>
    <row r="78" spans="1:4" x14ac:dyDescent="0.2">
      <c r="A78" s="26">
        <v>5591</v>
      </c>
      <c r="B78" s="22" t="s">
        <v>366</v>
      </c>
      <c r="C78" s="141">
        <v>0</v>
      </c>
      <c r="D78" s="141">
        <v>0</v>
      </c>
    </row>
    <row r="79" spans="1:4" x14ac:dyDescent="0.2">
      <c r="A79" s="26">
        <v>5592</v>
      </c>
      <c r="B79" s="22" t="s">
        <v>367</v>
      </c>
      <c r="C79" s="141">
        <v>0</v>
      </c>
      <c r="D79" s="141">
        <v>0</v>
      </c>
    </row>
    <row r="80" spans="1:4" x14ac:dyDescent="0.2">
      <c r="A80" s="26">
        <v>5593</v>
      </c>
      <c r="B80" s="22" t="s">
        <v>368</v>
      </c>
      <c r="C80" s="141">
        <v>0</v>
      </c>
      <c r="D80" s="141">
        <v>0</v>
      </c>
    </row>
    <row r="81" spans="1:4" x14ac:dyDescent="0.2">
      <c r="A81" s="26">
        <v>5594</v>
      </c>
      <c r="B81" s="22" t="s">
        <v>369</v>
      </c>
      <c r="C81" s="141">
        <v>0</v>
      </c>
      <c r="D81" s="141">
        <v>0</v>
      </c>
    </row>
    <row r="82" spans="1:4" x14ac:dyDescent="0.2">
      <c r="A82" s="26">
        <v>5595</v>
      </c>
      <c r="B82" s="22" t="s">
        <v>370</v>
      </c>
      <c r="C82" s="141">
        <v>0</v>
      </c>
      <c r="D82" s="141">
        <v>0</v>
      </c>
    </row>
    <row r="83" spans="1:4" x14ac:dyDescent="0.2">
      <c r="A83" s="26">
        <v>5596</v>
      </c>
      <c r="B83" s="22" t="s">
        <v>265</v>
      </c>
      <c r="C83" s="141">
        <v>0</v>
      </c>
      <c r="D83" s="141">
        <v>0</v>
      </c>
    </row>
    <row r="84" spans="1:4" x14ac:dyDescent="0.2">
      <c r="A84" s="26">
        <v>5597</v>
      </c>
      <c r="B84" s="22" t="s">
        <v>371</v>
      </c>
      <c r="C84" s="141">
        <v>0</v>
      </c>
      <c r="D84" s="141">
        <v>0</v>
      </c>
    </row>
    <row r="85" spans="1:4" x14ac:dyDescent="0.2">
      <c r="A85" s="26">
        <v>5599</v>
      </c>
      <c r="B85" s="22" t="s">
        <v>372</v>
      </c>
      <c r="C85" s="141">
        <v>1.62</v>
      </c>
      <c r="D85" s="141">
        <v>12.12</v>
      </c>
    </row>
    <row r="86" spans="1:4" x14ac:dyDescent="0.2">
      <c r="A86" s="33">
        <v>5600</v>
      </c>
      <c r="B86" s="34" t="s">
        <v>39</v>
      </c>
      <c r="C86" s="142">
        <f>C87</f>
        <v>0</v>
      </c>
      <c r="D86" s="142">
        <f>D87</f>
        <v>0</v>
      </c>
    </row>
    <row r="87" spans="1:4" x14ac:dyDescent="0.2">
      <c r="A87" s="26">
        <v>5610</v>
      </c>
      <c r="B87" s="22" t="s">
        <v>373</v>
      </c>
      <c r="C87" s="141">
        <f>C88</f>
        <v>0</v>
      </c>
      <c r="D87" s="141">
        <f>D88</f>
        <v>0</v>
      </c>
    </row>
    <row r="88" spans="1:4" x14ac:dyDescent="0.2">
      <c r="A88" s="26">
        <v>5611</v>
      </c>
      <c r="B88" s="22" t="s">
        <v>374</v>
      </c>
      <c r="C88" s="141">
        <v>0</v>
      </c>
      <c r="D88" s="141">
        <v>0</v>
      </c>
    </row>
    <row r="89" spans="1:4" x14ac:dyDescent="0.2">
      <c r="A89" s="33">
        <v>2110</v>
      </c>
      <c r="B89" s="85" t="s">
        <v>504</v>
      </c>
      <c r="C89" s="142">
        <f>SUM(C90:C94)</f>
        <v>26741.97</v>
      </c>
      <c r="D89" s="142">
        <f>SUM(D90:D94)</f>
        <v>5885</v>
      </c>
    </row>
    <row r="90" spans="1:4" x14ac:dyDescent="0.2">
      <c r="A90" s="26">
        <v>2111</v>
      </c>
      <c r="B90" s="22" t="s">
        <v>505</v>
      </c>
      <c r="C90" s="141">
        <v>0</v>
      </c>
      <c r="D90" s="141">
        <v>0</v>
      </c>
    </row>
    <row r="91" spans="1:4" x14ac:dyDescent="0.2">
      <c r="A91" s="26">
        <v>2112</v>
      </c>
      <c r="B91" s="22" t="s">
        <v>506</v>
      </c>
      <c r="C91" s="141">
        <v>0</v>
      </c>
      <c r="D91" s="141">
        <v>0</v>
      </c>
    </row>
    <row r="92" spans="1:4" x14ac:dyDescent="0.2">
      <c r="A92" s="26">
        <v>2112</v>
      </c>
      <c r="B92" s="22" t="s">
        <v>507</v>
      </c>
      <c r="C92" s="141">
        <v>26741.97</v>
      </c>
      <c r="D92" s="141">
        <v>5885</v>
      </c>
    </row>
    <row r="93" spans="1:4" x14ac:dyDescent="0.2">
      <c r="A93" s="26">
        <v>2115</v>
      </c>
      <c r="B93" s="22" t="s">
        <v>508</v>
      </c>
      <c r="C93" s="141">
        <v>0</v>
      </c>
      <c r="D93" s="141">
        <v>0</v>
      </c>
    </row>
    <row r="94" spans="1:4" x14ac:dyDescent="0.2">
      <c r="A94" s="26">
        <v>2114</v>
      </c>
      <c r="B94" s="22" t="s">
        <v>509</v>
      </c>
      <c r="C94" s="141">
        <v>0</v>
      </c>
      <c r="D94" s="141">
        <v>0</v>
      </c>
    </row>
    <row r="95" spans="1:4" x14ac:dyDescent="0.2">
      <c r="A95" s="98"/>
      <c r="B95" s="102" t="s">
        <v>521</v>
      </c>
      <c r="C95" s="145">
        <f>+C96</f>
        <v>0</v>
      </c>
      <c r="D95" s="145">
        <f>+D96</f>
        <v>0</v>
      </c>
    </row>
    <row r="96" spans="1:4" x14ac:dyDescent="0.2">
      <c r="A96" s="96">
        <v>1270</v>
      </c>
      <c r="B96" s="97" t="s">
        <v>165</v>
      </c>
      <c r="C96" s="146">
        <f>+C97</f>
        <v>0</v>
      </c>
      <c r="D96" s="146">
        <f>+D97</f>
        <v>0</v>
      </c>
    </row>
    <row r="97" spans="1:4" x14ac:dyDescent="0.2">
      <c r="A97" s="98">
        <v>1273</v>
      </c>
      <c r="B97" s="99" t="s">
        <v>522</v>
      </c>
      <c r="C97" s="147">
        <v>0</v>
      </c>
      <c r="D97" s="147">
        <v>0</v>
      </c>
    </row>
    <row r="98" spans="1:4" x14ac:dyDescent="0.2">
      <c r="A98" s="98"/>
      <c r="B98" s="102" t="s">
        <v>523</v>
      </c>
      <c r="C98" s="145">
        <f>+C99+C121</f>
        <v>3828713.22</v>
      </c>
      <c r="D98" s="145">
        <f>+D99+D121</f>
        <v>332073.88</v>
      </c>
    </row>
    <row r="99" spans="1:4" x14ac:dyDescent="0.2">
      <c r="A99" s="96">
        <v>4300</v>
      </c>
      <c r="B99" s="100" t="s">
        <v>569</v>
      </c>
      <c r="C99" s="146">
        <f>C113+C100+C103+C109+C111</f>
        <v>15.48</v>
      </c>
      <c r="D99" s="148">
        <f>D113+D100+D103+D109+D111</f>
        <v>89.88</v>
      </c>
    </row>
    <row r="100" spans="1:4" x14ac:dyDescent="0.2">
      <c r="A100" s="96">
        <v>4310</v>
      </c>
      <c r="B100" s="100" t="s">
        <v>252</v>
      </c>
      <c r="C100" s="146">
        <f>SUM(C101:C102)</f>
        <v>0</v>
      </c>
      <c r="D100" s="146">
        <f>SUM(D101:D102)</f>
        <v>0</v>
      </c>
    </row>
    <row r="101" spans="1:4" x14ac:dyDescent="0.2">
      <c r="A101" s="98">
        <v>4311</v>
      </c>
      <c r="B101" s="101" t="s">
        <v>415</v>
      </c>
      <c r="C101" s="147">
        <v>0</v>
      </c>
      <c r="D101" s="149">
        <v>0</v>
      </c>
    </row>
    <row r="102" spans="1:4" x14ac:dyDescent="0.2">
      <c r="A102" s="98">
        <v>4319</v>
      </c>
      <c r="B102" s="101" t="s">
        <v>253</v>
      </c>
      <c r="C102" s="147">
        <v>0</v>
      </c>
      <c r="D102" s="149">
        <v>0</v>
      </c>
    </row>
    <row r="103" spans="1:4" x14ac:dyDescent="0.2">
      <c r="A103" s="96">
        <v>4320</v>
      </c>
      <c r="B103" s="100" t="s">
        <v>254</v>
      </c>
      <c r="C103" s="146">
        <f>SUM(C104:C108)</f>
        <v>0</v>
      </c>
      <c r="D103" s="146">
        <f>SUM(D104:D108)</f>
        <v>0</v>
      </c>
    </row>
    <row r="104" spans="1:4" x14ac:dyDescent="0.2">
      <c r="A104" s="98">
        <v>4321</v>
      </c>
      <c r="B104" s="101" t="s">
        <v>255</v>
      </c>
      <c r="C104" s="147">
        <v>0</v>
      </c>
      <c r="D104" s="149">
        <v>0</v>
      </c>
    </row>
    <row r="105" spans="1:4" x14ac:dyDescent="0.2">
      <c r="A105" s="98">
        <v>4322</v>
      </c>
      <c r="B105" s="101" t="s">
        <v>256</v>
      </c>
      <c r="C105" s="147">
        <v>0</v>
      </c>
      <c r="D105" s="149">
        <v>0</v>
      </c>
    </row>
    <row r="106" spans="1:4" x14ac:dyDescent="0.2">
      <c r="A106" s="98">
        <v>4323</v>
      </c>
      <c r="B106" s="101" t="s">
        <v>257</v>
      </c>
      <c r="C106" s="147">
        <v>0</v>
      </c>
      <c r="D106" s="149">
        <v>0</v>
      </c>
    </row>
    <row r="107" spans="1:4" x14ac:dyDescent="0.2">
      <c r="A107" s="98">
        <v>4324</v>
      </c>
      <c r="B107" s="101" t="s">
        <v>258</v>
      </c>
      <c r="C107" s="147">
        <v>0</v>
      </c>
      <c r="D107" s="149">
        <v>0</v>
      </c>
    </row>
    <row r="108" spans="1:4" x14ac:dyDescent="0.2">
      <c r="A108" s="98">
        <v>4325</v>
      </c>
      <c r="B108" s="101" t="s">
        <v>259</v>
      </c>
      <c r="C108" s="147">
        <v>0</v>
      </c>
      <c r="D108" s="149">
        <v>0</v>
      </c>
    </row>
    <row r="109" spans="1:4" x14ac:dyDescent="0.2">
      <c r="A109" s="96">
        <v>4330</v>
      </c>
      <c r="B109" s="100" t="s">
        <v>260</v>
      </c>
      <c r="C109" s="146">
        <f>C110</f>
        <v>0</v>
      </c>
      <c r="D109" s="146">
        <f>D110</f>
        <v>0</v>
      </c>
    </row>
    <row r="110" spans="1:4" x14ac:dyDescent="0.2">
      <c r="A110" s="98">
        <v>4331</v>
      </c>
      <c r="B110" s="101" t="s">
        <v>260</v>
      </c>
      <c r="C110" s="147">
        <v>0</v>
      </c>
      <c r="D110" s="149">
        <v>0</v>
      </c>
    </row>
    <row r="111" spans="1:4" x14ac:dyDescent="0.2">
      <c r="A111" s="96">
        <v>4340</v>
      </c>
      <c r="B111" s="100" t="s">
        <v>261</v>
      </c>
      <c r="C111" s="146">
        <f>C112</f>
        <v>0</v>
      </c>
      <c r="D111" s="146">
        <f>D112</f>
        <v>0</v>
      </c>
    </row>
    <row r="112" spans="1:4" x14ac:dyDescent="0.2">
      <c r="A112" s="98">
        <v>4341</v>
      </c>
      <c r="B112" s="101" t="s">
        <v>261</v>
      </c>
      <c r="C112" s="147">
        <v>0</v>
      </c>
      <c r="D112" s="149">
        <v>0</v>
      </c>
    </row>
    <row r="113" spans="1:4" x14ac:dyDescent="0.2">
      <c r="A113" s="123">
        <v>4390</v>
      </c>
      <c r="B113" s="124" t="s">
        <v>262</v>
      </c>
      <c r="C113" s="150">
        <f>SUM(C114:C120)</f>
        <v>15.48</v>
      </c>
      <c r="D113" s="150">
        <f>SUM(D114:D120)</f>
        <v>89.88</v>
      </c>
    </row>
    <row r="114" spans="1:4" x14ac:dyDescent="0.2">
      <c r="A114" s="79">
        <v>4392</v>
      </c>
      <c r="B114" s="122" t="s">
        <v>263</v>
      </c>
      <c r="C114" s="151">
        <v>0</v>
      </c>
      <c r="D114" s="151">
        <v>0</v>
      </c>
    </row>
    <row r="115" spans="1:4" x14ac:dyDescent="0.2">
      <c r="A115" s="79">
        <v>4393</v>
      </c>
      <c r="B115" s="122" t="s">
        <v>416</v>
      </c>
      <c r="C115" s="151">
        <v>0</v>
      </c>
      <c r="D115" s="151">
        <v>0</v>
      </c>
    </row>
    <row r="116" spans="1:4" x14ac:dyDescent="0.2">
      <c r="A116" s="79">
        <v>4394</v>
      </c>
      <c r="B116" s="122" t="s">
        <v>264</v>
      </c>
      <c r="C116" s="151">
        <v>0</v>
      </c>
      <c r="D116" s="151">
        <v>0</v>
      </c>
    </row>
    <row r="117" spans="1:4" x14ac:dyDescent="0.2">
      <c r="A117" s="79">
        <v>4395</v>
      </c>
      <c r="B117" s="122" t="s">
        <v>265</v>
      </c>
      <c r="C117" s="151">
        <v>0</v>
      </c>
      <c r="D117" s="151">
        <v>0</v>
      </c>
    </row>
    <row r="118" spans="1:4" x14ac:dyDescent="0.2">
      <c r="A118" s="79">
        <v>4396</v>
      </c>
      <c r="B118" s="122" t="s">
        <v>266</v>
      </c>
      <c r="C118" s="151">
        <v>0</v>
      </c>
      <c r="D118" s="151">
        <v>0</v>
      </c>
    </row>
    <row r="119" spans="1:4" x14ac:dyDescent="0.2">
      <c r="A119" s="79">
        <v>4397</v>
      </c>
      <c r="B119" s="122" t="s">
        <v>417</v>
      </c>
      <c r="C119" s="151">
        <v>0</v>
      </c>
      <c r="D119" s="151">
        <v>0</v>
      </c>
    </row>
    <row r="120" spans="1:4" x14ac:dyDescent="0.2">
      <c r="A120" s="98">
        <v>4399</v>
      </c>
      <c r="B120" s="101" t="s">
        <v>262</v>
      </c>
      <c r="C120" s="147">
        <v>15.48</v>
      </c>
      <c r="D120" s="147">
        <v>89.88</v>
      </c>
    </row>
    <row r="121" spans="1:4" x14ac:dyDescent="0.2">
      <c r="A121" s="33">
        <v>1120</v>
      </c>
      <c r="B121" s="85" t="s">
        <v>510</v>
      </c>
      <c r="C121" s="142">
        <f>SUM(C122:C130)</f>
        <v>3828697.74</v>
      </c>
      <c r="D121" s="142">
        <f>SUM(D122:D130)</f>
        <v>331984</v>
      </c>
    </row>
    <row r="122" spans="1:4" x14ac:dyDescent="0.2">
      <c r="A122" s="26">
        <v>1124</v>
      </c>
      <c r="B122" s="86" t="s">
        <v>511</v>
      </c>
      <c r="C122" s="152">
        <v>0</v>
      </c>
      <c r="D122" s="141">
        <v>0</v>
      </c>
    </row>
    <row r="123" spans="1:4" x14ac:dyDescent="0.2">
      <c r="A123" s="26">
        <v>1124</v>
      </c>
      <c r="B123" s="86" t="s">
        <v>512</v>
      </c>
      <c r="C123" s="152">
        <v>0</v>
      </c>
      <c r="D123" s="141">
        <v>0</v>
      </c>
    </row>
    <row r="124" spans="1:4" x14ac:dyDescent="0.2">
      <c r="A124" s="26">
        <v>1124</v>
      </c>
      <c r="B124" s="86" t="s">
        <v>513</v>
      </c>
      <c r="C124" s="152">
        <v>0</v>
      </c>
      <c r="D124" s="141">
        <v>0</v>
      </c>
    </row>
    <row r="125" spans="1:4" x14ac:dyDescent="0.2">
      <c r="A125" s="26">
        <v>1124</v>
      </c>
      <c r="B125" s="86" t="s">
        <v>514</v>
      </c>
      <c r="C125" s="152">
        <v>0</v>
      </c>
      <c r="D125" s="141">
        <v>0</v>
      </c>
    </row>
    <row r="126" spans="1:4" x14ac:dyDescent="0.2">
      <c r="A126" s="26">
        <v>1124</v>
      </c>
      <c r="B126" s="86" t="s">
        <v>515</v>
      </c>
      <c r="C126" s="141">
        <v>0</v>
      </c>
      <c r="D126" s="141">
        <v>0</v>
      </c>
    </row>
    <row r="127" spans="1:4" x14ac:dyDescent="0.2">
      <c r="A127" s="26">
        <v>1124</v>
      </c>
      <c r="B127" s="86" t="s">
        <v>516</v>
      </c>
      <c r="C127" s="141">
        <v>0</v>
      </c>
      <c r="D127" s="141">
        <v>0</v>
      </c>
    </row>
    <row r="128" spans="1:4" x14ac:dyDescent="0.2">
      <c r="A128" s="26">
        <v>1122</v>
      </c>
      <c r="B128" s="86" t="s">
        <v>517</v>
      </c>
      <c r="C128" s="141">
        <v>211545</v>
      </c>
      <c r="D128" s="141">
        <v>331984</v>
      </c>
    </row>
    <row r="129" spans="1:4" x14ac:dyDescent="0.2">
      <c r="A129" s="26">
        <v>1122</v>
      </c>
      <c r="B129" s="86" t="s">
        <v>518</v>
      </c>
      <c r="C129" s="152">
        <v>0</v>
      </c>
      <c r="D129" s="141">
        <v>0</v>
      </c>
    </row>
    <row r="130" spans="1:4" x14ac:dyDescent="0.2">
      <c r="A130" s="26">
        <v>1122</v>
      </c>
      <c r="B130" s="86" t="s">
        <v>519</v>
      </c>
      <c r="C130" s="141">
        <v>3617152.74</v>
      </c>
      <c r="D130" s="141">
        <v>0</v>
      </c>
    </row>
    <row r="131" spans="1:4" x14ac:dyDescent="0.2">
      <c r="A131" s="26"/>
      <c r="B131" s="87" t="s">
        <v>520</v>
      </c>
      <c r="C131" s="142" t="e">
        <f>#REF!+#REF!-C95-C98</f>
        <v>#REF!</v>
      </c>
      <c r="D131" s="142" t="e">
        <f>#REF!+#REF!-D95-D98</f>
        <v>#REF!</v>
      </c>
    </row>
    <row r="133" spans="1:4" x14ac:dyDescent="0.2">
      <c r="B133" s="22" t="s">
        <v>501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8 D56:D57 D47:D54 C20" xr:uid="{00000000-0002-0000-0400-000000000000}"/>
    <dataValidation allowBlank="1" showInputMessage="1" showErrorMessage="1" prompt="Saldo al 31 de diciembre del año anterior que se presenta" sqref="D8 D20" xr:uid="{00000000-0002-0000-0400-000001000000}"/>
    <dataValidation allowBlank="1" showInputMessage="1" showErrorMessage="1" prompt="Importe del trimestre anterior" sqref="D55 C47:C57" xr:uid="{00000000-0002-0000-0400-000002000000}"/>
  </dataValidations>
  <pageMargins left="0.7" right="0.7" top="0.75" bottom="0.75" header="0.3" footer="0.3"/>
  <pageSetup scale="94" orientation="landscape" r:id="rId1"/>
  <rowBreaks count="2" manualBreakCount="2">
    <brk id="45" max="16383" man="1"/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zoomScaleNormal="100" workbookViewId="0">
      <selection activeCell="A6" sqref="A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67" t="s">
        <v>574</v>
      </c>
      <c r="B1" s="168"/>
      <c r="C1" s="169"/>
    </row>
    <row r="2" spans="1:3" s="29" customFormat="1" ht="18" customHeight="1" x14ac:dyDescent="0.25">
      <c r="A2" s="170" t="s">
        <v>490</v>
      </c>
      <c r="B2" s="171"/>
      <c r="C2" s="172"/>
    </row>
    <row r="3" spans="1:3" s="29" customFormat="1" ht="18" customHeight="1" x14ac:dyDescent="0.25">
      <c r="A3" s="170" t="s">
        <v>575</v>
      </c>
      <c r="B3" s="171"/>
      <c r="C3" s="172"/>
    </row>
    <row r="4" spans="1:3" s="31" customFormat="1" ht="18" customHeight="1" x14ac:dyDescent="0.2">
      <c r="A4" s="173" t="s">
        <v>491</v>
      </c>
      <c r="B4" s="174"/>
      <c r="C4" s="175"/>
    </row>
    <row r="5" spans="1:3" s="31" customFormat="1" ht="18" customHeight="1" x14ac:dyDescent="0.2">
      <c r="A5" s="176" t="s">
        <v>397</v>
      </c>
      <c r="B5" s="177"/>
      <c r="C5" s="129">
        <v>2025</v>
      </c>
    </row>
    <row r="6" spans="1:3" x14ac:dyDescent="0.2">
      <c r="A6" s="45" t="s">
        <v>420</v>
      </c>
      <c r="B6" s="45"/>
      <c r="C6" s="88">
        <v>14210453.289999999</v>
      </c>
    </row>
    <row r="7" spans="1:3" x14ac:dyDescent="0.2">
      <c r="A7" s="46"/>
      <c r="B7" s="47"/>
      <c r="C7" s="48"/>
    </row>
    <row r="8" spans="1:3" x14ac:dyDescent="0.2">
      <c r="A8" s="55" t="s">
        <v>421</v>
      </c>
      <c r="B8" s="55"/>
      <c r="C8" s="89">
        <f>SUM(C9:C14)</f>
        <v>15.48</v>
      </c>
    </row>
    <row r="9" spans="1:3" x14ac:dyDescent="0.2">
      <c r="A9" s="62" t="s">
        <v>422</v>
      </c>
      <c r="B9" s="61" t="s">
        <v>252</v>
      </c>
      <c r="C9" s="90">
        <v>0</v>
      </c>
    </row>
    <row r="10" spans="1:3" x14ac:dyDescent="0.2">
      <c r="A10" s="49" t="s">
        <v>423</v>
      </c>
      <c r="B10" s="50" t="s">
        <v>432</v>
      </c>
      <c r="C10" s="90">
        <v>0</v>
      </c>
    </row>
    <row r="11" spans="1:3" x14ac:dyDescent="0.2">
      <c r="A11" s="49" t="s">
        <v>424</v>
      </c>
      <c r="B11" s="50" t="s">
        <v>260</v>
      </c>
      <c r="C11" s="90">
        <v>0</v>
      </c>
    </row>
    <row r="12" spans="1:3" x14ac:dyDescent="0.2">
      <c r="A12" s="49" t="s">
        <v>425</v>
      </c>
      <c r="B12" s="50" t="s">
        <v>261</v>
      </c>
      <c r="C12" s="90">
        <v>0</v>
      </c>
    </row>
    <row r="13" spans="1:3" x14ac:dyDescent="0.2">
      <c r="A13" s="49" t="s">
        <v>426</v>
      </c>
      <c r="B13" s="50" t="s">
        <v>262</v>
      </c>
      <c r="C13" s="90">
        <v>0</v>
      </c>
    </row>
    <row r="14" spans="1:3" x14ac:dyDescent="0.2">
      <c r="A14" s="51" t="s">
        <v>427</v>
      </c>
      <c r="B14" s="52" t="s">
        <v>428</v>
      </c>
      <c r="C14" s="90">
        <v>15.48</v>
      </c>
    </row>
    <row r="15" spans="1:3" x14ac:dyDescent="0.2">
      <c r="A15" s="46"/>
      <c r="B15" s="53"/>
      <c r="C15" s="54"/>
    </row>
    <row r="16" spans="1:3" x14ac:dyDescent="0.2">
      <c r="A16" s="55" t="s">
        <v>571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431</v>
      </c>
      <c r="C17" s="90">
        <v>0</v>
      </c>
    </row>
    <row r="18" spans="1:3" x14ac:dyDescent="0.2">
      <c r="A18" s="57">
        <v>3.2</v>
      </c>
      <c r="B18" s="50" t="s">
        <v>429</v>
      </c>
      <c r="C18" s="90">
        <v>0</v>
      </c>
    </row>
    <row r="19" spans="1:3" x14ac:dyDescent="0.2">
      <c r="A19" s="57">
        <v>3.3</v>
      </c>
      <c r="B19" s="52" t="s">
        <v>430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524</v>
      </c>
      <c r="B21" s="60"/>
      <c r="C21" s="88">
        <f>C6+C8-C16</f>
        <v>14210468.77</v>
      </c>
    </row>
    <row r="23" spans="1:3" x14ac:dyDescent="0.2">
      <c r="B23" s="30" t="s">
        <v>501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showGridLines="0" zoomScaleNormal="100" workbookViewId="0">
      <selection activeCell="A6" sqref="A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78" t="s">
        <v>574</v>
      </c>
      <c r="B1" s="179"/>
      <c r="C1" s="180"/>
    </row>
    <row r="2" spans="1:3" s="32" customFormat="1" ht="18.95" customHeight="1" x14ac:dyDescent="0.25">
      <c r="A2" s="181" t="s">
        <v>492</v>
      </c>
      <c r="B2" s="182"/>
      <c r="C2" s="183"/>
    </row>
    <row r="3" spans="1:3" s="32" customFormat="1" ht="18.95" customHeight="1" x14ac:dyDescent="0.25">
      <c r="A3" s="181" t="s">
        <v>575</v>
      </c>
      <c r="B3" s="182"/>
      <c r="C3" s="183"/>
    </row>
    <row r="4" spans="1:3" x14ac:dyDescent="0.2">
      <c r="A4" s="173" t="s">
        <v>491</v>
      </c>
      <c r="B4" s="174"/>
      <c r="C4" s="175"/>
    </row>
    <row r="5" spans="1:3" ht="22.35" customHeight="1" x14ac:dyDescent="0.2">
      <c r="A5" s="184" t="s">
        <v>397</v>
      </c>
      <c r="B5" s="185"/>
      <c r="C5" s="129">
        <v>2025</v>
      </c>
    </row>
    <row r="6" spans="1:3" x14ac:dyDescent="0.2">
      <c r="A6" s="70" t="s">
        <v>433</v>
      </c>
      <c r="B6" s="45"/>
      <c r="C6" s="92">
        <v>12678761.59</v>
      </c>
    </row>
    <row r="7" spans="1:3" x14ac:dyDescent="0.2">
      <c r="A7" s="64"/>
      <c r="B7" s="47"/>
      <c r="C7" s="65"/>
    </row>
    <row r="8" spans="1:3" x14ac:dyDescent="0.2">
      <c r="A8" s="55" t="s">
        <v>434</v>
      </c>
      <c r="B8" s="66"/>
      <c r="C8" s="89">
        <f>SUM(C9:C29)</f>
        <v>400701.9</v>
      </c>
    </row>
    <row r="9" spans="1:3" x14ac:dyDescent="0.2">
      <c r="A9" s="80">
        <v>2.1</v>
      </c>
      <c r="B9" s="71" t="s">
        <v>280</v>
      </c>
      <c r="C9" s="93">
        <v>7000</v>
      </c>
    </row>
    <row r="10" spans="1:3" x14ac:dyDescent="0.2">
      <c r="A10" s="80">
        <v>2.2000000000000002</v>
      </c>
      <c r="B10" s="71" t="s">
        <v>277</v>
      </c>
      <c r="C10" s="93">
        <v>0</v>
      </c>
    </row>
    <row r="11" spans="1:3" x14ac:dyDescent="0.2">
      <c r="A11" s="76">
        <v>2.2999999999999998</v>
      </c>
      <c r="B11" s="63" t="s">
        <v>150</v>
      </c>
      <c r="C11" s="93">
        <v>139917.92000000001</v>
      </c>
    </row>
    <row r="12" spans="1:3" x14ac:dyDescent="0.2">
      <c r="A12" s="76">
        <v>2.4</v>
      </c>
      <c r="B12" s="63" t="s">
        <v>151</v>
      </c>
      <c r="C12" s="93">
        <v>0</v>
      </c>
    </row>
    <row r="13" spans="1:3" x14ac:dyDescent="0.2">
      <c r="A13" s="76">
        <v>2.5</v>
      </c>
      <c r="B13" s="63" t="s">
        <v>152</v>
      </c>
      <c r="C13" s="93">
        <v>0</v>
      </c>
    </row>
    <row r="14" spans="1:3" x14ac:dyDescent="0.2">
      <c r="A14" s="76">
        <v>2.6</v>
      </c>
      <c r="B14" s="63" t="s">
        <v>153</v>
      </c>
      <c r="C14" s="93">
        <v>0</v>
      </c>
    </row>
    <row r="15" spans="1:3" x14ac:dyDescent="0.2">
      <c r="A15" s="76">
        <v>2.7</v>
      </c>
      <c r="B15" s="63" t="s">
        <v>154</v>
      </c>
      <c r="C15" s="93">
        <v>0</v>
      </c>
    </row>
    <row r="16" spans="1:3" x14ac:dyDescent="0.2">
      <c r="A16" s="76">
        <v>2.8</v>
      </c>
      <c r="B16" s="63" t="s">
        <v>155</v>
      </c>
      <c r="C16" s="93">
        <v>9908.42</v>
      </c>
    </row>
    <row r="17" spans="1:3" x14ac:dyDescent="0.2">
      <c r="A17" s="76">
        <v>2.9</v>
      </c>
      <c r="B17" s="63" t="s">
        <v>157</v>
      </c>
      <c r="C17" s="93">
        <v>0</v>
      </c>
    </row>
    <row r="18" spans="1:3" x14ac:dyDescent="0.2">
      <c r="A18" s="76" t="s">
        <v>435</v>
      </c>
      <c r="B18" s="63" t="s">
        <v>436</v>
      </c>
      <c r="C18" s="93">
        <v>0</v>
      </c>
    </row>
    <row r="19" spans="1:3" x14ac:dyDescent="0.2">
      <c r="A19" s="76" t="s">
        <v>461</v>
      </c>
      <c r="B19" s="63" t="s">
        <v>159</v>
      </c>
      <c r="C19" s="93">
        <v>0</v>
      </c>
    </row>
    <row r="20" spans="1:3" x14ac:dyDescent="0.2">
      <c r="A20" s="76" t="s">
        <v>462</v>
      </c>
      <c r="B20" s="63" t="s">
        <v>437</v>
      </c>
      <c r="C20" s="93">
        <v>0</v>
      </c>
    </row>
    <row r="21" spans="1:3" x14ac:dyDescent="0.2">
      <c r="A21" s="76" t="s">
        <v>463</v>
      </c>
      <c r="B21" s="63" t="s">
        <v>438</v>
      </c>
      <c r="C21" s="93">
        <v>0</v>
      </c>
    </row>
    <row r="22" spans="1:3" x14ac:dyDescent="0.2">
      <c r="A22" s="76" t="s">
        <v>464</v>
      </c>
      <c r="B22" s="63" t="s">
        <v>439</v>
      </c>
      <c r="C22" s="93">
        <v>0</v>
      </c>
    </row>
    <row r="23" spans="1:3" x14ac:dyDescent="0.2">
      <c r="A23" s="76" t="s">
        <v>440</v>
      </c>
      <c r="B23" s="63" t="s">
        <v>441</v>
      </c>
      <c r="C23" s="93">
        <v>0</v>
      </c>
    </row>
    <row r="24" spans="1:3" x14ac:dyDescent="0.2">
      <c r="A24" s="76" t="s">
        <v>442</v>
      </c>
      <c r="B24" s="63" t="s">
        <v>443</v>
      </c>
      <c r="C24" s="93">
        <v>0</v>
      </c>
    </row>
    <row r="25" spans="1:3" x14ac:dyDescent="0.2">
      <c r="A25" s="76" t="s">
        <v>444</v>
      </c>
      <c r="B25" s="63" t="s">
        <v>445</v>
      </c>
      <c r="C25" s="93">
        <v>0</v>
      </c>
    </row>
    <row r="26" spans="1:3" x14ac:dyDescent="0.2">
      <c r="A26" s="76" t="s">
        <v>446</v>
      </c>
      <c r="B26" s="63" t="s">
        <v>447</v>
      </c>
      <c r="C26" s="93">
        <v>0</v>
      </c>
    </row>
    <row r="27" spans="1:3" x14ac:dyDescent="0.2">
      <c r="A27" s="76" t="s">
        <v>448</v>
      </c>
      <c r="B27" s="63" t="s">
        <v>449</v>
      </c>
      <c r="C27" s="93">
        <v>0</v>
      </c>
    </row>
    <row r="28" spans="1:3" x14ac:dyDescent="0.2">
      <c r="A28" s="76" t="s">
        <v>450</v>
      </c>
      <c r="B28" s="63" t="s">
        <v>451</v>
      </c>
      <c r="C28" s="93">
        <v>0</v>
      </c>
    </row>
    <row r="29" spans="1:3" x14ac:dyDescent="0.2">
      <c r="A29" s="76" t="s">
        <v>452</v>
      </c>
      <c r="B29" s="71" t="s">
        <v>453</v>
      </c>
      <c r="C29" s="93">
        <v>243875.56</v>
      </c>
    </row>
    <row r="30" spans="1:3" x14ac:dyDescent="0.2">
      <c r="A30" s="77"/>
      <c r="B30" s="72"/>
      <c r="C30" s="73"/>
    </row>
    <row r="31" spans="1:3" x14ac:dyDescent="0.2">
      <c r="A31" s="74" t="s">
        <v>454</v>
      </c>
      <c r="B31" s="75"/>
      <c r="C31" s="94">
        <f>SUM(C32:C38)</f>
        <v>466561.07</v>
      </c>
    </row>
    <row r="32" spans="1:3" x14ac:dyDescent="0.2">
      <c r="A32" s="76" t="s">
        <v>455</v>
      </c>
      <c r="B32" s="63" t="s">
        <v>349</v>
      </c>
      <c r="C32" s="93">
        <v>0</v>
      </c>
    </row>
    <row r="33" spans="1:5" x14ac:dyDescent="0.2">
      <c r="A33" s="76" t="s">
        <v>456</v>
      </c>
      <c r="B33" s="63" t="s">
        <v>40</v>
      </c>
      <c r="C33" s="93">
        <v>0</v>
      </c>
    </row>
    <row r="34" spans="1:5" x14ac:dyDescent="0.2">
      <c r="A34" s="76" t="s">
        <v>457</v>
      </c>
      <c r="B34" s="63" t="s">
        <v>359</v>
      </c>
      <c r="C34" s="93">
        <v>243875.56</v>
      </c>
    </row>
    <row r="35" spans="1:5" x14ac:dyDescent="0.2">
      <c r="A35" s="76" t="s">
        <v>458</v>
      </c>
      <c r="B35" s="63" t="s">
        <v>365</v>
      </c>
      <c r="C35" s="93">
        <v>1.62</v>
      </c>
    </row>
    <row r="36" spans="1:5" x14ac:dyDescent="0.2">
      <c r="A36" s="76" t="s">
        <v>459</v>
      </c>
      <c r="B36" s="63" t="s">
        <v>373</v>
      </c>
      <c r="C36" s="93">
        <v>0</v>
      </c>
    </row>
    <row r="37" spans="1:5" x14ac:dyDescent="0.2">
      <c r="A37" s="76" t="s">
        <v>526</v>
      </c>
      <c r="B37" s="63" t="s">
        <v>572</v>
      </c>
      <c r="C37" s="93">
        <v>0</v>
      </c>
    </row>
    <row r="38" spans="1:5" x14ac:dyDescent="0.2">
      <c r="A38" s="76" t="s">
        <v>527</v>
      </c>
      <c r="B38" s="71" t="s">
        <v>460</v>
      </c>
      <c r="C38" s="95">
        <v>222683.89</v>
      </c>
    </row>
    <row r="39" spans="1:5" x14ac:dyDescent="0.2">
      <c r="A39" s="64"/>
      <c r="B39" s="67"/>
      <c r="C39" s="68"/>
    </row>
    <row r="40" spans="1:5" x14ac:dyDescent="0.2">
      <c r="A40" s="69" t="s">
        <v>525</v>
      </c>
      <c r="B40" s="45"/>
      <c r="C40" s="88">
        <f>C6-C8+C31</f>
        <v>12744620.76</v>
      </c>
      <c r="E40" s="154"/>
    </row>
    <row r="42" spans="1:5" x14ac:dyDescent="0.2">
      <c r="B42" s="30" t="s">
        <v>501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zoomScale="78" zoomScaleNormal="78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66" t="s">
        <v>574</v>
      </c>
      <c r="B1" s="186"/>
      <c r="C1" s="186"/>
      <c r="D1" s="186"/>
      <c r="E1" s="186"/>
      <c r="F1" s="186"/>
      <c r="G1" s="20" t="s">
        <v>482</v>
      </c>
      <c r="H1" s="21">
        <v>2025</v>
      </c>
    </row>
    <row r="2" spans="1:10" ht="18.95" customHeight="1" x14ac:dyDescent="0.2">
      <c r="A2" s="166" t="s">
        <v>493</v>
      </c>
      <c r="B2" s="186"/>
      <c r="C2" s="186"/>
      <c r="D2" s="186"/>
      <c r="E2" s="186"/>
      <c r="F2" s="186"/>
      <c r="G2" s="20" t="s">
        <v>483</v>
      </c>
      <c r="H2" s="21" t="s">
        <v>485</v>
      </c>
    </row>
    <row r="3" spans="1:10" ht="18.95" customHeight="1" x14ac:dyDescent="0.2">
      <c r="A3" s="187" t="s">
        <v>575</v>
      </c>
      <c r="B3" s="188"/>
      <c r="C3" s="188"/>
      <c r="D3" s="188"/>
      <c r="E3" s="188"/>
      <c r="F3" s="188"/>
      <c r="G3" s="20" t="s">
        <v>484</v>
      </c>
      <c r="H3" s="21">
        <v>3</v>
      </c>
    </row>
    <row r="4" spans="1:10" x14ac:dyDescent="0.2">
      <c r="A4" s="187" t="str">
        <f>'Notas a los Edos Financieros'!A4</f>
        <v>(Cifras en Pesos)</v>
      </c>
      <c r="B4" s="188"/>
      <c r="C4" s="188"/>
      <c r="D4" s="188"/>
      <c r="E4" s="188"/>
      <c r="F4" s="188"/>
      <c r="G4" s="128"/>
      <c r="H4" s="128"/>
    </row>
    <row r="5" spans="1:10" x14ac:dyDescent="0.2">
      <c r="A5" s="23" t="s">
        <v>110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82</v>
      </c>
      <c r="B8" s="25" t="s">
        <v>397</v>
      </c>
      <c r="C8" s="25" t="s">
        <v>104</v>
      </c>
      <c r="D8" s="25" t="s">
        <v>398</v>
      </c>
      <c r="E8" s="25" t="s">
        <v>399</v>
      </c>
      <c r="F8" s="25" t="s">
        <v>103</v>
      </c>
      <c r="G8" s="25" t="s">
        <v>75</v>
      </c>
      <c r="H8" s="25" t="s">
        <v>105</v>
      </c>
      <c r="I8" s="25" t="s">
        <v>106</v>
      </c>
      <c r="J8" s="25" t="s">
        <v>107</v>
      </c>
    </row>
    <row r="9" spans="1:10" s="34" customFormat="1" x14ac:dyDescent="0.2">
      <c r="A9" s="33">
        <v>7000</v>
      </c>
      <c r="B9" s="34" t="s">
        <v>76</v>
      </c>
    </row>
    <row r="10" spans="1:10" x14ac:dyDescent="0.2">
      <c r="A10" s="22">
        <v>7110</v>
      </c>
      <c r="B10" s="22" t="s">
        <v>75</v>
      </c>
      <c r="C10" s="141">
        <v>2919706.46</v>
      </c>
      <c r="D10" s="141">
        <v>209014.1</v>
      </c>
      <c r="E10" s="141">
        <v>-372868.74</v>
      </c>
      <c r="F10" s="141">
        <f>C10+D10+E10</f>
        <v>2755851.8200000003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74</v>
      </c>
      <c r="C11" s="141">
        <v>-2919706.46</v>
      </c>
      <c r="D11" s="141">
        <v>372868.74</v>
      </c>
      <c r="E11" s="141">
        <v>-209014.1</v>
      </c>
      <c r="F11" s="141">
        <f t="shared" ref="F11:F34" si="0">C11+D11+E11</f>
        <v>-2755851.82</v>
      </c>
    </row>
    <row r="12" spans="1:10" x14ac:dyDescent="0.2">
      <c r="A12" s="22">
        <v>7130</v>
      </c>
      <c r="B12" s="22" t="s">
        <v>73</v>
      </c>
      <c r="C12" s="141">
        <v>0</v>
      </c>
      <c r="D12" s="141">
        <v>0</v>
      </c>
      <c r="E12" s="141">
        <v>0</v>
      </c>
      <c r="F12" s="141">
        <f t="shared" si="0"/>
        <v>0</v>
      </c>
    </row>
    <row r="13" spans="1:10" x14ac:dyDescent="0.2">
      <c r="A13" s="22">
        <v>7140</v>
      </c>
      <c r="B13" s="22" t="s">
        <v>72</v>
      </c>
      <c r="C13" s="141">
        <v>0</v>
      </c>
      <c r="D13" s="141">
        <v>0</v>
      </c>
      <c r="E13" s="141">
        <v>0</v>
      </c>
      <c r="F13" s="141">
        <f t="shared" si="0"/>
        <v>0</v>
      </c>
    </row>
    <row r="14" spans="1:10" x14ac:dyDescent="0.2">
      <c r="A14" s="22">
        <v>7150</v>
      </c>
      <c r="B14" s="22" t="s">
        <v>71</v>
      </c>
      <c r="C14" s="141">
        <v>0</v>
      </c>
      <c r="D14" s="141">
        <v>0</v>
      </c>
      <c r="E14" s="141">
        <v>0</v>
      </c>
      <c r="F14" s="141">
        <f t="shared" si="0"/>
        <v>0</v>
      </c>
    </row>
    <row r="15" spans="1:10" x14ac:dyDescent="0.2">
      <c r="A15" s="22">
        <v>7160</v>
      </c>
      <c r="B15" s="22" t="s">
        <v>70</v>
      </c>
      <c r="C15" s="141">
        <v>0</v>
      </c>
      <c r="D15" s="141">
        <v>0</v>
      </c>
      <c r="E15" s="141">
        <v>0</v>
      </c>
      <c r="F15" s="141">
        <f t="shared" si="0"/>
        <v>0</v>
      </c>
    </row>
    <row r="16" spans="1:10" x14ac:dyDescent="0.2">
      <c r="A16" s="22">
        <v>7210</v>
      </c>
      <c r="B16" s="22" t="s">
        <v>69</v>
      </c>
      <c r="C16" s="141">
        <v>0</v>
      </c>
      <c r="D16" s="141">
        <v>0</v>
      </c>
      <c r="E16" s="141">
        <v>0</v>
      </c>
      <c r="F16" s="141">
        <f t="shared" si="0"/>
        <v>0</v>
      </c>
    </row>
    <row r="17" spans="1:6" x14ac:dyDescent="0.2">
      <c r="A17" s="22">
        <v>7220</v>
      </c>
      <c r="B17" s="22" t="s">
        <v>68</v>
      </c>
      <c r="C17" s="141">
        <v>0</v>
      </c>
      <c r="D17" s="141">
        <v>0</v>
      </c>
      <c r="E17" s="141">
        <v>0</v>
      </c>
      <c r="F17" s="141">
        <f t="shared" si="0"/>
        <v>0</v>
      </c>
    </row>
    <row r="18" spans="1:6" x14ac:dyDescent="0.2">
      <c r="A18" s="22">
        <v>7230</v>
      </c>
      <c r="B18" s="22" t="s">
        <v>67</v>
      </c>
      <c r="C18" s="141">
        <v>0</v>
      </c>
      <c r="D18" s="141">
        <v>0</v>
      </c>
      <c r="E18" s="141">
        <v>0</v>
      </c>
      <c r="F18" s="141">
        <f t="shared" si="0"/>
        <v>0</v>
      </c>
    </row>
    <row r="19" spans="1:6" x14ac:dyDescent="0.2">
      <c r="A19" s="22">
        <v>7240</v>
      </c>
      <c r="B19" s="22" t="s">
        <v>66</v>
      </c>
      <c r="C19" s="141">
        <v>0</v>
      </c>
      <c r="D19" s="141">
        <v>0</v>
      </c>
      <c r="E19" s="141">
        <v>0</v>
      </c>
      <c r="F19" s="141">
        <f t="shared" si="0"/>
        <v>0</v>
      </c>
    </row>
    <row r="20" spans="1:6" x14ac:dyDescent="0.2">
      <c r="A20" s="22">
        <v>7250</v>
      </c>
      <c r="B20" s="22" t="s">
        <v>65</v>
      </c>
      <c r="C20" s="141">
        <v>0</v>
      </c>
      <c r="D20" s="141">
        <v>0</v>
      </c>
      <c r="E20" s="141">
        <v>0</v>
      </c>
      <c r="F20" s="141">
        <f t="shared" si="0"/>
        <v>0</v>
      </c>
    </row>
    <row r="21" spans="1:6" x14ac:dyDescent="0.2">
      <c r="A21" s="22">
        <v>7260</v>
      </c>
      <c r="B21" s="22" t="s">
        <v>64</v>
      </c>
      <c r="C21" s="141">
        <v>0</v>
      </c>
      <c r="D21" s="141">
        <v>0</v>
      </c>
      <c r="E21" s="141">
        <v>0</v>
      </c>
      <c r="F21" s="141">
        <f t="shared" si="0"/>
        <v>0</v>
      </c>
    </row>
    <row r="22" spans="1:6" x14ac:dyDescent="0.2">
      <c r="A22" s="22">
        <v>7310</v>
      </c>
      <c r="B22" s="22" t="s">
        <v>63</v>
      </c>
      <c r="C22" s="141">
        <v>0</v>
      </c>
      <c r="D22" s="141">
        <v>0</v>
      </c>
      <c r="E22" s="141">
        <v>0</v>
      </c>
      <c r="F22" s="141">
        <f t="shared" si="0"/>
        <v>0</v>
      </c>
    </row>
    <row r="23" spans="1:6" x14ac:dyDescent="0.2">
      <c r="A23" s="22">
        <v>7320</v>
      </c>
      <c r="B23" s="22" t="s">
        <v>62</v>
      </c>
      <c r="C23" s="141">
        <v>0</v>
      </c>
      <c r="D23" s="141">
        <v>0</v>
      </c>
      <c r="E23" s="141">
        <v>0</v>
      </c>
      <c r="F23" s="141">
        <f t="shared" si="0"/>
        <v>0</v>
      </c>
    </row>
    <row r="24" spans="1:6" x14ac:dyDescent="0.2">
      <c r="A24" s="22">
        <v>7330</v>
      </c>
      <c r="B24" s="22" t="s">
        <v>61</v>
      </c>
      <c r="C24" s="141">
        <v>0</v>
      </c>
      <c r="D24" s="141">
        <v>0</v>
      </c>
      <c r="E24" s="141">
        <v>0</v>
      </c>
      <c r="F24" s="141">
        <f t="shared" si="0"/>
        <v>0</v>
      </c>
    </row>
    <row r="25" spans="1:6" x14ac:dyDescent="0.2">
      <c r="A25" s="22">
        <v>7340</v>
      </c>
      <c r="B25" s="22" t="s">
        <v>60</v>
      </c>
      <c r="C25" s="141">
        <v>0</v>
      </c>
      <c r="D25" s="141">
        <v>0</v>
      </c>
      <c r="E25" s="141">
        <v>0</v>
      </c>
      <c r="F25" s="141">
        <f t="shared" si="0"/>
        <v>0</v>
      </c>
    </row>
    <row r="26" spans="1:6" x14ac:dyDescent="0.2">
      <c r="A26" s="22">
        <v>7350</v>
      </c>
      <c r="B26" s="22" t="s">
        <v>59</v>
      </c>
      <c r="C26" s="141">
        <v>0</v>
      </c>
      <c r="D26" s="141">
        <v>0</v>
      </c>
      <c r="E26" s="141">
        <v>0</v>
      </c>
      <c r="F26" s="141">
        <f t="shared" si="0"/>
        <v>0</v>
      </c>
    </row>
    <row r="27" spans="1:6" x14ac:dyDescent="0.2">
      <c r="A27" s="22">
        <v>7360</v>
      </c>
      <c r="B27" s="22" t="s">
        <v>58</v>
      </c>
      <c r="C27" s="141">
        <v>0</v>
      </c>
      <c r="D27" s="141">
        <v>0</v>
      </c>
      <c r="E27" s="141">
        <v>0</v>
      </c>
      <c r="F27" s="141">
        <f t="shared" si="0"/>
        <v>0</v>
      </c>
    </row>
    <row r="28" spans="1:6" x14ac:dyDescent="0.2">
      <c r="A28" s="22">
        <v>7410</v>
      </c>
      <c r="B28" s="22" t="s">
        <v>57</v>
      </c>
      <c r="C28" s="141">
        <v>0</v>
      </c>
      <c r="D28" s="141">
        <v>0</v>
      </c>
      <c r="E28" s="141">
        <v>0</v>
      </c>
      <c r="F28" s="141">
        <f t="shared" si="0"/>
        <v>0</v>
      </c>
    </row>
    <row r="29" spans="1:6" x14ac:dyDescent="0.2">
      <c r="A29" s="22">
        <v>7420</v>
      </c>
      <c r="B29" s="22" t="s">
        <v>56</v>
      </c>
      <c r="C29" s="141">
        <v>0</v>
      </c>
      <c r="D29" s="141">
        <v>0</v>
      </c>
      <c r="E29" s="141">
        <v>0</v>
      </c>
      <c r="F29" s="141">
        <f t="shared" si="0"/>
        <v>0</v>
      </c>
    </row>
    <row r="30" spans="1:6" x14ac:dyDescent="0.2">
      <c r="A30" s="22">
        <v>7510</v>
      </c>
      <c r="B30" s="22" t="s">
        <v>55</v>
      </c>
      <c r="C30" s="141">
        <v>0</v>
      </c>
      <c r="D30" s="141">
        <v>0</v>
      </c>
      <c r="E30" s="141">
        <v>0</v>
      </c>
      <c r="F30" s="141">
        <f t="shared" si="0"/>
        <v>0</v>
      </c>
    </row>
    <row r="31" spans="1:6" x14ac:dyDescent="0.2">
      <c r="A31" s="22">
        <v>7520</v>
      </c>
      <c r="B31" s="22" t="s">
        <v>54</v>
      </c>
      <c r="C31" s="141">
        <v>0</v>
      </c>
      <c r="D31" s="141">
        <v>0</v>
      </c>
      <c r="E31" s="141">
        <v>0</v>
      </c>
      <c r="F31" s="141">
        <f t="shared" si="0"/>
        <v>0</v>
      </c>
    </row>
    <row r="32" spans="1:6" x14ac:dyDescent="0.2">
      <c r="A32" s="22">
        <v>7610</v>
      </c>
      <c r="B32" s="22" t="s">
        <v>53</v>
      </c>
      <c r="C32" s="141">
        <v>0</v>
      </c>
      <c r="D32" s="141">
        <v>0</v>
      </c>
      <c r="E32" s="141">
        <v>0</v>
      </c>
      <c r="F32" s="141">
        <f t="shared" si="0"/>
        <v>0</v>
      </c>
    </row>
    <row r="33" spans="1:6" x14ac:dyDescent="0.2">
      <c r="A33" s="22">
        <v>7620</v>
      </c>
      <c r="B33" s="22" t="s">
        <v>52</v>
      </c>
      <c r="C33" s="141">
        <v>0</v>
      </c>
      <c r="D33" s="141">
        <v>0</v>
      </c>
      <c r="E33" s="141">
        <v>0</v>
      </c>
      <c r="F33" s="141">
        <f t="shared" si="0"/>
        <v>0</v>
      </c>
    </row>
    <row r="34" spans="1:6" x14ac:dyDescent="0.2">
      <c r="A34" s="22">
        <v>7630</v>
      </c>
      <c r="B34" s="22" t="s">
        <v>51</v>
      </c>
      <c r="C34" s="141">
        <v>0</v>
      </c>
      <c r="D34" s="141">
        <v>0</v>
      </c>
      <c r="E34" s="141">
        <v>0</v>
      </c>
      <c r="F34" s="141">
        <f t="shared" si="0"/>
        <v>0</v>
      </c>
    </row>
    <row r="35" spans="1:6" x14ac:dyDescent="0.2">
      <c r="A35" s="22">
        <v>7640</v>
      </c>
      <c r="B35" s="22" t="s">
        <v>50</v>
      </c>
      <c r="C35" s="141">
        <v>0</v>
      </c>
      <c r="D35" s="141">
        <v>0</v>
      </c>
      <c r="E35" s="141">
        <v>0</v>
      </c>
      <c r="F35" s="141">
        <f t="shared" ref="F35" si="1">C35+D35+E35</f>
        <v>0</v>
      </c>
    </row>
    <row r="36" spans="1:6" x14ac:dyDescent="0.2">
      <c r="C36" s="141"/>
      <c r="D36" s="141"/>
      <c r="E36" s="141"/>
      <c r="F36" s="141"/>
    </row>
    <row r="37" spans="1:6" s="34" customFormat="1" x14ac:dyDescent="0.2">
      <c r="A37" s="33">
        <v>8000</v>
      </c>
      <c r="B37" s="34" t="s">
        <v>49</v>
      </c>
    </row>
    <row r="38" spans="1:6" x14ac:dyDescent="0.2">
      <c r="C38" s="27"/>
      <c r="D38" s="27"/>
      <c r="E38" s="27"/>
      <c r="F38" s="27"/>
    </row>
    <row r="39" spans="1:6" x14ac:dyDescent="0.2">
      <c r="B39" s="189" t="s">
        <v>528</v>
      </c>
      <c r="C39" s="189"/>
      <c r="D39" s="27"/>
      <c r="E39" s="27"/>
      <c r="F39" s="27"/>
    </row>
    <row r="40" spans="1:6" x14ac:dyDescent="0.2">
      <c r="B40" s="125" t="s">
        <v>397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48</v>
      </c>
      <c r="C41" s="90">
        <v>18600360.420000002</v>
      </c>
      <c r="D41" s="27"/>
      <c r="E41" s="27"/>
      <c r="F41" s="27"/>
    </row>
    <row r="42" spans="1:6" x14ac:dyDescent="0.2">
      <c r="A42" s="22">
        <v>8120</v>
      </c>
      <c r="B42" s="103" t="s">
        <v>47</v>
      </c>
      <c r="C42" s="90">
        <v>-8157488.0499999998</v>
      </c>
      <c r="D42" s="27"/>
      <c r="E42" s="27"/>
      <c r="F42" s="27"/>
    </row>
    <row r="43" spans="1:6" x14ac:dyDescent="0.2">
      <c r="A43" s="22">
        <v>8130</v>
      </c>
      <c r="B43" s="103" t="s">
        <v>46</v>
      </c>
      <c r="C43" s="90">
        <v>3767580.92</v>
      </c>
      <c r="D43" s="27"/>
      <c r="E43" s="27"/>
      <c r="F43" s="27"/>
    </row>
    <row r="44" spans="1:6" x14ac:dyDescent="0.2">
      <c r="A44" s="22">
        <v>8140</v>
      </c>
      <c r="B44" s="103" t="s">
        <v>45</v>
      </c>
      <c r="C44" s="90">
        <v>-3828697.74</v>
      </c>
      <c r="D44" s="27"/>
      <c r="E44" s="27"/>
      <c r="F44" s="27"/>
    </row>
    <row r="45" spans="1:6" x14ac:dyDescent="0.2">
      <c r="A45" s="22">
        <v>8150</v>
      </c>
      <c r="B45" s="103" t="s">
        <v>44</v>
      </c>
      <c r="C45" s="90">
        <v>-10381755.550000001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A47" s="22">
        <v>8260</v>
      </c>
      <c r="B47" s="103" t="s">
        <v>43</v>
      </c>
      <c r="C47" s="153">
        <v>26741.97</v>
      </c>
    </row>
    <row r="48" spans="1:6" x14ac:dyDescent="0.2">
      <c r="A48" s="22">
        <v>8270</v>
      </c>
      <c r="B48" s="103" t="s">
        <v>42</v>
      </c>
      <c r="C48" s="153">
        <v>12652019.619999999</v>
      </c>
    </row>
    <row r="50" spans="2:2" x14ac:dyDescent="0.2">
      <c r="B50" s="14" t="s">
        <v>501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B39:C39"/>
    <mergeCell ref="A4:F4"/>
  </mergeCells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2025-11-11T20:30:10Z</cp:lastPrinted>
  <dcterms:created xsi:type="dcterms:W3CDTF">2012-12-11T20:36:24Z</dcterms:created>
  <dcterms:modified xsi:type="dcterms:W3CDTF">2025-11-11T20:30:33Z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