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1_información contable\"/>
    </mc:Choice>
  </mc:AlternateContent>
  <xr:revisionPtr revIDLastSave="0" documentId="13_ncr:1_{7EC7A209-303E-49B0-929B-795AFFBBECA2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4" l="1"/>
  <c r="C30" i="64"/>
  <c r="C39" i="64" s="1"/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s="1"/>
  <c r="D49" i="62" l="1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98" i="60"/>
  <c r="C58" i="60"/>
  <c r="C61" i="62"/>
  <c r="C48" i="62" s="1"/>
  <c r="C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<sst xmlns="http://schemas.openxmlformats.org/spreadsheetml/2006/main" count="938" uniqueCount="664">
  <si>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</si>
  <si>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</si>
  <si>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</si>
  <si>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</si>
  <si>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</si>
  <si>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</si>
  <si>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</si>
  <si>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</si>
  <si>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</si>
  <si>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</si>
  <si>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</si>
  <si>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</si>
  <si>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</si>
  <si>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</si>
  <si>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</si>
  <si>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</si>
  <si>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</si>
  <si>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</si>
  <si>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</si>
  <si>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</si>
  <si>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</si>
  <si>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</si>
  <si>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</si>
  <si>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</si>
  <si>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</si>
  <si>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</si>
  <si>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</si>
  <si>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</si>
  <si>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</si>
  <si>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</si>
  <si>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</si>
  <si>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</si>
  <si>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</si>
  <si>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</si>
  <si>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</si>
  <si>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</si>
  <si>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</si>
  <si>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</si>
  <si>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</si>
  <si>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</si>
  <si>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</si>
  <si>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</si>
  <si>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</si>
  <si>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</si>
  <si>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</si>
  <si>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</si>
  <si>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</si>
  <si>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</si>
  <si>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</si>
  <si>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</si>
  <si>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</si>
  <si>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</si>
  <si>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</si>
  <si>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</si>
  <si>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</si>
  <si>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</si>
  <si>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</si>
  <si>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</si>
  <si>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</si>
  <si>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</si>
  <si>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</si>
  <si>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</si>
  <si>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</si>
  <si>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</si>
  <si>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</si>
  <si>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</si>
  <si>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</si>
  <si>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</si>
  <si>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</si>
  <si>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</si>
  <si>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</si>
  <si>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</si>
  <si>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</si>
  <si>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</si>
  <si>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</si>
  <si>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</si>
  <si>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</si>
  <si>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</si>
  <si>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</si>
  <si>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</si>
  <si>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</si>
  <si>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</si>
  <si>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</si>
  <si>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</si>
  <si>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</si>
  <si>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</si>
  <si>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</si>
  <si>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</si>
  <si>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</si>
  <si>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</si>
  <si>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</si>
  <si>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</si>
  <si>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</si>
  <si>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</si>
  <si>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</si>
  <si>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</si>
  <si>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</si>
  <si>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</si>
  <si>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</si>
  <si>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</si>
  <si>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</si>
  <si>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</si>
  <si>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</si>
  <si>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</si>
  <si>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</si>
  <si>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</si>
  <si>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</si>
  <si>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</si>
  <si>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</si>
  <si>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</si>
  <si>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</si>
  <si>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</si>
  <si>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</si>
  <si>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</si>
  <si>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</si>
  <si>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</si>
  <si>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</si>
  <si>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</si>
  <si>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</si>
  <si>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</si>
  <si>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</si>
  <si>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</si>
  <si>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</si>
  <si>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</si>
  <si>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</si>
  <si>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</si>
  <si>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</si>
  <si>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</si>
  <si>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</si>
  <si>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</si>
  <si>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</si>
  <si>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</si>
  <si>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</si>
  <si>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</si>
  <si>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</si>
  <si>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</si>
  <si>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</si>
  <si>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</si>
  <si>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</si>
  <si>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</si>
  <si>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</si>
  <si>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</si>
  <si>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</si>
  <si>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</si>
  <si>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</si>
  <si>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</si>
  <si>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</si>
  <si>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</si>
  <si>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</si>
  <si>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</si>
  <si>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</si>
  <si>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</si>
  <si>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</si>
  <si>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</si>
  <si>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</si>
  <si>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</si>
  <si>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</si>
  <si>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</si>
  <si>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</si>
  <si>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</si>
  <si>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</si>
  <si>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</si>
  <si>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</si>
  <si>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</si>
  <si>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</si>
  <si>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</si>
  <si>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</si>
  <si>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</si>
  <si>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</si>
  <si>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</si>
  <si>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</si>
  <si>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</si>
  <si>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</si>
  <si>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</si>
  <si>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</si>
  <si>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</si>
  <si>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</si>
  <si>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</si>
  <si>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</si>
  <si>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</si>
  <si>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</si>
  <si>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</si>
  <si>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</si>
  <si>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</si>
  <si>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</si>
  <si>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</si>
  <si>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</si>
  <si>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</si>
  <si>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</si>
  <si>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</si>
  <si>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</si>
  <si>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</si>
  <si>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</si>
  <si>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</si>
  <si>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</si>
  <si>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</si>
  <si>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</si>
  <si>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</si>
  <si>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</si>
  <si>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</si>
  <si>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</si>
  <si>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</si>
  <si>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</si>
  <si>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</si>
  <si>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</si>
  <si>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</si>
  <si>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</si>
  <si>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</si>
  <si>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</si>
  <si>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</si>
  <si>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</si>
  <si>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</si>
  <si>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</si>
  <si>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</si>
  <si>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</si>
  <si>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</si>
  <si>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</si>
  <si>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</si>
  <si>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</si>
  <si>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</si>
  <si>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</si>
  <si>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</si>
  <si>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</si>
  <si>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</si>
  <si>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</si>
  <si>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</si>
  <si>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</si>
  <si>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</si>
  <si>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</si>
  <si>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</si>
  <si>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</si>
  <si>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</si>
  <si>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</si>
  <si>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</si>
  <si>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</si>
  <si>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</si>
  <si>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</si>
  <si>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</si>
  <si>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</si>
  <si>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</si>
  <si>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</si>
  <si>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</si>
  <si>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</si>
  <si>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</si>
  <si>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</si>
  <si>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</si>
  <si>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</si>
  <si>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</si>
  <si>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</si>
  <si>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</si>
  <si>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</si>
  <si>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</si>
  <si>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</si>
  <si>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</si>
  <si>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</si>
  <si>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</si>
  <si>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</si>
  <si>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</si>
  <si>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</si>
  <si>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</si>
  <si>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</si>
  <si>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</si>
  <si>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</si>
  <si>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</si>
  <si>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</si>
  <si>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</si>
  <si>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</si>
  <si>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</si>
  <si>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</si>
  <si>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</si>
  <si>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</si>
  <si>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</si>
  <si>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</si>
  <si>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</si>
  <si>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</si>
  <si>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</si>
  <si>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</si>
  <si>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</si>
  <si>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</si>
  <si>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</si>
  <si>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</si>
  <si>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</si>
  <si>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</si>
  <si>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</si>
  <si>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</si>
  <si>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</si>
  <si>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</si>
  <si>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</si>
  <si>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</si>
  <si>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</si>
  <si>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</si>
  <si>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</si>
  <si>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</si>
  <si>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</si>
  <si>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</si>
  <si>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</si>
  <si>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</si>
  <si>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</si>
  <si>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</si>
  <si>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</si>
  <si>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</si>
  <si>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</si>
  <si>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</si>
  <si>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</si>
  <si>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</si>
  <si>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</si>
  <si>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</si>
  <si>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</si>
  <si>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</si>
  <si>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</si>
  <si>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</si>
  <si>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</si>
  <si>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</si>
  <si>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</si>
  <si>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</si>
  <si>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</si>
  <si>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</si>
  <si>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</si>
  <si>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</si>
  <si>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</si>
  <si>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</si>
  <si>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</si>
  <si>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</si>
  <si>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</si>
  <si>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</si>
  <si>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</si>
  <si>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</si>
  <si>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</si>
  <si>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</si>
  <si>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</si>
  <si>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</si>
  <si>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</si>
  <si>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</si>
  <si>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</si>
  <si>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</si>
  <si>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</si>
  <si>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</si>
  <si>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</si>
  <si>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</si>
  <si>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</si>
  <si>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</si>
  <si>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</si>
  <si>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</si>
  <si>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</si>
  <si>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</si>
  <si>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</si>
  <si>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</si>
  <si>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</si>
  <si>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</si>
  <si>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</si>
  <si>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</si>
  <si>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</si>
  <si>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</si>
  <si>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</si>
  <si>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</si>
  <si>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</si>
  <si>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</si>
  <si>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</si>
  <si>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</si>
  <si>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</si>
  <si>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</si>
  <si>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</si>
  <si>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</si>
  <si>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</si>
  <si>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</si>
  <si>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</si>
  <si>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</si>
  <si>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</si>
  <si>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</si>
  <si>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</si>
  <si>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</si>
  <si>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</si>
  <si>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</si>
  <si>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</si>
  <si>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</si>
  <si>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</si>
  <si>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</si>
  <si>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</si>
  <si>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</si>
  <si>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</si>
  <si>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</si>
  <si>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</si>
  <si>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</si>
  <si>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</si>
  <si>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</si>
  <si>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</si>
  <si>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</si>
  <si>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</si>
  <si>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</si>
  <si>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</si>
  <si>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</si>
  <si>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</si>
  <si>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</si>
  <si>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</si>
  <si>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</si>
  <si>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</si>
  <si>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</si>
  <si>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</si>
  <si>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</si>
  <si>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</si>
  <si>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</si>
  <si>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</si>
  <si>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</si>
  <si>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</si>
  <si>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</si>
  <si>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</si>
  <si>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</si>
  <si>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</si>
  <si>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</si>
  <si>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</si>
  <si>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</si>
  <si>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</si>
  <si>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</si>
  <si>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</si>
  <si>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</si>
  <si>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</si>
  <si>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</si>
  <si>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</si>
  <si>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</si>
  <si>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</si>
  <si>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</si>
  <si>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</si>
  <si>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</si>
  <si>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</si>
  <si>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</si>
  <si>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</si>
  <si>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</si>
  <si>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</si>
  <si>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</si>
  <si>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</si>
  <si>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</si>
  <si>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</si>
  <si>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</si>
  <si>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</si>
  <si>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</si>
  <si>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</si>
  <si>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</si>
  <si>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</si>
  <si>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</si>
  <si>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</si>
  <si>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</si>
  <si>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</si>
  <si>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</si>
  <si>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</si>
  <si>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</si>
  <si>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</si>
  <si>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</si>
  <si>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</si>
  <si>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</si>
  <si>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</si>
  <si>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</si>
  <si>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</si>
  <si>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</si>
  <si>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</si>
  <si>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</si>
  <si>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</si>
  <si>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</si>
  <si>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</si>
  <si>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</si>
  <si>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</si>
  <si>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</si>
  <si>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</si>
  <si>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</si>
  <si>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</si>
  <si>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</si>
  <si>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</si>
  <si>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</si>
  <si>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</si>
  <si>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</si>
  <si>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</si>
  <si>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</si>
  <si>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</si>
  <si>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</si>
  <si>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</si>
  <si>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</si>
  <si>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</si>
  <si>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</si>
  <si>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</si>
  <si>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</si>
  <si>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</si>
  <si>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</si>
  <si>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</si>
  <si>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</si>
  <si>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</si>
  <si>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</si>
  <si>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</si>
  <si>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</si>
  <si>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</si>
  <si>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</si>
  <si>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</si>
  <si>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</si>
  <si>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</si>
  <si>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</si>
  <si>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</si>
  <si>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</si>
  <si>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</si>
  <si>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</si>
  <si>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</si>
  <si>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</si>
  <si>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</si>
  <si>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</si>
  <si>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</si>
  <si>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</si>
  <si>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</si>
  <si>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</si>
  <si>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</si>
  <si>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</si>
  <si>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</si>
  <si>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</si>
  <si>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</si>
  <si>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</si>
  <si>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</si>
  <si>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</si>
  <si>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</si>
  <si>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</si>
  <si>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</si>
  <si>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</si>
  <si>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</si>
  <si>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</si>
  <si>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</si>
  <si>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</si>
  <si>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</si>
  <si>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</si>
  <si>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</si>
  <si>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</si>
  <si>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</si>
  <si>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</si>
  <si>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</si>
  <si>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</si>
  <si>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</si>
  <si>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</si>
  <si>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</si>
  <si>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</si>
  <si>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</si>
  <si>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</si>
  <si>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</si>
  <si>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</si>
  <si>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</si>
  <si>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</si>
  <si>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</si>
  <si>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</si>
  <si>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</si>
  <si>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</si>
  <si>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</si>
  <si>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</si>
  <si>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</si>
  <si>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</si>
  <si>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</si>
  <si>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</si>
  <si>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</si>
  <si>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</si>
  <si>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</si>
  <si>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</si>
  <si>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</si>
  <si>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</si>
  <si>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</si>
  <si>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</si>
  <si>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</si>
  <si>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</si>
  <si>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</si>
  <si>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</si>
  <si>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</si>
  <si>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</si>
  <si>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</si>
  <si>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</si>
  <si>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</si>
  <si>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</si>
  <si>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</si>
  <si>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</si>
  <si>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</si>
  <si>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</si>
  <si>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</si>
  <si>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</si>
  <si>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</si>
  <si>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</si>
  <si>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</si>
  <si>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</si>
  <si>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</si>
  <si>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</si>
  <si>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</si>
  <si>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</si>
  <si>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</si>
  <si>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</si>
  <si>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</si>
  <si>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</si>
  <si>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</si>
  <si>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</si>
  <si>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</si>
  <si>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</si>
  <si>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</si>
  <si>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</si>
  <si>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</si>
  <si>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</si>
  <si>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</si>
  <si>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</si>
  <si>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</si>
  <si>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</si>
  <si>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</si>
  <si>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</si>
  <si>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</si>
  <si>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</si>
  <si>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</si>
  <si>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</si>
  <si>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</si>
  <si>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</si>
  <si>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</si>
  <si>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</si>
  <si>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</si>
  <si>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</si>
  <si>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</si>
  <si>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</si>
  <si>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</si>
  <si>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</si>
  <si>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</si>
  <si>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</si>
  <si>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</si>
  <si>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</si>
  <si>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</si>
  <si>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</si>
  <si>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</si>
  <si>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</si>
  <si>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</si>
  <si>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</si>
  <si>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</si>
  <si>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</si>
  <si>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</si>
  <si>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</si>
  <si>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</si>
  <si>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</si>
  <si>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</si>
  <si>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</si>
  <si>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</si>
  <si>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</si>
  <si>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</si>
  <si>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</si>
  <si>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</si>
  <si>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</si>
  <si>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</si>
  <si>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</si>
  <si>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</si>
  <si>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</si>
  <si>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</si>
  <si>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</si>
  <si>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</si>
  <si>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</si>
  <si>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</si>
  <si>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</si>
  <si>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</si>
  <si>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</si>
  <si>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</si>
  <si>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</si>
  <si>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</si>
  <si>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</si>
  <si>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</si>
  <si>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</si>
  <si>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</si>
  <si>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</si>
  <si>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</si>
  <si>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</si>
  <si>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</si>
  <si>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</si>
  <si>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</si>
  <si>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MUSEO ICONOGRAFICO DEL QUIJOTE</t>
  </si>
  <si>
    <t>Correspondiente 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</si>
</sst>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44</xdr:row>
      <xdr:rowOff>19050</xdr:rowOff>
    </xdr:from>
    <xdr:to>
      <xdr:col>3</xdr:col>
      <xdr:colOff>638175</xdr:colOff>
      <xdr:row>50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74370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s="101" customFormat="1" x14ac:dyDescent="0.2">
      <c r="B44" s="101" t="s">
        <v>637</v>
      </c>
    </row>
    <row r="45" spans="1:2" s="101" customFormat="1" x14ac:dyDescent="0.2"/>
    <row r="46" spans="1:2" s="101" customFormat="1" x14ac:dyDescent="0.2"/>
    <row r="47" spans="1:2" s="101" customFormat="1" x14ac:dyDescent="0.2"/>
    <row r="48" spans="1:2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6" sqref="A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3988061.65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5.13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5.13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3988066.78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A6" sqref="A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3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3032489.6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50.38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50.38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3032539.98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5"/>
      <c r="C1" s="175"/>
      <c r="D1" s="175"/>
      <c r="E1" s="175"/>
      <c r="F1" s="175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5"/>
      <c r="C2" s="175"/>
      <c r="D2" s="175"/>
      <c r="E2" s="175"/>
      <c r="F2" s="175"/>
      <c r="G2" s="27" t="s">
        <v>618</v>
      </c>
      <c r="H2" s="28" t="s">
        <v>620</v>
      </c>
    </row>
    <row r="3" spans="1:10" ht="18.95" customHeight="1" x14ac:dyDescent="0.2">
      <c r="A3" s="176" t="s">
        <v>663</v>
      </c>
      <c r="B3" s="177"/>
      <c r="C3" s="177"/>
      <c r="D3" s="177"/>
      <c r="E3" s="177"/>
      <c r="F3" s="177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2879484.14</v>
      </c>
      <c r="D9" s="34">
        <v>0</v>
      </c>
      <c r="E9" s="34">
        <v>-26471.09</v>
      </c>
      <c r="F9" s="34">
        <f>C9+D9+E9</f>
        <v>2853013.0500000003</v>
      </c>
    </row>
    <row r="10" spans="1:10" x14ac:dyDescent="0.2">
      <c r="A10" s="29">
        <v>7120</v>
      </c>
      <c r="B10" s="29" t="s">
        <v>123</v>
      </c>
      <c r="C10" s="34">
        <v>-2879484.14</v>
      </c>
      <c r="D10" s="34">
        <v>26471.09</v>
      </c>
      <c r="E10" s="34">
        <v>0</v>
      </c>
      <c r="F10" s="34">
        <f t="shared" ref="F10:F51" si="0">C10+D10+E10</f>
        <v>-2853013.0500000003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8" t="s">
        <v>34</v>
      </c>
      <c r="B5" s="178"/>
      <c r="C5" s="178"/>
      <c r="D5" s="178"/>
      <c r="E5" s="178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79" t="s">
        <v>36</v>
      </c>
      <c r="C10" s="179"/>
      <c r="D10" s="179"/>
      <c r="E10" s="179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79" t="s">
        <v>38</v>
      </c>
      <c r="C12" s="179"/>
      <c r="D12" s="179"/>
      <c r="E12" s="179"/>
    </row>
    <row r="13" spans="1:8" s="127" customFormat="1" ht="26.1" customHeight="1" x14ac:dyDescent="0.2">
      <c r="A13" s="131" t="s">
        <v>603</v>
      </c>
      <c r="B13" s="179" t="s">
        <v>39</v>
      </c>
      <c r="C13" s="179"/>
      <c r="D13" s="179"/>
      <c r="E13" s="179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104509.69</v>
      </c>
      <c r="D15" s="24">
        <v>91752.34</v>
      </c>
      <c r="E15" s="24">
        <v>94082.99</v>
      </c>
      <c r="F15" s="24">
        <v>230921.24</v>
      </c>
      <c r="G15" s="24">
        <v>112777.65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99409.66</v>
      </c>
      <c r="D20" s="24">
        <v>99409.66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159063.39000000001</v>
      </c>
    </row>
    <row r="33" spans="1:8" x14ac:dyDescent="0.2">
      <c r="A33" s="22">
        <v>1141</v>
      </c>
      <c r="B33" s="20" t="s">
        <v>217</v>
      </c>
      <c r="C33" s="24">
        <v>159063.39000000001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74361789.520000011</v>
      </c>
      <c r="D62" s="24">
        <f t="shared" ref="D62:E62" si="0">SUM(D63:D70)</f>
        <v>0</v>
      </c>
      <c r="E62" s="24">
        <f t="shared" si="0"/>
        <v>1185014.6299999999</v>
      </c>
    </row>
    <row r="63" spans="1:9" x14ac:dyDescent="0.2">
      <c r="A63" s="22">
        <v>1241</v>
      </c>
      <c r="B63" s="20" t="s">
        <v>239</v>
      </c>
      <c r="C63" s="24">
        <v>795405.51</v>
      </c>
      <c r="D63" s="24">
        <v>0</v>
      </c>
      <c r="E63" s="24">
        <v>637174.54</v>
      </c>
    </row>
    <row r="64" spans="1:9" x14ac:dyDescent="0.2">
      <c r="A64" s="22">
        <v>1242</v>
      </c>
      <c r="B64" s="20" t="s">
        <v>240</v>
      </c>
      <c r="C64" s="24">
        <v>159815.39000000001</v>
      </c>
      <c r="D64" s="24">
        <v>0</v>
      </c>
      <c r="E64" s="24">
        <v>96851.86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411527.67999999999</v>
      </c>
      <c r="D66" s="24">
        <v>0</v>
      </c>
      <c r="E66" s="24">
        <v>398236.83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65299.21</v>
      </c>
      <c r="D68" s="24">
        <v>0</v>
      </c>
      <c r="E68" s="24">
        <v>52751.4</v>
      </c>
    </row>
    <row r="69" spans="1:9" x14ac:dyDescent="0.2">
      <c r="A69" s="22">
        <v>1247</v>
      </c>
      <c r="B69" s="20" t="s">
        <v>245</v>
      </c>
      <c r="C69" s="24">
        <v>72929741.730000004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412196.91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412196.91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197096.8</v>
      </c>
      <c r="D110" s="24">
        <f>SUM(D111:D119)</f>
        <v>197096.8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-79479.649999999994</v>
      </c>
      <c r="D111" s="24">
        <f>C111</f>
        <v>-79479.649999999994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129082.4</v>
      </c>
      <c r="D117" s="24">
        <f t="shared" si="1"/>
        <v>129082.4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147494.04999999999</v>
      </c>
      <c r="D119" s="24">
        <f t="shared" si="1"/>
        <v>147494.04999999999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350486.75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350486.75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350486.75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3637574.9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3637574.9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3637574.9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5.13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5.13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5.13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3070510.28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2986406.6799999997</v>
      </c>
      <c r="D99" s="57">
        <f>C99/$C$98</f>
        <v>0.97260924330792342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1966898.2899999998</v>
      </c>
      <c r="D100" s="57">
        <f t="shared" ref="D100:D163" si="0">C100/$C$98</f>
        <v>0.64057700858764099</v>
      </c>
      <c r="E100" s="56"/>
    </row>
    <row r="101" spans="1:5" x14ac:dyDescent="0.2">
      <c r="A101" s="54">
        <v>5111</v>
      </c>
      <c r="B101" s="51" t="s">
        <v>363</v>
      </c>
      <c r="C101" s="55">
        <v>515536.22</v>
      </c>
      <c r="D101" s="57">
        <f t="shared" si="0"/>
        <v>0.16789920012904175</v>
      </c>
      <c r="E101" s="56"/>
    </row>
    <row r="102" spans="1:5" x14ac:dyDescent="0.2">
      <c r="A102" s="54">
        <v>5112</v>
      </c>
      <c r="B102" s="51" t="s">
        <v>364</v>
      </c>
      <c r="C102" s="55">
        <v>52985.32</v>
      </c>
      <c r="D102" s="57">
        <f t="shared" si="0"/>
        <v>1.7256193651304111E-2</v>
      </c>
      <c r="E102" s="56"/>
    </row>
    <row r="103" spans="1:5" x14ac:dyDescent="0.2">
      <c r="A103" s="54">
        <v>5113</v>
      </c>
      <c r="B103" s="51" t="s">
        <v>365</v>
      </c>
      <c r="C103" s="55">
        <v>373290.12</v>
      </c>
      <c r="D103" s="57">
        <f t="shared" si="0"/>
        <v>0.12157266576550918</v>
      </c>
      <c r="E103" s="56"/>
    </row>
    <row r="104" spans="1:5" x14ac:dyDescent="0.2">
      <c r="A104" s="54">
        <v>5114</v>
      </c>
      <c r="B104" s="51" t="s">
        <v>366</v>
      </c>
      <c r="C104" s="55">
        <v>214574.64</v>
      </c>
      <c r="D104" s="57">
        <f t="shared" si="0"/>
        <v>6.988240404132437E-2</v>
      </c>
      <c r="E104" s="56"/>
    </row>
    <row r="105" spans="1:5" x14ac:dyDescent="0.2">
      <c r="A105" s="54">
        <v>5115</v>
      </c>
      <c r="B105" s="51" t="s">
        <v>367</v>
      </c>
      <c r="C105" s="55">
        <v>810511.99</v>
      </c>
      <c r="D105" s="57">
        <f t="shared" si="0"/>
        <v>0.26396654500046163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34253.450000000004</v>
      </c>
      <c r="D107" s="57">
        <f t="shared" si="0"/>
        <v>1.1155621338613465E-2</v>
      </c>
      <c r="E107" s="56"/>
    </row>
    <row r="108" spans="1:5" x14ac:dyDescent="0.2">
      <c r="A108" s="54">
        <v>5121</v>
      </c>
      <c r="B108" s="51" t="s">
        <v>370</v>
      </c>
      <c r="C108" s="55">
        <v>407.2</v>
      </c>
      <c r="D108" s="57">
        <f t="shared" si="0"/>
        <v>1.3261639365037397E-4</v>
      </c>
      <c r="E108" s="56"/>
    </row>
    <row r="109" spans="1:5" x14ac:dyDescent="0.2">
      <c r="A109" s="54">
        <v>5122</v>
      </c>
      <c r="B109" s="51" t="s">
        <v>371</v>
      </c>
      <c r="C109" s="55">
        <v>118</v>
      </c>
      <c r="D109" s="57">
        <f t="shared" si="0"/>
        <v>3.8430094427171238E-5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12245.22</v>
      </c>
      <c r="D111" s="57">
        <f t="shared" si="0"/>
        <v>3.9880081430634391E-3</v>
      </c>
      <c r="E111" s="56"/>
    </row>
    <row r="112" spans="1:5" x14ac:dyDescent="0.2">
      <c r="A112" s="54">
        <v>5125</v>
      </c>
      <c r="B112" s="51" t="s">
        <v>374</v>
      </c>
      <c r="C112" s="55">
        <v>10</v>
      </c>
      <c r="D112" s="57">
        <f t="shared" si="0"/>
        <v>3.2567876633195967E-6</v>
      </c>
      <c r="E112" s="56"/>
    </row>
    <row r="113" spans="1:5" x14ac:dyDescent="0.2">
      <c r="A113" s="54">
        <v>5126</v>
      </c>
      <c r="B113" s="51" t="s">
        <v>375</v>
      </c>
      <c r="C113" s="55">
        <v>20600.05</v>
      </c>
      <c r="D113" s="57">
        <f t="shared" si="0"/>
        <v>6.7089988703766855E-3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872.98</v>
      </c>
      <c r="D116" s="57">
        <f t="shared" si="0"/>
        <v>2.8431104943247416E-4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985254.94000000006</v>
      </c>
      <c r="D117" s="57">
        <f t="shared" si="0"/>
        <v>0.32087661338166895</v>
      </c>
      <c r="E117" s="56"/>
    </row>
    <row r="118" spans="1:5" x14ac:dyDescent="0.2">
      <c r="A118" s="54">
        <v>5131</v>
      </c>
      <c r="B118" s="51" t="s">
        <v>380</v>
      </c>
      <c r="C118" s="55">
        <v>30580.05</v>
      </c>
      <c r="D118" s="57">
        <f t="shared" si="0"/>
        <v>9.959272958369644E-3</v>
      </c>
      <c r="E118" s="56"/>
    </row>
    <row r="119" spans="1:5" x14ac:dyDescent="0.2">
      <c r="A119" s="54">
        <v>5132</v>
      </c>
      <c r="B119" s="51" t="s">
        <v>381</v>
      </c>
      <c r="C119" s="55">
        <v>147166.1</v>
      </c>
      <c r="D119" s="57">
        <f t="shared" si="0"/>
        <v>4.7928873893885809E-2</v>
      </c>
      <c r="E119" s="56"/>
    </row>
    <row r="120" spans="1:5" x14ac:dyDescent="0.2">
      <c r="A120" s="54">
        <v>5133</v>
      </c>
      <c r="B120" s="51" t="s">
        <v>382</v>
      </c>
      <c r="C120" s="55">
        <v>560503.48</v>
      </c>
      <c r="D120" s="57">
        <f t="shared" si="0"/>
        <v>0.18254408189117022</v>
      </c>
      <c r="E120" s="56"/>
    </row>
    <row r="121" spans="1:5" x14ac:dyDescent="0.2">
      <c r="A121" s="54">
        <v>5134</v>
      </c>
      <c r="B121" s="51" t="s">
        <v>383</v>
      </c>
      <c r="C121" s="55">
        <v>100017.14</v>
      </c>
      <c r="D121" s="57">
        <f t="shared" si="0"/>
        <v>3.2573458767250894E-2</v>
      </c>
      <c r="E121" s="56"/>
    </row>
    <row r="122" spans="1:5" x14ac:dyDescent="0.2">
      <c r="A122" s="54">
        <v>5135</v>
      </c>
      <c r="B122" s="51" t="s">
        <v>384</v>
      </c>
      <c r="C122" s="55">
        <v>55308.800000000003</v>
      </c>
      <c r="D122" s="57">
        <f t="shared" si="0"/>
        <v>1.8012901751301092E-2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19301.150000000001</v>
      </c>
      <c r="D124" s="57">
        <f t="shared" si="0"/>
        <v>6.2859747207881043E-3</v>
      </c>
      <c r="E124" s="56"/>
    </row>
    <row r="125" spans="1:5" x14ac:dyDescent="0.2">
      <c r="A125" s="54">
        <v>5138</v>
      </c>
      <c r="B125" s="51" t="s">
        <v>387</v>
      </c>
      <c r="C125" s="55">
        <v>19033.2</v>
      </c>
      <c r="D125" s="57">
        <f t="shared" si="0"/>
        <v>6.1987090953494551E-3</v>
      </c>
      <c r="E125" s="56"/>
    </row>
    <row r="126" spans="1:5" x14ac:dyDescent="0.2">
      <c r="A126" s="54">
        <v>5139</v>
      </c>
      <c r="B126" s="51" t="s">
        <v>388</v>
      </c>
      <c r="C126" s="55">
        <v>53345.02</v>
      </c>
      <c r="D126" s="57">
        <f t="shared" si="0"/>
        <v>1.7373340303553714E-2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84053.22</v>
      </c>
      <c r="D127" s="57">
        <f t="shared" si="0"/>
        <v>2.7374348995828801E-2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84053.22</v>
      </c>
      <c r="D142" s="57">
        <f t="shared" si="0"/>
        <v>2.7374348995828801E-2</v>
      </c>
      <c r="E142" s="56"/>
    </row>
    <row r="143" spans="1:5" x14ac:dyDescent="0.2">
      <c r="A143" s="54">
        <v>5251</v>
      </c>
      <c r="B143" s="51" t="s">
        <v>402</v>
      </c>
      <c r="C143" s="55">
        <v>44119.12</v>
      </c>
      <c r="D143" s="57">
        <f t="shared" si="0"/>
        <v>1.4368660573251689E-2</v>
      </c>
      <c r="E143" s="56"/>
    </row>
    <row r="144" spans="1:5" x14ac:dyDescent="0.2">
      <c r="A144" s="54">
        <v>5252</v>
      </c>
      <c r="B144" s="51" t="s">
        <v>403</v>
      </c>
      <c r="C144" s="55">
        <v>39934.1</v>
      </c>
      <c r="D144" s="57">
        <f t="shared" si="0"/>
        <v>1.300568842257711E-2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50.38</v>
      </c>
      <c r="D185" s="57">
        <f t="shared" si="1"/>
        <v>1.6407696247804128E-5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50.38</v>
      </c>
      <c r="D208" s="57">
        <f t="shared" si="1"/>
        <v>1.6407696247804128E-5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47.6</v>
      </c>
      <c r="D211" s="57">
        <f t="shared" si="1"/>
        <v>1.5502309277401281E-5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2.78</v>
      </c>
      <c r="D217" s="57">
        <f t="shared" si="1"/>
        <v>9.0538697040284781E-7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45785675.280000001</v>
      </c>
    </row>
    <row r="9" spans="1:5" x14ac:dyDescent="0.2">
      <c r="A9" s="33">
        <v>3120</v>
      </c>
      <c r="B9" s="29" t="s">
        <v>469</v>
      </c>
      <c r="C9" s="34">
        <v>3598</v>
      </c>
    </row>
    <row r="10" spans="1:5" x14ac:dyDescent="0.2">
      <c r="A10" s="33">
        <v>3130</v>
      </c>
      <c r="B10" s="29" t="s">
        <v>470</v>
      </c>
      <c r="C10" s="34">
        <v>27878982.039999999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917556.5</v>
      </c>
    </row>
    <row r="15" spans="1:5" x14ac:dyDescent="0.2">
      <c r="A15" s="33">
        <v>3220</v>
      </c>
      <c r="B15" s="29" t="s">
        <v>473</v>
      </c>
      <c r="C15" s="34">
        <v>1129867.83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16000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1944821.91</v>
      </c>
      <c r="D9" s="34">
        <v>2794839.98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1960821.91</v>
      </c>
      <c r="D15" s="143">
        <f>SUM(D8:D14)</f>
        <v>2794839.98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917556.5</v>
      </c>
      <c r="D47" s="143">
        <v>1845633.83</v>
      </c>
    </row>
    <row r="48" spans="1:5" x14ac:dyDescent="0.2">
      <c r="A48" s="139"/>
      <c r="B48" s="144" t="s">
        <v>629</v>
      </c>
      <c r="C48" s="143">
        <f>C49+C61+C93+C96</f>
        <v>50.38</v>
      </c>
      <c r="D48" s="143">
        <f>D49+D61+D93+D96</f>
        <v>541815.04000000004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50.38</v>
      </c>
      <c r="D61" s="143">
        <f>D62+D71+D74+D80+D82+D84</f>
        <v>78176.310000000012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61433.19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61433.19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16733.55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16733.55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50.38</v>
      </c>
      <c r="D84" s="34">
        <f>SUM(D85:D92)</f>
        <v>9.57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47.6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2.78</v>
      </c>
      <c r="D92" s="34">
        <v>9.57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463638.73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20499.73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443139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917606.88</v>
      </c>
      <c r="D113" s="143">
        <f>D47+D48-D102</f>
        <v>2387448.87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2022-05-02T21:13:17Z</cp:lastPrinted>
  <dcterms:created xsi:type="dcterms:W3CDTF">2012-12-11T20:36:24Z</dcterms:created>
  <dcterms:modified xsi:type="dcterms:W3CDTF">2022-05-02T21:13:26Z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