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F6A" sheetId="1" r:id="rId1"/>
  </sheets>
  <definedNames>
    <definedName name="_xlnm.Print_Area" localSheetId="0">F6A!$A$1:$G$160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1" l="1"/>
  <c r="G145" i="1"/>
  <c r="G142" i="1"/>
  <c r="G141" i="1"/>
  <c r="G138" i="1"/>
  <c r="G136" i="1"/>
  <c r="G135" i="1"/>
  <c r="G132" i="1"/>
  <c r="G131" i="1"/>
  <c r="G128" i="1"/>
  <c r="G127" i="1"/>
  <c r="G124" i="1"/>
  <c r="G122" i="1"/>
  <c r="G118" i="1"/>
  <c r="G114" i="1"/>
  <c r="G110" i="1"/>
  <c r="G109" i="1"/>
  <c r="G106" i="1"/>
  <c r="G105" i="1"/>
  <c r="G100" i="1"/>
  <c r="G96" i="1"/>
  <c r="G80" i="1"/>
  <c r="G76" i="1"/>
  <c r="G72" i="1"/>
  <c r="G70" i="1"/>
  <c r="G67" i="1"/>
  <c r="G66" i="1"/>
  <c r="G63" i="1"/>
  <c r="G59" i="1"/>
  <c r="G56" i="1"/>
  <c r="G52" i="1"/>
  <c r="G47" i="1"/>
  <c r="G39" i="1"/>
  <c r="G34" i="1"/>
  <c r="G1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D145" i="1"/>
  <c r="D144" i="1"/>
  <c r="G144" i="1" s="1"/>
  <c r="D143" i="1"/>
  <c r="G143" i="1" s="1"/>
  <c r="D142" i="1"/>
  <c r="D141" i="1"/>
  <c r="D140" i="1"/>
  <c r="G140" i="1" s="1"/>
  <c r="D139" i="1"/>
  <c r="G139" i="1" s="1"/>
  <c r="D138" i="1"/>
  <c r="D136" i="1"/>
  <c r="D135" i="1"/>
  <c r="D134" i="1"/>
  <c r="G134" i="1" s="1"/>
  <c r="D132" i="1"/>
  <c r="D131" i="1"/>
  <c r="D130" i="1"/>
  <c r="G130" i="1" s="1"/>
  <c r="D129" i="1"/>
  <c r="G129" i="1" s="1"/>
  <c r="D128" i="1"/>
  <c r="D127" i="1"/>
  <c r="D126" i="1"/>
  <c r="G126" i="1" s="1"/>
  <c r="D125" i="1"/>
  <c r="G125" i="1" s="1"/>
  <c r="D124" i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D109" i="1"/>
  <c r="D108" i="1"/>
  <c r="G108" i="1" s="1"/>
  <c r="D107" i="1"/>
  <c r="G107" i="1" s="1"/>
  <c r="D106" i="1"/>
  <c r="D105" i="1"/>
  <c r="D104" i="1"/>
  <c r="G104" i="1" s="1"/>
  <c r="D102" i="1"/>
  <c r="G102" i="1" s="1"/>
  <c r="D101" i="1"/>
  <c r="G101" i="1" s="1"/>
  <c r="D100" i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D70" i="1"/>
  <c r="D69" i="1"/>
  <c r="G69" i="1" s="1"/>
  <c r="D68" i="1"/>
  <c r="G68" i="1" s="1"/>
  <c r="D67" i="1"/>
  <c r="D66" i="1"/>
  <c r="D65" i="1"/>
  <c r="G65" i="1" s="1"/>
  <c r="D64" i="1"/>
  <c r="G64" i="1" s="1"/>
  <c r="D63" i="1"/>
  <c r="D61" i="1"/>
  <c r="G61" i="1" s="1"/>
  <c r="D60" i="1"/>
  <c r="G60" i="1" s="1"/>
  <c r="D59" i="1"/>
  <c r="D57" i="1"/>
  <c r="G57" i="1" s="1"/>
  <c r="D56" i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<sst xmlns="http://schemas.openxmlformats.org/spreadsheetml/2006/main" count="286" uniqueCount="213">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</sst>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37" t="s">
        <v>0</v>
      </c>
      <c r="B1" s="38"/>
      <c r="C1" s="38"/>
      <c r="D1" s="38"/>
      <c r="E1" s="38"/>
      <c r="F1" s="38"/>
      <c r="G1" s="38"/>
    </row>
    <row r="2" spans="1:8">
      <c r="A2" s="41" t="s">
        <v>210</v>
      </c>
      <c r="B2" s="41"/>
      <c r="C2" s="41"/>
      <c r="D2" s="41"/>
      <c r="E2" s="41"/>
      <c r="F2" s="41"/>
      <c r="G2" s="41"/>
    </row>
    <row r="3" spans="1:8">
      <c r="A3" s="42" t="s">
        <v>1</v>
      </c>
      <c r="B3" s="42"/>
      <c r="C3" s="42"/>
      <c r="D3" s="42"/>
      <c r="E3" s="42"/>
      <c r="F3" s="42"/>
      <c r="G3" s="42"/>
    </row>
    <row r="4" spans="1:8">
      <c r="A4" s="42" t="s">
        <v>2</v>
      </c>
      <c r="B4" s="42"/>
      <c r="C4" s="42"/>
      <c r="D4" s="42"/>
      <c r="E4" s="42"/>
      <c r="F4" s="42"/>
      <c r="G4" s="42"/>
    </row>
    <row r="5" spans="1:8">
      <c r="A5" s="43" t="s">
        <v>211</v>
      </c>
      <c r="B5" s="43"/>
      <c r="C5" s="43"/>
      <c r="D5" s="43"/>
      <c r="E5" s="43"/>
      <c r="F5" s="43"/>
      <c r="G5" s="43"/>
    </row>
    <row r="6" spans="1:8">
      <c r="A6" s="44" t="s">
        <v>3</v>
      </c>
      <c r="B6" s="44"/>
      <c r="C6" s="44"/>
      <c r="D6" s="44"/>
      <c r="E6" s="44"/>
      <c r="F6" s="44"/>
      <c r="G6" s="44"/>
    </row>
    <row r="7" spans="1:8">
      <c r="A7" s="39" t="s">
        <v>4</v>
      </c>
      <c r="B7" s="39" t="s">
        <v>5</v>
      </c>
      <c r="C7" s="39"/>
      <c r="D7" s="39"/>
      <c r="E7" s="39"/>
      <c r="F7" s="39"/>
      <c r="G7" s="40" t="s">
        <v>6</v>
      </c>
    </row>
    <row r="8" spans="1:8" ht="30">
      <c r="A8" s="39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39"/>
    </row>
    <row r="9" spans="1:8">
      <c r="A9" s="6" t="s">
        <v>12</v>
      </c>
      <c r="B9" s="32">
        <f>B10+B18+B189+B28+B38+B48+B58+B62+B71+B75</f>
        <v>18217715.32</v>
      </c>
      <c r="C9" s="32">
        <f t="shared" ref="C9:G9" si="0">C10+C18+C189+C28+C38+C48+C58+C62+C71+C75</f>
        <v>3464106.6999999997</v>
      </c>
      <c r="D9" s="32">
        <f t="shared" si="0"/>
        <v>21681822.02</v>
      </c>
      <c r="E9" s="32">
        <f t="shared" si="0"/>
        <v>20427617.27</v>
      </c>
      <c r="F9" s="32">
        <f t="shared" si="0"/>
        <v>20421732.27</v>
      </c>
      <c r="G9" s="32">
        <f t="shared" si="0"/>
        <v>1254204.7500000002</v>
      </c>
    </row>
    <row r="10" spans="1:8">
      <c r="A10" s="7" t="s">
        <v>13</v>
      </c>
      <c r="B10" s="33">
        <f>SUM(B11:B17)</f>
        <v>9992761</v>
      </c>
      <c r="C10" s="33">
        <f t="shared" ref="C10:G10" si="1">SUM(C11:C17)</f>
        <v>486711.24</v>
      </c>
      <c r="D10" s="33">
        <f t="shared" si="1"/>
        <v>10479472.24</v>
      </c>
      <c r="E10" s="33">
        <f t="shared" si="1"/>
        <v>9945607.25</v>
      </c>
      <c r="F10" s="33">
        <f t="shared" si="1"/>
        <v>9945607.25</v>
      </c>
      <c r="G10" s="33">
        <f t="shared" si="1"/>
        <v>533864.99</v>
      </c>
    </row>
    <row r="11" spans="1:8">
      <c r="A11" s="8" t="s">
        <v>14</v>
      </c>
      <c r="B11" s="35">
        <v>2316204</v>
      </c>
      <c r="C11" s="35">
        <v>-41507.69</v>
      </c>
      <c r="D11" s="33">
        <f>B11+C11</f>
        <v>2274696.31</v>
      </c>
      <c r="E11" s="35">
        <v>2244370.1800000002</v>
      </c>
      <c r="F11" s="35">
        <v>2244370.1800000002</v>
      </c>
      <c r="G11" s="33">
        <f>D11-E11</f>
        <v>30326.129999999888</v>
      </c>
      <c r="H11" s="11" t="s">
        <v>88</v>
      </c>
    </row>
    <row r="12" spans="1:8">
      <c r="A12" s="8" t="s">
        <v>15</v>
      </c>
      <c r="B12" s="35">
        <v>76800</v>
      </c>
      <c r="C12" s="35">
        <v>164246.35999999999</v>
      </c>
      <c r="D12" s="33">
        <f t="shared" ref="D12:D17" si="2">B12+C12</f>
        <v>241046.36</v>
      </c>
      <c r="E12" s="35">
        <v>179388.82</v>
      </c>
      <c r="F12" s="35">
        <v>179388.82</v>
      </c>
      <c r="G12" s="33">
        <f t="shared" ref="G12:G17" si="3">D12-E12</f>
        <v>61657.539999999979</v>
      </c>
      <c r="H12" s="11" t="s">
        <v>89</v>
      </c>
    </row>
    <row r="13" spans="1:8">
      <c r="A13" s="8" t="s">
        <v>16</v>
      </c>
      <c r="B13" s="35">
        <v>3088498</v>
      </c>
      <c r="C13" s="35">
        <v>15396.65</v>
      </c>
      <c r="D13" s="33">
        <f t="shared" si="2"/>
        <v>3103894.65</v>
      </c>
      <c r="E13" s="35">
        <v>2924707.8</v>
      </c>
      <c r="F13" s="35">
        <v>2924707.8</v>
      </c>
      <c r="G13" s="33">
        <f t="shared" si="3"/>
        <v>179186.85000000009</v>
      </c>
      <c r="H13" s="11" t="s">
        <v>90</v>
      </c>
    </row>
    <row r="14" spans="1:8">
      <c r="A14" s="8" t="s">
        <v>17</v>
      </c>
      <c r="B14" s="35">
        <v>931144</v>
      </c>
      <c r="C14" s="35">
        <v>76108.5</v>
      </c>
      <c r="D14" s="33">
        <f t="shared" si="2"/>
        <v>1007252.5</v>
      </c>
      <c r="E14" s="35">
        <v>918869.28</v>
      </c>
      <c r="F14" s="35">
        <v>918869.28</v>
      </c>
      <c r="G14" s="33">
        <f t="shared" si="3"/>
        <v>88383.219999999972</v>
      </c>
      <c r="H14" s="11" t="s">
        <v>91</v>
      </c>
    </row>
    <row r="15" spans="1:8">
      <c r="A15" s="8" t="s">
        <v>18</v>
      </c>
      <c r="B15" s="35">
        <v>3559104</v>
      </c>
      <c r="C15" s="35">
        <v>250016.72</v>
      </c>
      <c r="D15" s="33">
        <f t="shared" si="2"/>
        <v>3809120.72</v>
      </c>
      <c r="E15" s="35">
        <v>3643094.16</v>
      </c>
      <c r="F15" s="35">
        <v>3643094.16</v>
      </c>
      <c r="G15" s="33">
        <f t="shared" si="3"/>
        <v>166026.56000000006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35">
        <v>21011</v>
      </c>
      <c r="C17" s="35">
        <v>22450.7</v>
      </c>
      <c r="D17" s="33">
        <f t="shared" si="2"/>
        <v>43461.7</v>
      </c>
      <c r="E17" s="35">
        <v>35177.01</v>
      </c>
      <c r="F17" s="35">
        <v>35177.01</v>
      </c>
      <c r="G17" s="33">
        <f t="shared" si="3"/>
        <v>8284.6899999999951</v>
      </c>
      <c r="H17" s="11" t="s">
        <v>94</v>
      </c>
    </row>
    <row r="18" spans="1:8">
      <c r="A18" s="7" t="s">
        <v>21</v>
      </c>
      <c r="B18" s="33">
        <f>SUM(B19:B27)</f>
        <v>893331.11</v>
      </c>
      <c r="C18" s="33">
        <f t="shared" ref="C18:G18" si="4">SUM(C19:C27)</f>
        <v>-31351.550000000017</v>
      </c>
      <c r="D18" s="33">
        <f t="shared" si="4"/>
        <v>861979.55999999994</v>
      </c>
      <c r="E18" s="33">
        <f t="shared" si="4"/>
        <v>735702.04</v>
      </c>
      <c r="F18" s="33">
        <f t="shared" si="4"/>
        <v>735702.04</v>
      </c>
      <c r="G18" s="33">
        <f t="shared" si="4"/>
        <v>126277.51999999996</v>
      </c>
    </row>
    <row r="19" spans="1:8">
      <c r="A19" s="8" t="s">
        <v>22</v>
      </c>
      <c r="B19" s="35">
        <v>219571.11</v>
      </c>
      <c r="C19" s="35">
        <v>-76560.33</v>
      </c>
      <c r="D19" s="33">
        <f t="shared" ref="D19:D27" si="5">B19+C19</f>
        <v>143010.77999999997</v>
      </c>
      <c r="E19" s="35">
        <v>133725.95000000001</v>
      </c>
      <c r="F19" s="35">
        <v>133725.95000000001</v>
      </c>
      <c r="G19" s="33">
        <f t="shared" ref="G19:G27" si="6">D19-E19</f>
        <v>9284.8299999999581</v>
      </c>
      <c r="H19" s="12" t="s">
        <v>95</v>
      </c>
    </row>
    <row r="20" spans="1:8">
      <c r="A20" s="8" t="s">
        <v>23</v>
      </c>
      <c r="B20" s="35">
        <v>5900</v>
      </c>
      <c r="C20" s="35">
        <v>-5387.99</v>
      </c>
      <c r="D20" s="33">
        <f t="shared" si="5"/>
        <v>512.01000000000022</v>
      </c>
      <c r="E20" s="35">
        <v>512.01</v>
      </c>
      <c r="F20" s="35">
        <v>512.01</v>
      </c>
      <c r="G20" s="33">
        <f t="shared" si="6"/>
        <v>0</v>
      </c>
      <c r="H20" s="12" t="s">
        <v>96</v>
      </c>
    </row>
    <row r="21" spans="1:8">
      <c r="A21" s="8" t="s">
        <v>24</v>
      </c>
      <c r="B21" s="35">
        <v>300000</v>
      </c>
      <c r="C21" s="35">
        <v>42000</v>
      </c>
      <c r="D21" s="33">
        <f t="shared" si="5"/>
        <v>342000</v>
      </c>
      <c r="E21" s="35">
        <v>255378.15</v>
      </c>
      <c r="F21" s="35">
        <v>255378.15</v>
      </c>
      <c r="G21" s="33">
        <f t="shared" si="6"/>
        <v>86621.85</v>
      </c>
      <c r="H21" s="12" t="s">
        <v>97</v>
      </c>
    </row>
    <row r="22" spans="1:8">
      <c r="A22" s="8" t="s">
        <v>25</v>
      </c>
      <c r="B22" s="35">
        <v>183000</v>
      </c>
      <c r="C22" s="35">
        <v>-36531.129999999997</v>
      </c>
      <c r="D22" s="33">
        <f t="shared" si="5"/>
        <v>146468.87</v>
      </c>
      <c r="E22" s="35">
        <v>135222.63</v>
      </c>
      <c r="F22" s="35">
        <v>135222.63</v>
      </c>
      <c r="G22" s="33">
        <f t="shared" si="6"/>
        <v>11246.239999999991</v>
      </c>
      <c r="H22" s="12" t="s">
        <v>98</v>
      </c>
    </row>
    <row r="23" spans="1:8">
      <c r="A23" s="8" t="s">
        <v>26</v>
      </c>
      <c r="B23" s="35">
        <v>3500</v>
      </c>
      <c r="C23" s="35">
        <v>-2335.77</v>
      </c>
      <c r="D23" s="33">
        <f t="shared" si="5"/>
        <v>1164.23</v>
      </c>
      <c r="E23" s="35">
        <v>1164.23</v>
      </c>
      <c r="F23" s="35">
        <v>1164.23</v>
      </c>
      <c r="G23" s="33">
        <f t="shared" si="6"/>
        <v>0</v>
      </c>
      <c r="H23" s="12" t="s">
        <v>99</v>
      </c>
    </row>
    <row r="24" spans="1:8">
      <c r="A24" s="8" t="s">
        <v>27</v>
      </c>
      <c r="B24" s="35">
        <v>133360</v>
      </c>
      <c r="C24" s="35">
        <v>30000</v>
      </c>
      <c r="D24" s="33">
        <f t="shared" si="5"/>
        <v>163360</v>
      </c>
      <c r="E24" s="35">
        <v>147497.4</v>
      </c>
      <c r="F24" s="35">
        <v>147497.4</v>
      </c>
      <c r="G24" s="33">
        <f t="shared" si="6"/>
        <v>15862.600000000006</v>
      </c>
      <c r="H24" s="12" t="s">
        <v>100</v>
      </c>
    </row>
    <row r="25" spans="1:8">
      <c r="A25" s="8" t="s">
        <v>28</v>
      </c>
      <c r="B25" s="35">
        <v>23000</v>
      </c>
      <c r="C25" s="35">
        <v>-3000</v>
      </c>
      <c r="D25" s="33">
        <f t="shared" si="5"/>
        <v>20000</v>
      </c>
      <c r="E25" s="35">
        <v>16820</v>
      </c>
      <c r="F25" s="35">
        <v>16820</v>
      </c>
      <c r="G25" s="33">
        <f t="shared" si="6"/>
        <v>3180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3">
        <f t="shared" si="5"/>
        <v>0</v>
      </c>
      <c r="E26" s="33">
        <v>0</v>
      </c>
      <c r="F26" s="33">
        <v>0</v>
      </c>
      <c r="G26" s="33">
        <f t="shared" si="6"/>
        <v>0</v>
      </c>
      <c r="H26" s="12" t="s">
        <v>102</v>
      </c>
    </row>
    <row r="27" spans="1:8">
      <c r="A27" s="8" t="s">
        <v>30</v>
      </c>
      <c r="B27" s="35">
        <v>25000</v>
      </c>
      <c r="C27" s="35">
        <v>20463.669999999998</v>
      </c>
      <c r="D27" s="33">
        <f t="shared" si="5"/>
        <v>45463.67</v>
      </c>
      <c r="E27" s="35">
        <v>45381.67</v>
      </c>
      <c r="F27" s="35">
        <v>45381.67</v>
      </c>
      <c r="G27" s="33">
        <f t="shared" si="6"/>
        <v>82</v>
      </c>
      <c r="H27" s="12" t="s">
        <v>103</v>
      </c>
    </row>
    <row r="28" spans="1:8">
      <c r="A28" s="7" t="s">
        <v>31</v>
      </c>
      <c r="B28" s="33">
        <f>SUM(B29:B37)</f>
        <v>6803123.21</v>
      </c>
      <c r="C28" s="33">
        <f t="shared" ref="C28:G28" si="7">SUM(C29:C37)</f>
        <v>2584699.0699999998</v>
      </c>
      <c r="D28" s="33">
        <f t="shared" si="7"/>
        <v>9387822.2799999993</v>
      </c>
      <c r="E28" s="33">
        <f t="shared" si="7"/>
        <v>8938192.0399999991</v>
      </c>
      <c r="F28" s="33">
        <f t="shared" si="7"/>
        <v>8932307.0399999991</v>
      </c>
      <c r="G28" s="33">
        <f t="shared" si="7"/>
        <v>449630.24000000022</v>
      </c>
    </row>
    <row r="29" spans="1:8">
      <c r="A29" s="8" t="s">
        <v>32</v>
      </c>
      <c r="B29" s="35">
        <v>175257</v>
      </c>
      <c r="C29" s="35">
        <v>38330.82</v>
      </c>
      <c r="D29" s="33">
        <f t="shared" ref="D29:D82" si="8">B29+C29</f>
        <v>213587.82</v>
      </c>
      <c r="E29" s="35">
        <v>202034.55</v>
      </c>
      <c r="F29" s="35">
        <v>202034.55</v>
      </c>
      <c r="G29" s="33">
        <f t="shared" ref="G29:G37" si="9">D29-E29</f>
        <v>11553.270000000019</v>
      </c>
      <c r="H29" s="13" t="s">
        <v>104</v>
      </c>
    </row>
    <row r="30" spans="1:8">
      <c r="A30" s="8" t="s">
        <v>33</v>
      </c>
      <c r="B30" s="35">
        <v>750607.37</v>
      </c>
      <c r="C30" s="35">
        <v>39780.639999999999</v>
      </c>
      <c r="D30" s="33">
        <f t="shared" si="8"/>
        <v>790388.01</v>
      </c>
      <c r="E30" s="35">
        <v>787690.14</v>
      </c>
      <c r="F30" s="35">
        <v>787690.14</v>
      </c>
      <c r="G30" s="33">
        <f t="shared" si="9"/>
        <v>2697.8699999999953</v>
      </c>
      <c r="H30" s="13" t="s">
        <v>105</v>
      </c>
    </row>
    <row r="31" spans="1:8">
      <c r="A31" s="8" t="s">
        <v>34</v>
      </c>
      <c r="B31" s="35">
        <v>4023494</v>
      </c>
      <c r="C31" s="35">
        <v>-258.41000000000003</v>
      </c>
      <c r="D31" s="33">
        <f t="shared" si="8"/>
        <v>4023235.59</v>
      </c>
      <c r="E31" s="35">
        <v>3880551.82</v>
      </c>
      <c r="F31" s="35">
        <v>3874666.82</v>
      </c>
      <c r="G31" s="33">
        <f t="shared" si="9"/>
        <v>142683.77000000002</v>
      </c>
      <c r="H31" s="13" t="s">
        <v>106</v>
      </c>
    </row>
    <row r="32" spans="1:8">
      <c r="A32" s="8" t="s">
        <v>35</v>
      </c>
      <c r="B32" s="35">
        <v>919840</v>
      </c>
      <c r="C32" s="35">
        <v>-454256.98</v>
      </c>
      <c r="D32" s="33">
        <f t="shared" si="8"/>
        <v>465583.02</v>
      </c>
      <c r="E32" s="35">
        <v>367811.23</v>
      </c>
      <c r="F32" s="35">
        <v>367811.23</v>
      </c>
      <c r="G32" s="33">
        <f t="shared" si="9"/>
        <v>97771.790000000037</v>
      </c>
      <c r="H32" s="13" t="s">
        <v>107</v>
      </c>
    </row>
    <row r="33" spans="1:8">
      <c r="A33" s="8" t="s">
        <v>36</v>
      </c>
      <c r="B33" s="35">
        <v>78548.100000000006</v>
      </c>
      <c r="C33" s="35">
        <v>-28675.52</v>
      </c>
      <c r="D33" s="33">
        <f t="shared" si="8"/>
        <v>49872.58</v>
      </c>
      <c r="E33" s="35">
        <v>48642.77</v>
      </c>
      <c r="F33" s="35">
        <v>48642.77</v>
      </c>
      <c r="G33" s="33">
        <f t="shared" si="9"/>
        <v>1229.8100000000049</v>
      </c>
      <c r="H33" s="13" t="s">
        <v>108</v>
      </c>
    </row>
    <row r="34" spans="1:8">
      <c r="A34" s="8" t="s">
        <v>37</v>
      </c>
      <c r="B34" s="35">
        <v>60000</v>
      </c>
      <c r="C34" s="35">
        <v>2537000</v>
      </c>
      <c r="D34" s="33">
        <f t="shared" si="8"/>
        <v>2597000</v>
      </c>
      <c r="E34" s="35">
        <v>2466445.0299999998</v>
      </c>
      <c r="F34" s="35">
        <v>2466445.0299999998</v>
      </c>
      <c r="G34" s="33">
        <f t="shared" si="9"/>
        <v>130554.9700000002</v>
      </c>
      <c r="H34" s="13" t="s">
        <v>109</v>
      </c>
    </row>
    <row r="35" spans="1:8">
      <c r="A35" s="8" t="s">
        <v>38</v>
      </c>
      <c r="B35" s="35">
        <v>174500</v>
      </c>
      <c r="C35" s="35">
        <v>94262.31</v>
      </c>
      <c r="D35" s="33">
        <f t="shared" si="8"/>
        <v>268762.31</v>
      </c>
      <c r="E35" s="35">
        <v>263539.21000000002</v>
      </c>
      <c r="F35" s="35">
        <v>263539.21000000002</v>
      </c>
      <c r="G35" s="33">
        <f t="shared" si="9"/>
        <v>5223.0999999999767</v>
      </c>
      <c r="H35" s="13" t="s">
        <v>110</v>
      </c>
    </row>
    <row r="36" spans="1:8">
      <c r="A36" s="8" t="s">
        <v>39</v>
      </c>
      <c r="B36" s="35">
        <v>223686.74</v>
      </c>
      <c r="C36" s="35">
        <v>234185.8</v>
      </c>
      <c r="D36" s="33">
        <f t="shared" si="8"/>
        <v>457872.54</v>
      </c>
      <c r="E36" s="35">
        <v>432506.52</v>
      </c>
      <c r="F36" s="35">
        <v>432506.52</v>
      </c>
      <c r="G36" s="33">
        <f t="shared" si="9"/>
        <v>25366.01999999996</v>
      </c>
      <c r="H36" s="13" t="s">
        <v>111</v>
      </c>
    </row>
    <row r="37" spans="1:8">
      <c r="A37" s="8" t="s">
        <v>40</v>
      </c>
      <c r="B37" s="35">
        <v>397190</v>
      </c>
      <c r="C37" s="35">
        <v>124330.41</v>
      </c>
      <c r="D37" s="33">
        <f t="shared" si="8"/>
        <v>521520.41000000003</v>
      </c>
      <c r="E37" s="35">
        <v>488970.77</v>
      </c>
      <c r="F37" s="35">
        <v>488970.77</v>
      </c>
      <c r="G37" s="33">
        <f t="shared" si="9"/>
        <v>32549.640000000014</v>
      </c>
      <c r="H37" s="13" t="s">
        <v>112</v>
      </c>
    </row>
    <row r="38" spans="1:8">
      <c r="A38" s="7" t="s">
        <v>41</v>
      </c>
      <c r="B38" s="33">
        <f>SUM(B39:B47)</f>
        <v>448000</v>
      </c>
      <c r="C38" s="33">
        <f t="shared" ref="C38:G38" si="10">SUM(C39:C47)</f>
        <v>197897.62</v>
      </c>
      <c r="D38" s="33">
        <f t="shared" si="10"/>
        <v>645897.62</v>
      </c>
      <c r="E38" s="33">
        <f t="shared" si="10"/>
        <v>645897.62</v>
      </c>
      <c r="F38" s="33">
        <f t="shared" si="10"/>
        <v>645897.62</v>
      </c>
      <c r="G38" s="33">
        <f t="shared" si="10"/>
        <v>0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33">
        <v>0</v>
      </c>
      <c r="C40" s="33">
        <v>0</v>
      </c>
      <c r="D40" s="33">
        <f t="shared" si="8"/>
        <v>0</v>
      </c>
      <c r="E40" s="33">
        <v>0</v>
      </c>
      <c r="F40" s="33">
        <v>0</v>
      </c>
      <c r="G40" s="33">
        <f t="shared" si="11"/>
        <v>0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35">
        <v>157000</v>
      </c>
      <c r="C42" s="35">
        <v>0</v>
      </c>
      <c r="D42" s="33">
        <f t="shared" si="8"/>
        <v>157000</v>
      </c>
      <c r="E42" s="35">
        <v>157000</v>
      </c>
      <c r="F42" s="35">
        <v>157000</v>
      </c>
      <c r="G42" s="33">
        <f t="shared" si="11"/>
        <v>0</v>
      </c>
      <c r="H42" s="14" t="s">
        <v>116</v>
      </c>
    </row>
    <row r="43" spans="1:8">
      <c r="A43" s="8" t="s">
        <v>46</v>
      </c>
      <c r="B43" s="35">
        <v>291000</v>
      </c>
      <c r="C43" s="35">
        <v>197897.62</v>
      </c>
      <c r="D43" s="33">
        <f t="shared" si="8"/>
        <v>488897.62</v>
      </c>
      <c r="E43" s="35">
        <v>488897.62</v>
      </c>
      <c r="F43" s="35">
        <v>488897.62</v>
      </c>
      <c r="G43" s="33">
        <f t="shared" si="11"/>
        <v>0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80500</v>
      </c>
      <c r="C48" s="33">
        <f t="shared" ref="C48:G48" si="12">SUM(C49:C57)</f>
        <v>226150.32</v>
      </c>
      <c r="D48" s="33">
        <f t="shared" si="12"/>
        <v>306650.32</v>
      </c>
      <c r="E48" s="33">
        <f t="shared" si="12"/>
        <v>162218.32</v>
      </c>
      <c r="F48" s="33">
        <f t="shared" si="12"/>
        <v>162218.32</v>
      </c>
      <c r="G48" s="33">
        <f t="shared" si="12"/>
        <v>144432</v>
      </c>
    </row>
    <row r="49" spans="1:8">
      <c r="A49" s="8" t="s">
        <v>52</v>
      </c>
      <c r="B49" s="35">
        <v>71500</v>
      </c>
      <c r="C49" s="35">
        <v>200200</v>
      </c>
      <c r="D49" s="33">
        <f t="shared" si="8"/>
        <v>271700</v>
      </c>
      <c r="E49" s="35">
        <v>133268</v>
      </c>
      <c r="F49" s="35">
        <v>133268</v>
      </c>
      <c r="G49" s="33">
        <f t="shared" ref="G49:G57" si="13">D49-E49</f>
        <v>138432</v>
      </c>
      <c r="H49" s="16" t="s">
        <v>120</v>
      </c>
    </row>
    <row r="50" spans="1:8">
      <c r="A50" s="8" t="s">
        <v>53</v>
      </c>
      <c r="B50" s="35">
        <v>0</v>
      </c>
      <c r="C50" s="35">
        <v>28950.32</v>
      </c>
      <c r="D50" s="33">
        <f t="shared" si="8"/>
        <v>28950.32</v>
      </c>
      <c r="E50" s="35">
        <v>28950.32</v>
      </c>
      <c r="F50" s="35">
        <v>28950.32</v>
      </c>
      <c r="G50" s="33">
        <f t="shared" si="13"/>
        <v>0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3">
        <f t="shared" si="8"/>
        <v>0</v>
      </c>
      <c r="E51" s="33">
        <v>0</v>
      </c>
      <c r="F51" s="33">
        <v>0</v>
      </c>
      <c r="G51" s="33">
        <f t="shared" si="13"/>
        <v>0</v>
      </c>
      <c r="H51" s="16" t="s">
        <v>122</v>
      </c>
    </row>
    <row r="52" spans="1:8">
      <c r="A52" s="8" t="s">
        <v>55</v>
      </c>
      <c r="B52" s="33">
        <v>0</v>
      </c>
      <c r="C52" s="33">
        <v>0</v>
      </c>
      <c r="D52" s="33">
        <f t="shared" si="8"/>
        <v>0</v>
      </c>
      <c r="E52" s="33">
        <v>0</v>
      </c>
      <c r="F52" s="33">
        <v>0</v>
      </c>
      <c r="G52" s="33">
        <f t="shared" si="13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35">
        <v>9000</v>
      </c>
      <c r="C54" s="35">
        <v>-3000</v>
      </c>
      <c r="D54" s="33">
        <f t="shared" si="8"/>
        <v>6000</v>
      </c>
      <c r="E54" s="35">
        <v>0</v>
      </c>
      <c r="F54" s="35">
        <v>0</v>
      </c>
      <c r="G54" s="33">
        <f t="shared" si="13"/>
        <v>6000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0</v>
      </c>
      <c r="C58" s="33">
        <f t="shared" ref="C58:G58" si="14">SUM(C59:C61)</f>
        <v>0</v>
      </c>
      <c r="D58" s="33">
        <f t="shared" si="14"/>
        <v>0</v>
      </c>
      <c r="E58" s="33">
        <f t="shared" si="14"/>
        <v>0</v>
      </c>
      <c r="F58" s="33">
        <f t="shared" si="14"/>
        <v>0</v>
      </c>
      <c r="G58" s="33">
        <f t="shared" si="14"/>
        <v>0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33">
        <v>0</v>
      </c>
      <c r="C60" s="33">
        <v>0</v>
      </c>
      <c r="D60" s="33">
        <f t="shared" si="8"/>
        <v>0</v>
      </c>
      <c r="E60" s="33">
        <v>0</v>
      </c>
      <c r="F60" s="33">
        <v>0</v>
      </c>
      <c r="G60" s="33">
        <f t="shared" si="15"/>
        <v>0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6">SUM(C63:C67,C69:C70)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3">
        <f t="shared" si="8"/>
        <v>0</v>
      </c>
      <c r="E70" s="33">
        <v>0</v>
      </c>
      <c r="F70" s="33">
        <v>0</v>
      </c>
      <c r="G70" s="33">
        <f t="shared" si="17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0</v>
      </c>
      <c r="C84" s="32">
        <f t="shared" ref="C84:G84" si="22">C85+C93+C103+C113+C123+C133+C137+C146+C150</f>
        <v>0</v>
      </c>
      <c r="D84" s="32">
        <f t="shared" si="22"/>
        <v>0</v>
      </c>
      <c r="E84" s="32">
        <f t="shared" si="22"/>
        <v>0</v>
      </c>
      <c r="F84" s="32">
        <f t="shared" si="22"/>
        <v>0</v>
      </c>
      <c r="G84" s="32">
        <f t="shared" si="22"/>
        <v>0</v>
      </c>
    </row>
    <row r="85" spans="1:8">
      <c r="A85" s="7" t="s">
        <v>13</v>
      </c>
      <c r="B85" s="33">
        <f>SUM(B86:B92)</f>
        <v>0</v>
      </c>
      <c r="C85" s="33">
        <f t="shared" ref="C85:G85" si="23">SUM(C86:C92)</f>
        <v>0</v>
      </c>
      <c r="D85" s="33">
        <f t="shared" si="23"/>
        <v>0</v>
      </c>
      <c r="E85" s="33">
        <f t="shared" si="23"/>
        <v>0</v>
      </c>
      <c r="F85" s="33">
        <f t="shared" si="23"/>
        <v>0</v>
      </c>
      <c r="G85" s="33">
        <f t="shared" si="23"/>
        <v>0</v>
      </c>
    </row>
    <row r="86" spans="1:8">
      <c r="A86" s="8" t="s">
        <v>14</v>
      </c>
      <c r="B86" s="33">
        <v>0</v>
      </c>
      <c r="C86" s="33">
        <v>0</v>
      </c>
      <c r="D86" s="33">
        <f t="shared" ref="D86:D92" si="24">B86+C86</f>
        <v>0</v>
      </c>
      <c r="E86" s="33">
        <v>0</v>
      </c>
      <c r="F86" s="33">
        <v>0</v>
      </c>
      <c r="G86" s="33">
        <f t="shared" ref="G86:G92" si="25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3">
        <f t="shared" si="24"/>
        <v>0</v>
      </c>
      <c r="E87" s="33">
        <v>0</v>
      </c>
      <c r="F87" s="33">
        <v>0</v>
      </c>
      <c r="G87" s="33">
        <f t="shared" si="25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3">
        <f t="shared" si="24"/>
        <v>0</v>
      </c>
      <c r="E88" s="33">
        <v>0</v>
      </c>
      <c r="F88" s="33">
        <v>0</v>
      </c>
      <c r="G88" s="33">
        <f t="shared" si="25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3">
        <f t="shared" si="24"/>
        <v>0</v>
      </c>
      <c r="E89" s="33">
        <v>0</v>
      </c>
      <c r="F89" s="33">
        <v>0</v>
      </c>
      <c r="G89" s="33">
        <f t="shared" si="25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3">
        <f t="shared" si="24"/>
        <v>0</v>
      </c>
      <c r="E90" s="33">
        <v>0</v>
      </c>
      <c r="F90" s="33">
        <v>0</v>
      </c>
      <c r="G90" s="33">
        <f t="shared" si="25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3">
        <f t="shared" si="24"/>
        <v>0</v>
      </c>
      <c r="E92" s="33">
        <v>0</v>
      </c>
      <c r="F92" s="33">
        <v>0</v>
      </c>
      <c r="G92" s="33">
        <f t="shared" si="25"/>
        <v>0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6">SUM(C94:C102)</f>
        <v>0</v>
      </c>
      <c r="D93" s="33">
        <f t="shared" si="26"/>
        <v>0</v>
      </c>
      <c r="E93" s="33">
        <f t="shared" si="26"/>
        <v>0</v>
      </c>
      <c r="F93" s="33">
        <f t="shared" si="26"/>
        <v>0</v>
      </c>
      <c r="G93" s="33">
        <f t="shared" si="26"/>
        <v>0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3">
        <f t="shared" si="27"/>
        <v>0</v>
      </c>
      <c r="E95" s="33">
        <v>0</v>
      </c>
      <c r="F95" s="33">
        <v>0</v>
      </c>
      <c r="G95" s="33">
        <f t="shared" si="28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9">SUM(C104:C112)</f>
        <v>0</v>
      </c>
      <c r="D103" s="33">
        <f t="shared" si="29"/>
        <v>0</v>
      </c>
      <c r="E103" s="33">
        <f t="shared" si="29"/>
        <v>0</v>
      </c>
      <c r="F103" s="33">
        <f t="shared" si="29"/>
        <v>0</v>
      </c>
      <c r="G103" s="33">
        <f t="shared" si="29"/>
        <v>0</v>
      </c>
    </row>
    <row r="104" spans="1:8">
      <c r="A104" s="8" t="s">
        <v>32</v>
      </c>
      <c r="B104" s="33">
        <v>0</v>
      </c>
      <c r="C104" s="33">
        <v>0</v>
      </c>
      <c r="D104" s="33">
        <f t="shared" ref="D104:D112" si="30">B104+C104</f>
        <v>0</v>
      </c>
      <c r="E104" s="33">
        <v>0</v>
      </c>
      <c r="F104" s="33">
        <v>0</v>
      </c>
      <c r="G104" s="33">
        <f t="shared" ref="G104:G112" si="31">D104-E104</f>
        <v>0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33">
        <v>0</v>
      </c>
      <c r="C106" s="33">
        <v>0</v>
      </c>
      <c r="D106" s="33">
        <f t="shared" si="30"/>
        <v>0</v>
      </c>
      <c r="E106" s="33">
        <v>0</v>
      </c>
      <c r="F106" s="33">
        <v>0</v>
      </c>
      <c r="G106" s="33">
        <f t="shared" si="31"/>
        <v>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3">
        <v>0</v>
      </c>
      <c r="C108" s="33">
        <v>0</v>
      </c>
      <c r="D108" s="33">
        <f t="shared" si="30"/>
        <v>0</v>
      </c>
      <c r="E108" s="33">
        <v>0</v>
      </c>
      <c r="F108" s="33">
        <v>0</v>
      </c>
      <c r="G108" s="33">
        <f t="shared" si="31"/>
        <v>0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0</v>
      </c>
      <c r="C113" s="33">
        <f t="shared" ref="C113:G113" si="32">SUM(C114:C122)</f>
        <v>0</v>
      </c>
      <c r="D113" s="33">
        <f t="shared" si="32"/>
        <v>0</v>
      </c>
      <c r="E113" s="33">
        <f t="shared" si="32"/>
        <v>0</v>
      </c>
      <c r="F113" s="33">
        <f t="shared" si="32"/>
        <v>0</v>
      </c>
      <c r="G113" s="33">
        <f t="shared" si="32"/>
        <v>0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3">
        <v>0</v>
      </c>
      <c r="C115" s="33">
        <v>0</v>
      </c>
      <c r="D115" s="33">
        <f t="shared" si="33"/>
        <v>0</v>
      </c>
      <c r="E115" s="33">
        <v>0</v>
      </c>
      <c r="F115" s="33">
        <v>0</v>
      </c>
      <c r="G115" s="33">
        <f t="shared" si="34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33">
        <v>0</v>
      </c>
      <c r="C117" s="33">
        <v>0</v>
      </c>
      <c r="D117" s="33">
        <f t="shared" si="33"/>
        <v>0</v>
      </c>
      <c r="E117" s="33">
        <v>0</v>
      </c>
      <c r="F117" s="33">
        <v>0</v>
      </c>
      <c r="G117" s="33">
        <f t="shared" si="34"/>
        <v>0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0</v>
      </c>
      <c r="D123" s="33">
        <f t="shared" si="35"/>
        <v>0</v>
      </c>
      <c r="E123" s="33">
        <f t="shared" si="35"/>
        <v>0</v>
      </c>
      <c r="F123" s="33">
        <f t="shared" si="35"/>
        <v>0</v>
      </c>
      <c r="G123" s="33">
        <f t="shared" si="35"/>
        <v>0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3">
        <f t="shared" si="36"/>
        <v>0</v>
      </c>
      <c r="E126" s="33">
        <v>0</v>
      </c>
      <c r="F126" s="33">
        <v>0</v>
      </c>
      <c r="G126" s="33">
        <f t="shared" si="37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3">
        <f t="shared" si="39"/>
        <v>0</v>
      </c>
      <c r="E135" s="33">
        <v>0</v>
      </c>
      <c r="F135" s="33">
        <v>0</v>
      </c>
      <c r="G135" s="33">
        <f t="shared" si="40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0</v>
      </c>
      <c r="C137" s="33">
        <f t="shared" ref="C137:G137" si="41">SUM(C138:C142,C144:C145)</f>
        <v>0</v>
      </c>
      <c r="D137" s="33">
        <f t="shared" si="41"/>
        <v>0</v>
      </c>
      <c r="E137" s="33">
        <f t="shared" si="41"/>
        <v>0</v>
      </c>
      <c r="F137" s="33">
        <f t="shared" si="41"/>
        <v>0</v>
      </c>
      <c r="G137" s="33">
        <f t="shared" si="41"/>
        <v>0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3">
        <v>0</v>
      </c>
      <c r="C145" s="33">
        <v>0</v>
      </c>
      <c r="D145" s="33">
        <f t="shared" si="39"/>
        <v>0</v>
      </c>
      <c r="E145" s="33">
        <v>0</v>
      </c>
      <c r="F145" s="33">
        <v>0</v>
      </c>
      <c r="G145" s="33">
        <f t="shared" si="42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18217715.32</v>
      </c>
      <c r="C159" s="32">
        <f t="shared" ref="C159:G159" si="47">C9+C84</f>
        <v>3464106.6999999997</v>
      </c>
      <c r="D159" s="32">
        <f t="shared" si="47"/>
        <v>21681822.02</v>
      </c>
      <c r="E159" s="32">
        <f t="shared" si="47"/>
        <v>20427617.27</v>
      </c>
      <c r="F159" s="32">
        <f t="shared" si="47"/>
        <v>20421732.27</v>
      </c>
      <c r="G159" s="32">
        <f t="shared" si="47"/>
        <v>1254204.7500000002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1">
      <c r="A161" s="36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2025-02-17T18:56:37Z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