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EAFE8548-D58C-4436-82B0-89AE43CE14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  <c r="D62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<sst xmlns="http://schemas.openxmlformats.org/spreadsheetml/2006/main" count="62" uniqueCount="53">
  <si>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</si>
  <si>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</si>
  <si>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</si>
  <si>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</si>
  <si>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</si>
  <si>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</si>
  <si>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</si>
  <si>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</si>
  <si>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</si>
  <si>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</si>
  <si>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</si>
  <si>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</si>
  <si>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</si>
  <si>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</si>
  <si>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</si>
  <si>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</si>
  <si>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</si>
  <si>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</si>
  <si>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</si>
  <si>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</si>
  <si>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</si>
  <si>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</si>
  <si>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</si>
  <si>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</si>
  <si>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</si>
  <si>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</si>
  <si>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</si>
  <si>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</si>
  <si>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</si>
  <si>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</si>
  <si>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</si>
  <si>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</si>
  <si>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</si>
  <si>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</si>
  <si>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</si>
  <si>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</si>
  <si>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</si>
  <si>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</si>
  <si>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</si>
  <si>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</si>
  <si>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</si>
  <si>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</si>
  <si>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</si>
  <si>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</si>
  <si>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</si>
  <si>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</si>
  <si>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</si>
  <si>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</si>
  <si>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</si>
  <si>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</si>
  <si>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</si>
  <si>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</si>
  <si>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MUSEO ICONOGRAFICO DEL QUIJOTE
Estado de Flujos de Efectivo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</si>
</sst>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F1" sqref="F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8493075.2599999998</v>
      </c>
      <c r="E5" s="14">
        <f>SUM(E6:E15)</f>
        <v>20815377.279999997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360544.89</v>
      </c>
      <c r="E12" s="17">
        <v>3141358.52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8082526.0199999996</v>
      </c>
      <c r="E14" s="17">
        <v>17572036.68</v>
      </c>
    </row>
    <row r="15" spans="1:5" x14ac:dyDescent="0.2">
      <c r="A15" s="26" t="s">
        <v>48</v>
      </c>
      <c r="C15" s="15" t="s">
        <v>6</v>
      </c>
      <c r="D15" s="16">
        <v>50004.35</v>
      </c>
      <c r="E15" s="17">
        <v>101982.08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8638892.2100000009</v>
      </c>
      <c r="E16" s="14">
        <f>SUM(E17:E32)</f>
        <v>18427752.649999999</v>
      </c>
    </row>
    <row r="17" spans="1:5" x14ac:dyDescent="0.2">
      <c r="A17" s="26">
        <v>5110</v>
      </c>
      <c r="C17" s="15" t="s">
        <v>8</v>
      </c>
      <c r="D17" s="16">
        <v>4616670.26</v>
      </c>
      <c r="E17" s="17">
        <v>9788043.7699999996</v>
      </c>
    </row>
    <row r="18" spans="1:5" x14ac:dyDescent="0.2">
      <c r="A18" s="26">
        <v>5120</v>
      </c>
      <c r="C18" s="15" t="s">
        <v>9</v>
      </c>
      <c r="D18" s="16">
        <v>192788.37</v>
      </c>
      <c r="E18" s="17">
        <v>475106.47</v>
      </c>
    </row>
    <row r="19" spans="1:5" x14ac:dyDescent="0.2">
      <c r="A19" s="26">
        <v>5130</v>
      </c>
      <c r="C19" s="15" t="s">
        <v>10</v>
      </c>
      <c r="D19" s="16">
        <v>3731236.35</v>
      </c>
      <c r="E19" s="17">
        <v>7992676.9400000004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98197.23</v>
      </c>
      <c r="E24" s="17">
        <v>171925.47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-145816.95000000112</v>
      </c>
      <c r="E33" s="14">
        <f>E5-E16</f>
        <v>2387624.629999999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14895724.560000001</v>
      </c>
      <c r="E36" s="14">
        <f>SUM(E37:E39)</f>
        <v>-26590.689999999944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2746969.18</v>
      </c>
    </row>
    <row r="39" spans="1:5" x14ac:dyDescent="0.2">
      <c r="A39" s="4"/>
      <c r="C39" s="15" t="s">
        <v>28</v>
      </c>
      <c r="D39" s="16">
        <v>14895724.560000001</v>
      </c>
      <c r="E39" s="17">
        <v>-2773559.87</v>
      </c>
    </row>
    <row r="40" spans="1:5" x14ac:dyDescent="0.2">
      <c r="A40" s="4"/>
      <c r="B40" s="11" t="s">
        <v>7</v>
      </c>
      <c r="C40" s="12"/>
      <c r="D40" s="13">
        <f>SUM(D41:D43)</f>
        <v>14815724.560000001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14815724.560000001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80000</v>
      </c>
      <c r="E44" s="14">
        <f>E36-E40</f>
        <v>-26590.689999999944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-683850.09</v>
      </c>
      <c r="E47" s="14">
        <f>SUM(E48+E51)</f>
        <v>-33649.31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-683850.09</v>
      </c>
      <c r="E51" s="17">
        <v>-33649.31</v>
      </c>
    </row>
    <row r="52" spans="1:5" x14ac:dyDescent="0.2">
      <c r="A52" s="4"/>
      <c r="B52" s="11" t="s">
        <v>7</v>
      </c>
      <c r="C52" s="12"/>
      <c r="D52" s="13">
        <f>SUM(D53+D56)</f>
        <v>729679.1</v>
      </c>
      <c r="E52" s="14">
        <f>SUM(E53+E56)</f>
        <v>1416514.23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729679.1</v>
      </c>
      <c r="E56" s="17">
        <v>1416514.23</v>
      </c>
    </row>
    <row r="57" spans="1:5" x14ac:dyDescent="0.2">
      <c r="A57" s="18" t="s">
        <v>38</v>
      </c>
      <c r="C57" s="19"/>
      <c r="D57" s="13">
        <f>D47-D52</f>
        <v>-1413529.19</v>
      </c>
      <c r="E57" s="14">
        <f>E47-E52</f>
        <v>-1450163.54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-1479346.1400000011</v>
      </c>
      <c r="E59" s="14">
        <f>E57+E44+E33</f>
        <v>910870.39999999898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2773422.12</v>
      </c>
      <c r="E61" s="14">
        <v>1862551.72</v>
      </c>
    </row>
    <row r="62" spans="1:5" x14ac:dyDescent="0.2">
      <c r="A62" s="18" t="s">
        <v>41</v>
      </c>
      <c r="C62" s="19"/>
      <c r="D62" s="13">
        <f>D59+D61</f>
        <v>1294075.9799999991</v>
      </c>
      <c r="E62" s="14">
        <v>2773422.12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2020-08-18T00:42:24Z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