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92B740D2-7847-45D4-A60C-1764ABFA37C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<sst xmlns="http://schemas.openxmlformats.org/spreadsheetml/2006/main" count="27" uniqueCount="27">
  <si>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</si>
  <si>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</si>
  <si>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</si>
  <si>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</si>
  <si>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</si>
  <si>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</si>
  <si>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</si>
  <si>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</si>
  <si>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</si>
  <si>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</si>
  <si>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</si>
  <si>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</si>
  <si>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</si>
  <si>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</si>
  <si>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</si>
  <si>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</si>
  <si>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</si>
  <si>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</si>
  <si>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</si>
  <si>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</si>
  <si>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</si>
  <si>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</si>
  <si>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</si>
  <si>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</si>
  <si>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</si>
  <si>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</si>
  <si>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MUSEO ICONOGRAFICO DEL QUIJOTE
Estado Analítico del Activo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</si>
</sst>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Normal="100" workbookViewId="0">
      <selection activeCell="H28" sqref="H2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72601391.860000014</v>
      </c>
      <c r="D4" s="13">
        <f>SUM(D6+D15)</f>
        <v>53989581.469999999</v>
      </c>
      <c r="E4" s="13">
        <f>SUM(E6+E15)</f>
        <v>40504429.530000001</v>
      </c>
      <c r="F4" s="13">
        <f>SUM(F6+F15)</f>
        <v>86086543.800000012</v>
      </c>
      <c r="G4" s="13">
        <f>SUM(G6+G15)</f>
        <v>13485151.940000001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3158717.0100000002</v>
      </c>
      <c r="D6" s="13">
        <f>SUM(D7:D13)</f>
        <v>18423068.370000001</v>
      </c>
      <c r="E6" s="13">
        <f>SUM(E7:E13)</f>
        <v>20013599.919999998</v>
      </c>
      <c r="F6" s="13">
        <f>SUM(F7:F13)</f>
        <v>1568185.46</v>
      </c>
      <c r="G6" s="13">
        <f>SUM(G7:G13)</f>
        <v>-1590531.55</v>
      </c>
    </row>
    <row r="7" spans="1:7" x14ac:dyDescent="0.2">
      <c r="A7" s="3">
        <v>1110</v>
      </c>
      <c r="B7" s="7" t="s">
        <v>9</v>
      </c>
      <c r="C7" s="18">
        <v>2773422.12</v>
      </c>
      <c r="D7" s="18">
        <v>9640451.1300000008</v>
      </c>
      <c r="E7" s="18">
        <v>11119797.27</v>
      </c>
      <c r="F7" s="18">
        <f>C7+D7-E7</f>
        <v>1294075.9800000004</v>
      </c>
      <c r="G7" s="18">
        <f t="shared" ref="G7:G13" si="0">F7-C7</f>
        <v>-1479346.1399999997</v>
      </c>
    </row>
    <row r="8" spans="1:7" x14ac:dyDescent="0.2">
      <c r="A8" s="3">
        <v>1120</v>
      </c>
      <c r="B8" s="7" t="s">
        <v>10</v>
      </c>
      <c r="C8" s="18">
        <v>265141.49</v>
      </c>
      <c r="D8" s="18">
        <v>8726221.5299999993</v>
      </c>
      <c r="E8" s="18">
        <v>8856497.9199999999</v>
      </c>
      <c r="F8" s="18">
        <f t="shared" ref="F8:F13" si="1">C8+D8-E8</f>
        <v>134865.09999999963</v>
      </c>
      <c r="G8" s="18">
        <f t="shared" si="0"/>
        <v>-130276.39000000036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120153.4</v>
      </c>
      <c r="D10" s="18">
        <v>56395.71</v>
      </c>
      <c r="E10" s="18">
        <v>37304.730000000003</v>
      </c>
      <c r="F10" s="18">
        <f t="shared" si="1"/>
        <v>139244.37999999998</v>
      </c>
      <c r="G10" s="18">
        <f t="shared" si="0"/>
        <v>19090.979999999981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69442674.850000009</v>
      </c>
      <c r="D15" s="13">
        <f>SUM(D16:D24)</f>
        <v>35566513.100000001</v>
      </c>
      <c r="E15" s="13">
        <f>SUM(E16:E24)</f>
        <v>20490829.609999999</v>
      </c>
      <c r="F15" s="13">
        <f>SUM(F16:F24)</f>
        <v>84518358.340000018</v>
      </c>
      <c r="G15" s="13">
        <f>SUM(G16:G24)</f>
        <v>15075683.490000002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8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8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8" x14ac:dyDescent="0.2">
      <c r="A19" s="3">
        <v>1240</v>
      </c>
      <c r="B19" s="7" t="s">
        <v>18</v>
      </c>
      <c r="C19" s="18">
        <v>70513483.650000006</v>
      </c>
      <c r="D19" s="18">
        <v>35248785.490000002</v>
      </c>
      <c r="E19" s="18">
        <v>20433060.93</v>
      </c>
      <c r="F19" s="18">
        <f t="shared" si="3"/>
        <v>85329208.210000008</v>
      </c>
      <c r="G19" s="18">
        <f t="shared" si="2"/>
        <v>14815724.560000002</v>
      </c>
    </row>
    <row r="20" spans="1:8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8" x14ac:dyDescent="0.2">
      <c r="A21" s="3">
        <v>1260</v>
      </c>
      <c r="B21" s="7" t="s">
        <v>20</v>
      </c>
      <c r="C21" s="18">
        <v>-1072383.6599999999</v>
      </c>
      <c r="D21" s="18">
        <v>0</v>
      </c>
      <c r="E21" s="18">
        <v>0</v>
      </c>
      <c r="F21" s="18">
        <f t="shared" si="3"/>
        <v>-1072383.6599999999</v>
      </c>
      <c r="G21" s="18">
        <f t="shared" si="2"/>
        <v>0</v>
      </c>
    </row>
    <row r="22" spans="1:8" x14ac:dyDescent="0.2">
      <c r="A22" s="3">
        <v>1270</v>
      </c>
      <c r="B22" s="7" t="s">
        <v>21</v>
      </c>
      <c r="C22" s="18">
        <v>1574.86</v>
      </c>
      <c r="D22" s="18">
        <v>317727.61</v>
      </c>
      <c r="E22" s="18">
        <v>57768.68</v>
      </c>
      <c r="F22" s="18">
        <f t="shared" si="3"/>
        <v>261533.78999999998</v>
      </c>
      <c r="G22" s="18">
        <f t="shared" si="2"/>
        <v>259958.93</v>
      </c>
    </row>
    <row r="23" spans="1:8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8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8" x14ac:dyDescent="0.2">
      <c r="A25" s="16"/>
      <c r="B25" s="6"/>
      <c r="C25" s="14"/>
      <c r="D25" s="14"/>
      <c r="E25" s="14"/>
      <c r="F25" s="14"/>
      <c r="G25" s="14"/>
    </row>
    <row r="26" spans="1:8" x14ac:dyDescent="0.2">
      <c r="B26" s="23" t="s">
        <v>25</v>
      </c>
      <c r="C26" s="23"/>
      <c r="D26" s="23"/>
      <c r="E26" s="23"/>
      <c r="F26" s="23"/>
      <c r="G26" s="23"/>
    </row>
    <row r="28" spans="1:8" x14ac:dyDescent="0.2">
      <c r="H28" s="24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2020-08-18T00:43:02Z</cp:lastPrinted>
  <dcterms:created xsi:type="dcterms:W3CDTF">2014-02-09T04:04:15Z</dcterms:created>
  <dcterms:modified xsi:type="dcterms:W3CDTF">2020-08-18T00:55:48Z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