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apu\OneDrive\Escritorio\Respaldo 2023\2023\Estados Financieros\4to trimestre\Pagina\03_Información programática\"/>
    </mc:Choice>
  </mc:AlternateContent>
  <bookViews>
    <workbookView xWindow="0" yWindow="0" windowWidth="23040" windowHeight="952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8" i="5" l="1"/>
  <c r="T17" i="5"/>
  <c r="T16" i="5"/>
  <c r="T15" i="5"/>
  <c r="T13" i="5"/>
  <c r="U18" i="5"/>
  <c r="U17" i="5"/>
  <c r="U16" i="5"/>
  <c r="U15" i="5"/>
  <c r="U14" i="5"/>
  <c r="U13" i="5"/>
  <c r="U12" i="5"/>
  <c r="U11" i="5"/>
  <c r="U10" i="5"/>
  <c r="U9" i="5"/>
  <c r="U8" i="5"/>
  <c r="U7" i="5"/>
  <c r="U6" i="5"/>
  <c r="U5" i="5"/>
  <c r="T11" i="5"/>
  <c r="T10" i="5"/>
  <c r="T6" i="5"/>
  <c r="T5" i="5"/>
  <c r="T7" i="5"/>
  <c r="T9" i="5"/>
  <c r="T8" i="5"/>
  <c r="V9" i="5" l="1"/>
  <c r="V18" i="5" l="1"/>
  <c r="V17" i="5"/>
  <c r="V16" i="5"/>
  <c r="V15" i="5"/>
  <c r="V14" i="5"/>
  <c r="V13" i="5"/>
  <c r="V12" i="5"/>
  <c r="V11" i="5"/>
  <c r="V10" i="5"/>
  <c r="V8" i="5"/>
  <c r="V7" i="5"/>
  <c r="V6" i="5"/>
  <c r="V5" i="5"/>
</calcChain>
</file>

<file path=xl/sharedStrings.xml><?xml version="1.0" encoding="utf-8"?>
<sst xmlns="http://schemas.openxmlformats.org/spreadsheetml/2006/main" count="169" uniqueCount="124">
  <si>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</si>
  <si>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</si>
  <si>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</si>
  <si>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</si>
  <si>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</si>
  <si>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</si>
  <si>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</si>
  <si>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</si>
  <si>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</si>
  <si>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</si>
  <si>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</si>
  <si>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</si>
  <si>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</si>
  <si>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</si>
  <si>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</si>
  <si>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</si>
  <si>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</si>
  <si>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</si>
  <si>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</si>
  <si>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</si>
  <si>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</si>
  <si>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</si>
  <si>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</si>
  <si>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</si>
  <si>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</si>
  <si>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</si>
  <si>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</si>
  <si>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</si>
  <si>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</si>
  <si>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</si>
  <si>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</si>
  <si>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</si>
  <si>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</si>
  <si>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</si>
  <si>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</si>
  <si>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</si>
  <si>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</si>
  <si>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</si>
  <si>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</si>
  <si>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</si>
  <si>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</si>
  <si>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</si>
  <si>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</si>
  <si>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</si>
  <si>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</si>
  <si>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</si>
  <si>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</si>
  <si>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</si>
  <si>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</si>
  <si>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</si>
  <si>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</si>
  <si>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</si>
  <si>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</si>
  <si>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</si>
  <si>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</si>
  <si>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</si>
  <si>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</si>
  <si>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</si>
  <si>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</si>
  <si>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</si>
  <si>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</si>
  <si>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</si>
  <si>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</si>
  <si>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</si>
  <si>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</si>
  <si>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</si>
  <si>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</si>
  <si>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</si>
  <si>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</si>
  <si>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</si>
  <si>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</si>
  <si>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</si>
  <si>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</si>
  <si>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</si>
  <si>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</si>
  <si>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</si>
  <si>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</si>
  <si>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</si>
  <si>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</si>
  <si>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</si>
  <si>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</si>
  <si>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</si>
  <si>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</si>
  <si>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</si>
  <si>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</si>
  <si>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</si>
  <si>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t>
  </si>
  <si>
    <t>E003PB0411</t>
  </si>
  <si>
    <t>Desarrollo del programa editorial del MIQ</t>
  </si>
  <si>
    <t>Museo Iconografico del Quijote</t>
  </si>
  <si>
    <t>Si</t>
  </si>
  <si>
    <t>Actividad</t>
  </si>
  <si>
    <t>Difusión de la labor editorial</t>
  </si>
  <si>
    <t>Tasa de variación de ediciones impresas por el Museo Iconográfico del Quijote</t>
  </si>
  <si>
    <t>(A/B-1)*100</t>
  </si>
  <si>
    <t>Tasa de variación en el número de ediciones del sello MIQ difundidas entre la población</t>
  </si>
  <si>
    <t>E003PB0412</t>
  </si>
  <si>
    <t>Desarrollo de eventos artisticos y culturales en el Museo Iconografico del Quiote</t>
  </si>
  <si>
    <t>Promedio de usuarios impactados por producto
cultural y artístico realizado y difundido por el Museo Iconográfico del Quijote</t>
  </si>
  <si>
    <t>A/B</t>
  </si>
  <si>
    <t>E003PB0413</t>
  </si>
  <si>
    <t>Desarrollo del programa de artes visuales del Museo Iconografico del Quijote</t>
  </si>
  <si>
    <t>Realizacion de exposiciones en el Museo Iconografico del Quijote</t>
  </si>
  <si>
    <t>Promedio de asistentes por exposición de obra plástica intra y extra muros realizada por el Museo
Iconográfico del Quijote</t>
  </si>
  <si>
    <t>E003PB2835</t>
  </si>
  <si>
    <t>Desarrollo de Actividades de Fomento a la lectura</t>
  </si>
  <si>
    <t>Promedio de asistentes a las actividades de fomento
a la lectura realizadas por el MIQ</t>
  </si>
  <si>
    <t>G</t>
  </si>
  <si>
    <t>M000GA2018</t>
  </si>
  <si>
    <t>Direccion estratégica del MIQ</t>
  </si>
  <si>
    <t>Convenios o acuerdos con otras Instituciones
vinculadas</t>
  </si>
  <si>
    <t>A/B*100</t>
  </si>
  <si>
    <t>Procesos y entregables de la unidades administrativas debidamente cumplidas</t>
  </si>
  <si>
    <t>-</t>
  </si>
  <si>
    <t>Proyectos de inversión pública y privados presentados y gestionados</t>
  </si>
  <si>
    <t>Estados financieros trimestrales generados</t>
  </si>
  <si>
    <t>Manuales actualizados y publicados</t>
  </si>
  <si>
    <t>Expedientes de seguimiento</t>
  </si>
  <si>
    <t>Requisiciones atendidas</t>
  </si>
  <si>
    <t>P000GB1023</t>
  </si>
  <si>
    <t>Administración de los recursos humanos, materiales y financieros del MIQ</t>
  </si>
  <si>
    <t>Solicitudes atendidas</t>
  </si>
  <si>
    <t>MUSEO ICONOGRAFICO DEL QUIJOTE
Indicadores de Resultados
Del 1 de enero al 31 de Diciembre de 2023</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</si>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</sst>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8"/>
      <color rgb="FF000000"/>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6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8" xfId="0" applyFont="1" applyFill="1" applyBorder="1" applyAlignment="1">
      <alignment horizontal="center" vertical="center" wrapText="1"/>
    </xf>
    <xf numFmtId="0" fontId="0" fillId="0" borderId="8" xfId="0" applyFont="1" applyFill="1" applyBorder="1" applyAlignment="1">
      <alignment horizontal="left" vertical="center" wrapText="1"/>
    </xf>
    <xf numFmtId="1" fontId="14" fillId="0" borderId="8" xfId="0" applyNumberFormat="1" applyFont="1" applyFill="1" applyBorder="1" applyAlignment="1">
      <alignment horizontal="right" vertical="center" shrinkToFit="1"/>
    </xf>
    <xf numFmtId="9" fontId="14" fillId="0" borderId="9" xfId="0" applyNumberFormat="1" applyFont="1" applyFill="1" applyBorder="1" applyAlignment="1">
      <alignment horizontal="center" vertical="center" shrinkToFit="1"/>
    </xf>
    <xf numFmtId="3" fontId="14" fillId="0" borderId="8" xfId="0" applyNumberFormat="1" applyFont="1" applyFill="1" applyBorder="1" applyAlignment="1">
      <alignment horizontal="right" vertical="center" shrinkToFit="1"/>
    </xf>
    <xf numFmtId="0" fontId="0" fillId="0" borderId="6" xfId="0" applyFont="1" applyBorder="1" applyAlignment="1" applyProtection="1">
      <alignment horizontal="center" vertical="center"/>
    </xf>
    <xf numFmtId="0" fontId="0" fillId="0" borderId="6" xfId="0" applyFont="1" applyBorder="1" applyAlignment="1" applyProtection="1">
      <alignment horizontal="center" vertical="center" wrapText="1"/>
    </xf>
    <xf numFmtId="43" fontId="12" fillId="0" borderId="6" xfId="17" applyFont="1" applyBorder="1" applyAlignment="1" applyProtection="1">
      <alignment vertical="center"/>
    </xf>
    <xf numFmtId="0" fontId="13" fillId="0" borderId="8" xfId="0" applyFont="1" applyFill="1" applyBorder="1" applyAlignment="1">
      <alignment horizontal="right" vertical="center" wrapText="1"/>
    </xf>
    <xf numFmtId="43" fontId="12" fillId="0" borderId="6" xfId="17" applyFont="1" applyBorder="1" applyAlignment="1" applyProtection="1">
      <alignment vertical="center"/>
    </xf>
    <xf numFmtId="43" fontId="12" fillId="0" borderId="6" xfId="17" applyFont="1" applyBorder="1" applyAlignment="1" applyProtection="1">
      <alignment vertical="center"/>
    </xf>
    <xf numFmtId="43" fontId="0" fillId="0" borderId="0" xfId="0" applyNumberFormat="1" applyFont="1" applyAlignment="1" applyProtection="1">
      <alignment horizontal="center" vertical="top"/>
      <protection locked="0"/>
    </xf>
    <xf numFmtId="0" fontId="0" fillId="0" borderId="1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6" xfId="0" applyFont="1" applyBorder="1" applyAlignment="1" applyProtection="1">
      <alignment horizontal="center" vertical="center"/>
    </xf>
    <xf numFmtId="0" fontId="0" fillId="0" borderId="6" xfId="0" applyFont="1" applyBorder="1" applyAlignment="1" applyProtection="1">
      <alignment horizontal="center" vertical="center" wrapText="1"/>
    </xf>
    <xf numFmtId="43" fontId="12" fillId="0" borderId="6" xfId="17" applyFont="1" applyBorder="1" applyAlignment="1" applyProtection="1">
      <alignment vertical="center"/>
    </xf>
    <xf numFmtId="43" fontId="12" fillId="0" borderId="10" xfId="17" applyFont="1" applyBorder="1" applyAlignment="1" applyProtection="1">
      <alignment vertical="center" wrapText="1"/>
    </xf>
    <xf numFmtId="43" fontId="12" fillId="0" borderId="0" xfId="17" applyFont="1" applyBorder="1" applyAlignment="1" applyProtection="1">
      <alignment vertical="center" wrapText="1"/>
    </xf>
    <xf numFmtId="43" fontId="12" fillId="0" borderId="7" xfId="17" applyFont="1" applyBorder="1" applyAlignment="1" applyProtection="1">
      <alignment vertical="center" wrapText="1"/>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0" fillId="0" borderId="7" xfId="0" applyFont="1" applyBorder="1" applyAlignment="1" applyProtection="1">
      <alignment horizontal="center" vertical="center"/>
    </xf>
    <xf numFmtId="43" fontId="12" fillId="0" borderId="0" xfId="17" applyFont="1" applyBorder="1" applyAlignment="1" applyProtection="1">
      <alignment vertical="center"/>
    </xf>
    <xf numFmtId="43" fontId="12" fillId="0" borderId="7" xfId="17" applyFont="1" applyBorder="1" applyAlignment="1" applyProtection="1">
      <alignment vertical="center"/>
    </xf>
    <xf numFmtId="0" fontId="13" fillId="0" borderId="0" xfId="0" applyFont="1" applyProtection="1">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topLeftCell="A13" zoomScale="85" zoomScaleNormal="85" workbookViewId="0">
      <selection activeCell="A20" sqref="A20"/>
    </sheetView>
  </sheetViews>
  <sheetFormatPr baseColWidth="10" defaultColWidth="12"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62" t="s">
        <v>122</v>
      </c>
      <c r="B1" s="63"/>
      <c r="C1" s="63"/>
      <c r="D1" s="63"/>
      <c r="E1" s="63"/>
      <c r="F1" s="63"/>
      <c r="G1" s="63"/>
      <c r="H1" s="63"/>
      <c r="I1" s="63"/>
      <c r="J1" s="63"/>
      <c r="K1" s="63"/>
      <c r="L1" s="63"/>
      <c r="M1" s="63"/>
      <c r="N1" s="63"/>
      <c r="O1" s="63"/>
      <c r="P1" s="63"/>
      <c r="Q1" s="63"/>
      <c r="R1" s="63"/>
      <c r="S1" s="63"/>
      <c r="T1" s="63"/>
      <c r="U1" s="63"/>
      <c r="V1" s="63"/>
      <c r="W1" s="64"/>
    </row>
    <row r="2" spans="1:23" s="1" customFormat="1" ht="11.25" customHeight="1" x14ac:dyDescent="0.2">
      <c r="A2" s="33" t="s">
        <v>85</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37" t="s">
        <v>54</v>
      </c>
      <c r="V3" s="38" t="s">
        <v>31</v>
      </c>
      <c r="W3" s="38"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39">
        <v>21</v>
      </c>
      <c r="V4" s="39">
        <v>22</v>
      </c>
      <c r="W4" s="39">
        <v>23</v>
      </c>
    </row>
    <row r="5" spans="1:23" ht="22.5" x14ac:dyDescent="0.2">
      <c r="A5" s="65" t="s">
        <v>86</v>
      </c>
      <c r="B5" s="65" t="s">
        <v>87</v>
      </c>
      <c r="C5" s="55" t="s">
        <v>88</v>
      </c>
      <c r="D5" s="65">
        <v>242</v>
      </c>
      <c r="E5" s="55" t="s">
        <v>89</v>
      </c>
      <c r="F5" s="66">
        <v>4359540.5599999996</v>
      </c>
      <c r="G5" s="66">
        <v>3876543.49</v>
      </c>
      <c r="H5" s="66">
        <v>3854534.39</v>
      </c>
      <c r="I5" s="66">
        <v>3854534.39</v>
      </c>
      <c r="J5" s="66">
        <v>3854240.12</v>
      </c>
      <c r="K5" s="65" t="s">
        <v>90</v>
      </c>
      <c r="L5" s="65" t="s">
        <v>91</v>
      </c>
      <c r="M5" s="55" t="s">
        <v>92</v>
      </c>
      <c r="N5" s="41" t="s">
        <v>93</v>
      </c>
      <c r="O5" s="41" t="s">
        <v>29</v>
      </c>
      <c r="P5" s="41" t="s">
        <v>94</v>
      </c>
      <c r="Q5" s="42"/>
      <c r="R5" s="43">
        <v>9</v>
      </c>
      <c r="S5" s="43">
        <v>9</v>
      </c>
      <c r="T5" s="43">
        <f>1+1+1+2+2+2+2</f>
        <v>11</v>
      </c>
      <c r="U5" s="43">
        <f t="shared" ref="U5:U18" si="0">S5</f>
        <v>9</v>
      </c>
      <c r="V5" s="43">
        <f t="shared" ref="V5:V18" si="1">T5</f>
        <v>11</v>
      </c>
      <c r="W5" s="44">
        <v>0.33</v>
      </c>
    </row>
    <row r="6" spans="1:23" ht="22.5" x14ac:dyDescent="0.2">
      <c r="A6" s="56"/>
      <c r="B6" s="56"/>
      <c r="C6" s="57"/>
      <c r="D6" s="56"/>
      <c r="E6" s="57"/>
      <c r="F6" s="67"/>
      <c r="G6" s="67"/>
      <c r="H6" s="67"/>
      <c r="I6" s="67"/>
      <c r="J6" s="67"/>
      <c r="K6" s="56"/>
      <c r="L6" s="56"/>
      <c r="M6" s="57"/>
      <c r="N6" s="41" t="s">
        <v>95</v>
      </c>
      <c r="O6" s="41" t="s">
        <v>29</v>
      </c>
      <c r="P6" s="41" t="s">
        <v>94</v>
      </c>
      <c r="Q6" s="42"/>
      <c r="R6" s="45">
        <v>8800</v>
      </c>
      <c r="S6" s="45">
        <v>8800</v>
      </c>
      <c r="T6" s="45">
        <f>599+24638+2178+112+220+439+1908+204+50+402+88+851</f>
        <v>31689</v>
      </c>
      <c r="U6" s="43">
        <f t="shared" si="0"/>
        <v>8800</v>
      </c>
      <c r="V6" s="45">
        <f t="shared" si="1"/>
        <v>31689</v>
      </c>
      <c r="W6" s="44">
        <v>3.12</v>
      </c>
    </row>
    <row r="7" spans="1:23" ht="33.75" x14ac:dyDescent="0.2">
      <c r="A7" s="46" t="s">
        <v>86</v>
      </c>
      <c r="B7" s="46" t="s">
        <v>96</v>
      </c>
      <c r="C7" s="47" t="s">
        <v>97</v>
      </c>
      <c r="D7" s="46">
        <v>242</v>
      </c>
      <c r="E7" s="47" t="s">
        <v>89</v>
      </c>
      <c r="F7" s="48">
        <v>2253333.9</v>
      </c>
      <c r="G7" s="48">
        <v>3045765.77</v>
      </c>
      <c r="H7" s="51">
        <v>2862873.35</v>
      </c>
      <c r="I7" s="51">
        <v>2862873.35</v>
      </c>
      <c r="J7" s="50">
        <v>2792216.31</v>
      </c>
      <c r="K7" s="46" t="s">
        <v>90</v>
      </c>
      <c r="L7" s="46" t="s">
        <v>91</v>
      </c>
      <c r="M7" s="47"/>
      <c r="N7" s="41" t="s">
        <v>98</v>
      </c>
      <c r="O7" s="41" t="s">
        <v>29</v>
      </c>
      <c r="P7" s="41" t="s">
        <v>99</v>
      </c>
      <c r="Q7" s="42"/>
      <c r="R7" s="45">
        <v>85000</v>
      </c>
      <c r="S7" s="45">
        <v>85000</v>
      </c>
      <c r="T7" s="45">
        <f>100+2259+36272+4288+2831+5393+6916+3554+2870+203+276+38</f>
        <v>65000</v>
      </c>
      <c r="U7" s="43">
        <f t="shared" si="0"/>
        <v>85000</v>
      </c>
      <c r="V7" s="45">
        <f t="shared" si="1"/>
        <v>65000</v>
      </c>
      <c r="W7" s="44">
        <v>0.45</v>
      </c>
    </row>
    <row r="8" spans="1:23" ht="33.75" x14ac:dyDescent="0.2">
      <c r="A8" s="46" t="s">
        <v>86</v>
      </c>
      <c r="B8" s="46" t="s">
        <v>100</v>
      </c>
      <c r="C8" s="47" t="s">
        <v>101</v>
      </c>
      <c r="D8" s="46">
        <v>242</v>
      </c>
      <c r="E8" s="47" t="s">
        <v>89</v>
      </c>
      <c r="F8" s="48">
        <v>3531316.87</v>
      </c>
      <c r="G8" s="48">
        <v>3850868.69</v>
      </c>
      <c r="H8" s="51">
        <v>3154632.44</v>
      </c>
      <c r="I8" s="51">
        <v>3154632.44</v>
      </c>
      <c r="J8" s="50">
        <v>3136100.41</v>
      </c>
      <c r="K8" s="46" t="s">
        <v>90</v>
      </c>
      <c r="L8" s="46" t="s">
        <v>91</v>
      </c>
      <c r="M8" s="47" t="s">
        <v>102</v>
      </c>
      <c r="N8" s="41" t="s">
        <v>103</v>
      </c>
      <c r="O8" s="41" t="s">
        <v>29</v>
      </c>
      <c r="P8" s="41" t="s">
        <v>99</v>
      </c>
      <c r="Q8" s="42"/>
      <c r="R8" s="45">
        <v>9075</v>
      </c>
      <c r="S8" s="45">
        <v>9075</v>
      </c>
      <c r="T8" s="45">
        <f>1141+1653+1817+2679+1042+1358+2801+1734+1257+0+8086+2249</f>
        <v>25817</v>
      </c>
      <c r="U8" s="43">
        <f t="shared" si="0"/>
        <v>9075</v>
      </c>
      <c r="V8" s="45">
        <f t="shared" si="1"/>
        <v>25817</v>
      </c>
      <c r="W8" s="44">
        <v>0.51</v>
      </c>
    </row>
    <row r="9" spans="1:23" ht="33.75" x14ac:dyDescent="0.2">
      <c r="A9" s="46" t="s">
        <v>86</v>
      </c>
      <c r="B9" s="46" t="s">
        <v>104</v>
      </c>
      <c r="C9" s="47" t="s">
        <v>105</v>
      </c>
      <c r="D9" s="46">
        <v>242</v>
      </c>
      <c r="E9" s="47" t="s">
        <v>89</v>
      </c>
      <c r="F9" s="48">
        <v>965960</v>
      </c>
      <c r="G9" s="48">
        <v>987355.13</v>
      </c>
      <c r="H9" s="51">
        <v>830582.21</v>
      </c>
      <c r="I9" s="51">
        <v>830582.21</v>
      </c>
      <c r="J9" s="50">
        <v>830331.41</v>
      </c>
      <c r="K9" s="46" t="s">
        <v>90</v>
      </c>
      <c r="L9" s="46" t="s">
        <v>91</v>
      </c>
      <c r="M9" s="47"/>
      <c r="N9" s="41" t="s">
        <v>106</v>
      </c>
      <c r="O9" s="41" t="s">
        <v>29</v>
      </c>
      <c r="P9" s="41" t="s">
        <v>99</v>
      </c>
      <c r="Q9" s="42"/>
      <c r="R9" s="45">
        <v>26000</v>
      </c>
      <c r="S9" s="45">
        <v>26000</v>
      </c>
      <c r="T9" s="45">
        <f>204+643+166+184+120+1622+159+129+162+4963+6390+4251</f>
        <v>18993</v>
      </c>
      <c r="U9" s="43">
        <f t="shared" si="0"/>
        <v>26000</v>
      </c>
      <c r="V9" s="45">
        <f>T9</f>
        <v>18993</v>
      </c>
      <c r="W9" s="44">
        <v>0.04</v>
      </c>
    </row>
    <row r="10" spans="1:23" ht="22.5" x14ac:dyDescent="0.2">
      <c r="A10" s="53" t="s">
        <v>107</v>
      </c>
      <c r="B10" s="53" t="s">
        <v>108</v>
      </c>
      <c r="C10" s="53" t="s">
        <v>109</v>
      </c>
      <c r="D10" s="53">
        <v>242</v>
      </c>
      <c r="E10" s="53" t="s">
        <v>89</v>
      </c>
      <c r="F10" s="59">
        <v>3146349.83</v>
      </c>
      <c r="G10" s="59">
        <v>3670470.58</v>
      </c>
      <c r="H10" s="59">
        <v>3389734.51</v>
      </c>
      <c r="I10" s="59">
        <v>3389734.51</v>
      </c>
      <c r="J10" s="59">
        <v>3389656.35</v>
      </c>
      <c r="K10" s="53" t="s">
        <v>90</v>
      </c>
      <c r="L10" s="53" t="s">
        <v>91</v>
      </c>
      <c r="M10" s="53"/>
      <c r="N10" s="41" t="s">
        <v>110</v>
      </c>
      <c r="O10" s="41" t="s">
        <v>30</v>
      </c>
      <c r="P10" s="41" t="s">
        <v>111</v>
      </c>
      <c r="Q10" s="42"/>
      <c r="R10" s="43">
        <v>2</v>
      </c>
      <c r="S10" s="43">
        <v>7</v>
      </c>
      <c r="T10" s="43">
        <f>1+1+2+1+2</f>
        <v>7</v>
      </c>
      <c r="U10" s="43">
        <f t="shared" si="0"/>
        <v>7</v>
      </c>
      <c r="V10" s="45">
        <f t="shared" si="1"/>
        <v>7</v>
      </c>
      <c r="W10" s="44">
        <v>0.5</v>
      </c>
    </row>
    <row r="11" spans="1:23" ht="22.5" x14ac:dyDescent="0.2">
      <c r="A11" s="54"/>
      <c r="B11" s="54"/>
      <c r="C11" s="54"/>
      <c r="D11" s="54"/>
      <c r="E11" s="54"/>
      <c r="F11" s="60"/>
      <c r="G11" s="60"/>
      <c r="H11" s="60"/>
      <c r="I11" s="60"/>
      <c r="J11" s="60"/>
      <c r="K11" s="54"/>
      <c r="L11" s="54"/>
      <c r="M11" s="54"/>
      <c r="N11" s="41" t="s">
        <v>112</v>
      </c>
      <c r="O11" s="41" t="s">
        <v>30</v>
      </c>
      <c r="P11" s="41" t="s">
        <v>111</v>
      </c>
      <c r="Q11" s="42"/>
      <c r="R11" s="43">
        <v>90</v>
      </c>
      <c r="S11" s="43">
        <v>34</v>
      </c>
      <c r="T11" s="49">
        <f>24+10</f>
        <v>34</v>
      </c>
      <c r="U11" s="43">
        <f t="shared" si="0"/>
        <v>34</v>
      </c>
      <c r="V11" s="45">
        <f t="shared" si="1"/>
        <v>34</v>
      </c>
      <c r="W11" s="44">
        <v>0</v>
      </c>
    </row>
    <row r="12" spans="1:23" ht="22.5" x14ac:dyDescent="0.2">
      <c r="A12" s="54"/>
      <c r="B12" s="54"/>
      <c r="C12" s="54"/>
      <c r="D12" s="54"/>
      <c r="E12" s="54"/>
      <c r="F12" s="60"/>
      <c r="G12" s="60"/>
      <c r="H12" s="60"/>
      <c r="I12" s="60"/>
      <c r="J12" s="60"/>
      <c r="K12" s="54"/>
      <c r="L12" s="54"/>
      <c r="M12" s="54"/>
      <c r="N12" s="41" t="s">
        <v>114</v>
      </c>
      <c r="O12" s="41" t="s">
        <v>30</v>
      </c>
      <c r="P12" s="41" t="s">
        <v>111</v>
      </c>
      <c r="Q12" s="42"/>
      <c r="R12" s="43">
        <v>2</v>
      </c>
      <c r="S12" s="43">
        <v>7</v>
      </c>
      <c r="T12" s="49">
        <v>7</v>
      </c>
      <c r="U12" s="43">
        <f t="shared" si="0"/>
        <v>7</v>
      </c>
      <c r="V12" s="45">
        <f t="shared" si="1"/>
        <v>7</v>
      </c>
      <c r="W12" s="44">
        <v>0</v>
      </c>
    </row>
    <row r="13" spans="1:23" x14ac:dyDescent="0.2">
      <c r="A13" s="54"/>
      <c r="B13" s="54"/>
      <c r="C13" s="54"/>
      <c r="D13" s="54"/>
      <c r="E13" s="54"/>
      <c r="F13" s="60"/>
      <c r="G13" s="60"/>
      <c r="H13" s="60"/>
      <c r="I13" s="60"/>
      <c r="J13" s="60"/>
      <c r="K13" s="54"/>
      <c r="L13" s="54"/>
      <c r="M13" s="54"/>
      <c r="N13" s="41" t="s">
        <v>115</v>
      </c>
      <c r="O13" s="41" t="s">
        <v>30</v>
      </c>
      <c r="P13" s="41" t="s">
        <v>111</v>
      </c>
      <c r="Q13" s="42"/>
      <c r="R13" s="43">
        <v>4</v>
      </c>
      <c r="S13" s="43">
        <v>4</v>
      </c>
      <c r="T13" s="43">
        <f>1+1+1+1</f>
        <v>4</v>
      </c>
      <c r="U13" s="43">
        <f t="shared" si="0"/>
        <v>4</v>
      </c>
      <c r="V13" s="45">
        <f t="shared" si="1"/>
        <v>4</v>
      </c>
      <c r="W13" s="44">
        <v>0.25</v>
      </c>
    </row>
    <row r="14" spans="1:23" x14ac:dyDescent="0.2">
      <c r="A14" s="54"/>
      <c r="B14" s="54"/>
      <c r="C14" s="54"/>
      <c r="D14" s="54"/>
      <c r="E14" s="54"/>
      <c r="F14" s="60"/>
      <c r="G14" s="60"/>
      <c r="H14" s="60"/>
      <c r="I14" s="60"/>
      <c r="J14" s="60"/>
      <c r="K14" s="54"/>
      <c r="L14" s="54"/>
      <c r="M14" s="54"/>
      <c r="N14" s="41" t="s">
        <v>116</v>
      </c>
      <c r="O14" s="41" t="s">
        <v>30</v>
      </c>
      <c r="P14" s="41" t="s">
        <v>111</v>
      </c>
      <c r="Q14" s="42"/>
      <c r="R14" s="43">
        <v>2</v>
      </c>
      <c r="S14" s="43">
        <v>2</v>
      </c>
      <c r="T14" s="49" t="s">
        <v>113</v>
      </c>
      <c r="U14" s="43">
        <f t="shared" si="0"/>
        <v>2</v>
      </c>
      <c r="V14" s="45" t="str">
        <f t="shared" si="1"/>
        <v>-</v>
      </c>
      <c r="W14" s="44">
        <v>0</v>
      </c>
    </row>
    <row r="15" spans="1:23" x14ac:dyDescent="0.2">
      <c r="A15" s="54"/>
      <c r="B15" s="54"/>
      <c r="C15" s="54"/>
      <c r="D15" s="54"/>
      <c r="E15" s="54"/>
      <c r="F15" s="60"/>
      <c r="G15" s="60"/>
      <c r="H15" s="60"/>
      <c r="I15" s="60"/>
      <c r="J15" s="60"/>
      <c r="K15" s="54"/>
      <c r="L15" s="54"/>
      <c r="M15" s="54"/>
      <c r="N15" s="41" t="s">
        <v>117</v>
      </c>
      <c r="O15" s="41" t="s">
        <v>30</v>
      </c>
      <c r="P15" s="41" t="s">
        <v>111</v>
      </c>
      <c r="Q15" s="42"/>
      <c r="R15" s="43">
        <v>20</v>
      </c>
      <c r="S15" s="43">
        <v>20</v>
      </c>
      <c r="T15" s="43">
        <f>1+2+2+15</f>
        <v>20</v>
      </c>
      <c r="U15" s="43">
        <f t="shared" si="0"/>
        <v>20</v>
      </c>
      <c r="V15" s="45">
        <f t="shared" si="1"/>
        <v>20</v>
      </c>
      <c r="W15" s="44">
        <v>0.15</v>
      </c>
    </row>
    <row r="16" spans="1:23" x14ac:dyDescent="0.2">
      <c r="A16" s="55"/>
      <c r="B16" s="55"/>
      <c r="C16" s="55"/>
      <c r="D16" s="55"/>
      <c r="E16" s="55"/>
      <c r="F16" s="61"/>
      <c r="G16" s="61"/>
      <c r="H16" s="61"/>
      <c r="I16" s="61"/>
      <c r="J16" s="61"/>
      <c r="K16" s="55"/>
      <c r="L16" s="55"/>
      <c r="M16" s="55"/>
      <c r="N16" s="41" t="s">
        <v>118</v>
      </c>
      <c r="O16" s="41" t="s">
        <v>30</v>
      </c>
      <c r="P16" s="41" t="s">
        <v>111</v>
      </c>
      <c r="Q16" s="42"/>
      <c r="R16" s="43">
        <v>800</v>
      </c>
      <c r="S16" s="43">
        <v>900</v>
      </c>
      <c r="T16" s="43">
        <f>74+89+114+57+112+86+91+94+86+124+85+92</f>
        <v>1104</v>
      </c>
      <c r="U16" s="43">
        <f t="shared" si="0"/>
        <v>900</v>
      </c>
      <c r="V16" s="45">
        <f t="shared" si="1"/>
        <v>1104</v>
      </c>
      <c r="W16" s="44">
        <v>0.35</v>
      </c>
    </row>
    <row r="17" spans="1:23" x14ac:dyDescent="0.2">
      <c r="A17" s="56" t="s">
        <v>107</v>
      </c>
      <c r="B17" s="56" t="s">
        <v>119</v>
      </c>
      <c r="C17" s="57" t="s">
        <v>120</v>
      </c>
      <c r="D17" s="56">
        <v>242</v>
      </c>
      <c r="E17" s="57" t="s">
        <v>89</v>
      </c>
      <c r="F17" s="58">
        <v>4083173.95</v>
      </c>
      <c r="G17" s="58">
        <v>4015410.39</v>
      </c>
      <c r="H17" s="58">
        <v>3785369.82</v>
      </c>
      <c r="I17" s="58">
        <v>3785369.82</v>
      </c>
      <c r="J17" s="58">
        <v>3784981.82</v>
      </c>
      <c r="K17" s="56" t="s">
        <v>90</v>
      </c>
      <c r="L17" s="56" t="s">
        <v>91</v>
      </c>
      <c r="M17" s="57"/>
      <c r="N17" s="41" t="s">
        <v>121</v>
      </c>
      <c r="O17" s="41" t="s">
        <v>30</v>
      </c>
      <c r="P17" s="41" t="s">
        <v>111</v>
      </c>
      <c r="Q17" s="42"/>
      <c r="R17" s="43">
        <v>100</v>
      </c>
      <c r="S17" s="43">
        <v>170</v>
      </c>
      <c r="T17" s="43">
        <f>10+13+8+27+25+13+11+36+10+16+12+9</f>
        <v>190</v>
      </c>
      <c r="U17" s="43">
        <f t="shared" si="0"/>
        <v>170</v>
      </c>
      <c r="V17" s="45">
        <f t="shared" si="1"/>
        <v>190</v>
      </c>
      <c r="W17" s="44">
        <v>0.31</v>
      </c>
    </row>
    <row r="18" spans="1:23" x14ac:dyDescent="0.2">
      <c r="A18" s="56"/>
      <c r="B18" s="56"/>
      <c r="C18" s="57"/>
      <c r="D18" s="56"/>
      <c r="E18" s="57"/>
      <c r="F18" s="58"/>
      <c r="G18" s="58"/>
      <c r="H18" s="58"/>
      <c r="I18" s="58"/>
      <c r="J18" s="58"/>
      <c r="K18" s="56"/>
      <c r="L18" s="56"/>
      <c r="M18" s="57"/>
      <c r="N18" s="41" t="s">
        <v>117</v>
      </c>
      <c r="O18" s="41" t="s">
        <v>30</v>
      </c>
      <c r="P18" s="41" t="s">
        <v>111</v>
      </c>
      <c r="Q18" s="42"/>
      <c r="R18" s="43">
        <v>5</v>
      </c>
      <c r="S18" s="43">
        <v>5</v>
      </c>
      <c r="T18" s="43">
        <f>3+1+1</f>
        <v>5</v>
      </c>
      <c r="U18" s="43">
        <f t="shared" si="0"/>
        <v>5</v>
      </c>
      <c r="V18" s="45">
        <f t="shared" si="1"/>
        <v>5</v>
      </c>
      <c r="W18" s="44">
        <v>0.6</v>
      </c>
    </row>
    <row r="19" spans="1:23" x14ac:dyDescent="0.2">
      <c r="A19" s="17"/>
      <c r="B19" s="18"/>
      <c r="C19" s="19"/>
      <c r="D19" s="19"/>
      <c r="E19" s="18"/>
      <c r="F19" s="52"/>
      <c r="G19" s="52"/>
      <c r="H19" s="52"/>
      <c r="I19" s="52"/>
      <c r="J19" s="52"/>
      <c r="K19" s="3"/>
      <c r="L19" s="3"/>
      <c r="M19" s="3"/>
      <c r="N19" s="3"/>
      <c r="O19" s="3"/>
      <c r="P19" s="16"/>
      <c r="Q19" s="16"/>
    </row>
    <row r="20" spans="1:23" x14ac:dyDescent="0.2">
      <c r="A20" s="68" t="s">
        <v>123</v>
      </c>
      <c r="B20" s="18"/>
      <c r="C20" s="19"/>
      <c r="D20" s="19"/>
      <c r="E20" s="18"/>
      <c r="F20" s="18"/>
      <c r="G20" s="18"/>
      <c r="H20" s="18"/>
      <c r="I20" s="18"/>
      <c r="J20" s="18"/>
      <c r="K20" s="3"/>
      <c r="L20" s="3"/>
      <c r="M20" s="3"/>
      <c r="N20" s="3"/>
      <c r="O20" s="3"/>
      <c r="P20" s="16"/>
      <c r="Q20" s="16"/>
    </row>
    <row r="21" spans="1:23" x14ac:dyDescent="0.2">
      <c r="A21" s="17"/>
      <c r="B21" s="18"/>
      <c r="C21" s="19"/>
      <c r="D21" s="19"/>
      <c r="E21" s="18"/>
      <c r="F21" s="18"/>
      <c r="G21" s="18"/>
      <c r="H21" s="52"/>
      <c r="I21" s="18"/>
      <c r="J21" s="18"/>
      <c r="K21" s="3"/>
      <c r="L21" s="3"/>
      <c r="M21" s="3"/>
      <c r="N21" s="3"/>
      <c r="O21" s="3"/>
      <c r="P21" s="16"/>
      <c r="Q21" s="16"/>
    </row>
    <row r="22" spans="1:23" x14ac:dyDescent="0.2">
      <c r="A22" s="17"/>
      <c r="B22" s="18"/>
      <c r="C22" s="19"/>
      <c r="D22" s="19"/>
      <c r="E22" s="18"/>
      <c r="F22" s="18"/>
      <c r="G22" s="18"/>
      <c r="H22" s="18"/>
      <c r="I22" s="18"/>
      <c r="J22" s="18"/>
      <c r="K22" s="3"/>
      <c r="L22" s="3"/>
      <c r="M22" s="3"/>
      <c r="N22" s="3"/>
      <c r="O22" s="3"/>
      <c r="P22" s="16"/>
      <c r="Q22" s="16"/>
    </row>
    <row r="23" spans="1:23" x14ac:dyDescent="0.2">
      <c r="A23" s="17"/>
      <c r="B23" s="18"/>
      <c r="C23" s="19"/>
      <c r="D23" s="19"/>
      <c r="E23" s="18"/>
      <c r="F23" s="18"/>
      <c r="G23" s="18"/>
      <c r="H23" s="18"/>
      <c r="I23" s="18"/>
      <c r="J23" s="18"/>
      <c r="K23" s="3"/>
      <c r="L23" s="3"/>
      <c r="M23" s="3"/>
      <c r="N23" s="3"/>
      <c r="O23" s="3"/>
      <c r="P23" s="16"/>
      <c r="Q23" s="16"/>
    </row>
    <row r="24" spans="1:23" x14ac:dyDescent="0.2">
      <c r="A24" s="17"/>
      <c r="B24" s="18"/>
      <c r="C24" s="19"/>
      <c r="D24" s="19"/>
      <c r="E24" s="18"/>
      <c r="F24" s="18"/>
      <c r="G24" s="18"/>
      <c r="H24" s="18"/>
      <c r="I24" s="18"/>
      <c r="J24" s="18"/>
      <c r="K24" s="18"/>
      <c r="L24" s="18"/>
    </row>
    <row r="25" spans="1:23" x14ac:dyDescent="0.2">
      <c r="A25" s="17"/>
      <c r="B25" s="18"/>
      <c r="C25" s="19"/>
      <c r="D25" s="19"/>
      <c r="E25" s="18"/>
      <c r="F25" s="18"/>
      <c r="G25" s="18"/>
      <c r="H25" s="18"/>
      <c r="I25" s="18"/>
      <c r="J25" s="18"/>
      <c r="K25" s="18"/>
      <c r="L25" s="18"/>
    </row>
    <row r="26" spans="1:23" x14ac:dyDescent="0.2">
      <c r="A26" s="17"/>
      <c r="B26" s="18"/>
      <c r="C26" s="19"/>
      <c r="D26" s="19"/>
      <c r="E26" s="18"/>
      <c r="F26" s="18"/>
      <c r="G26" s="18"/>
      <c r="H26" s="18"/>
      <c r="I26" s="18"/>
      <c r="J26" s="18"/>
      <c r="K26" s="18"/>
      <c r="L26" s="18"/>
    </row>
    <row r="27" spans="1:23" x14ac:dyDescent="0.2">
      <c r="A27" s="17"/>
      <c r="B27" s="18"/>
      <c r="C27" s="19"/>
      <c r="D27" s="19"/>
      <c r="E27" s="18"/>
      <c r="F27" s="18"/>
      <c r="G27" s="18"/>
      <c r="H27" s="18"/>
      <c r="I27" s="18"/>
      <c r="J27" s="18"/>
      <c r="K27" s="18"/>
      <c r="L27" s="18"/>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40">
    <mergeCell ref="A1:W1"/>
    <mergeCell ref="A5:A6"/>
    <mergeCell ref="B5:B6"/>
    <mergeCell ref="C5:C6"/>
    <mergeCell ref="D5:D6"/>
    <mergeCell ref="E5:E6"/>
    <mergeCell ref="F5:F6"/>
    <mergeCell ref="G5:G6"/>
    <mergeCell ref="H5:H6"/>
    <mergeCell ref="I5:I6"/>
    <mergeCell ref="J5:J6"/>
    <mergeCell ref="K5:K6"/>
    <mergeCell ref="L5:L6"/>
    <mergeCell ref="M5:M6"/>
    <mergeCell ref="A10:A16"/>
    <mergeCell ref="B10:B16"/>
    <mergeCell ref="C10:C16"/>
    <mergeCell ref="D10:D16"/>
    <mergeCell ref="E10:E16"/>
    <mergeCell ref="F10:F16"/>
    <mergeCell ref="G10:G16"/>
    <mergeCell ref="H10:H16"/>
    <mergeCell ref="I10:I16"/>
    <mergeCell ref="J10:J16"/>
    <mergeCell ref="K10:K16"/>
    <mergeCell ref="L10:L16"/>
    <mergeCell ref="M10:M16"/>
    <mergeCell ref="A17:A18"/>
    <mergeCell ref="B17:B18"/>
    <mergeCell ref="C17:C18"/>
    <mergeCell ref="D17:D18"/>
    <mergeCell ref="E17:E18"/>
    <mergeCell ref="F17:F18"/>
    <mergeCell ref="G17:G18"/>
    <mergeCell ref="H17:H18"/>
    <mergeCell ref="I17:I18"/>
    <mergeCell ref="J17:J18"/>
    <mergeCell ref="K17:K18"/>
    <mergeCell ref="L17:L18"/>
    <mergeCell ref="M17:M18"/>
  </mergeCells>
  <pageMargins left="0.7" right="0.7" top="0.75" bottom="0.75" header="0.3" footer="0.3"/>
  <pageSetup scale="59" fitToWidth="2"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dcmitype/"/>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infopath/2007/PartnerControl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Cristina Balderas Castro</cp:lastModifiedBy>
  <cp:lastPrinted>2024-02-15T22:24:56Z</cp:lastPrinted>
  <dcterms:created xsi:type="dcterms:W3CDTF">2014-10-22T05:35:08Z</dcterms:created>
  <dcterms:modified xsi:type="dcterms:W3CDTF">2024-02-15T22:25:24Z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y fmtid="{D5CDD505-2E9C-101B-9397-08002B2CF9AE}" pid="3" name="_MarkAsFinal">
    <vt:bool>true</vt:bool>
  </property>
</Properties>
</file>