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5\Estados Financieros\1er trimestre 2025\Internet\01_Información contable\"/>
    </mc:Choice>
  </mc:AlternateContent>
  <bookViews>
    <workbookView xWindow="-105" yWindow="-105" windowWidth="23250" windowHeight="12450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<sst xmlns="http://schemas.openxmlformats.org/spreadsheetml/2006/main" count="859" uniqueCount="603">
  <si>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</si>
  <si>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</si>
  <si>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</si>
  <si>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</si>
  <si>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</si>
  <si>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</si>
  <si>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</si>
  <si>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</si>
  <si>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</si>
  <si>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</si>
  <si>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</si>
  <si>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</si>
  <si>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</si>
  <si>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</si>
  <si>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</si>
  <si>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</si>
  <si>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</si>
  <si>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</si>
  <si>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</si>
  <si>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</si>
  <si>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</si>
  <si>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</si>
  <si>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</si>
  <si>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</si>
  <si>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</si>
  <si>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</si>
  <si>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</si>
  <si>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</si>
  <si>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</si>
  <si>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</si>
  <si>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</si>
  <si>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</si>
  <si>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</si>
  <si>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</si>
  <si>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</si>
  <si>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</si>
  <si>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</si>
  <si>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</si>
  <si>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</si>
  <si>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</si>
  <si>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</si>
  <si>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</si>
  <si>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</si>
  <si>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</si>
  <si>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</si>
  <si>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</si>
  <si>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</si>
  <si>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</si>
  <si>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</si>
  <si>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</si>
  <si>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</si>
  <si>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</si>
  <si>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</si>
  <si>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</si>
  <si>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</si>
  <si>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</si>
  <si>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</si>
  <si>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</si>
  <si>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</si>
  <si>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</si>
  <si>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</si>
  <si>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</si>
  <si>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</si>
  <si>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</si>
  <si>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</si>
  <si>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</si>
  <si>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</si>
  <si>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</si>
  <si>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</si>
  <si>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</si>
  <si>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</si>
  <si>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</si>
  <si>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</si>
  <si>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</si>
  <si>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</si>
  <si>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</si>
  <si>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</si>
  <si>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</si>
  <si>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</si>
  <si>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</si>
  <si>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</si>
  <si>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</si>
  <si>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</si>
  <si>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</si>
  <si>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</si>
  <si>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</si>
  <si>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</si>
  <si>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</si>
  <si>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</si>
  <si>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</si>
  <si>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</si>
  <si>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</si>
  <si>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</si>
  <si>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</si>
  <si>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</si>
  <si>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</si>
  <si>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</si>
  <si>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</si>
  <si>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</si>
  <si>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</si>
  <si>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</si>
  <si>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</si>
  <si>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</si>
  <si>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</si>
  <si>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</si>
  <si>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</si>
  <si>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</si>
  <si>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</si>
  <si>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</si>
  <si>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</si>
  <si>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</si>
  <si>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</si>
  <si>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</si>
  <si>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</si>
  <si>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</si>
  <si>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</si>
  <si>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</si>
  <si>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</si>
  <si>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</si>
  <si>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</si>
  <si>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</si>
  <si>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</si>
  <si>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</si>
  <si>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</si>
  <si>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</si>
  <si>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</si>
  <si>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</si>
  <si>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</si>
  <si>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</si>
  <si>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</si>
  <si>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</si>
  <si>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</si>
  <si>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</si>
  <si>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</si>
  <si>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</si>
  <si>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</si>
  <si>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</si>
  <si>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</si>
  <si>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</si>
  <si>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</si>
  <si>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</si>
  <si>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</si>
  <si>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</si>
  <si>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</si>
  <si>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</si>
  <si>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</si>
  <si>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</si>
  <si>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</si>
  <si>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</si>
  <si>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</si>
  <si>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</si>
  <si>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</si>
  <si>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</si>
  <si>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</si>
  <si>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</si>
  <si>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</si>
  <si>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</si>
  <si>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</si>
  <si>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</si>
  <si>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</si>
  <si>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</si>
  <si>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</si>
  <si>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</si>
  <si>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</si>
  <si>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</si>
  <si>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</si>
  <si>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</si>
  <si>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</si>
  <si>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</si>
  <si>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</si>
  <si>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</si>
  <si>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</si>
  <si>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</si>
  <si>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</si>
  <si>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</si>
  <si>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</si>
  <si>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</si>
  <si>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</si>
  <si>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</si>
  <si>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</si>
  <si>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</si>
  <si>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</si>
  <si>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</si>
  <si>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</si>
  <si>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</si>
  <si>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</si>
  <si>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</si>
  <si>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</si>
  <si>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</si>
  <si>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</si>
  <si>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</si>
  <si>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</si>
  <si>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</si>
  <si>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</si>
  <si>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</si>
  <si>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</si>
  <si>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</si>
  <si>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</si>
  <si>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</si>
  <si>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</si>
  <si>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</si>
  <si>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</si>
  <si>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</si>
  <si>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</si>
  <si>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</si>
  <si>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</si>
  <si>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</si>
  <si>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</si>
  <si>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</si>
  <si>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</si>
  <si>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</si>
  <si>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</si>
  <si>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</si>
  <si>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</si>
  <si>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</si>
  <si>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</si>
  <si>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</si>
  <si>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</si>
  <si>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</si>
  <si>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</si>
  <si>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</si>
  <si>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</si>
  <si>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</si>
  <si>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</si>
  <si>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</si>
  <si>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</si>
  <si>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</si>
  <si>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</si>
  <si>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</si>
  <si>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</si>
  <si>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</si>
  <si>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</si>
  <si>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</si>
  <si>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</si>
  <si>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</si>
  <si>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</si>
  <si>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</si>
  <si>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</si>
  <si>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</si>
  <si>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</si>
  <si>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</si>
  <si>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</si>
  <si>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</si>
  <si>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</si>
  <si>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</si>
  <si>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</si>
  <si>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</si>
  <si>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</si>
  <si>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</si>
  <si>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</si>
  <si>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</si>
  <si>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</si>
  <si>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</si>
  <si>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</si>
  <si>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</si>
  <si>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</si>
  <si>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</si>
  <si>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</si>
  <si>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</si>
  <si>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</si>
  <si>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</si>
  <si>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</si>
  <si>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</si>
  <si>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</si>
  <si>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</si>
  <si>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</si>
  <si>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</si>
  <si>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</si>
  <si>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</si>
  <si>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</si>
  <si>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</si>
  <si>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</si>
  <si>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</si>
  <si>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</si>
  <si>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</si>
  <si>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</si>
  <si>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</si>
  <si>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</si>
  <si>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</si>
  <si>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</si>
  <si>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</si>
  <si>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</si>
  <si>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</si>
  <si>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</si>
  <si>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</si>
  <si>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</si>
  <si>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</si>
  <si>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</si>
  <si>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</si>
  <si>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</si>
  <si>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</si>
  <si>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</si>
  <si>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</si>
  <si>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</si>
  <si>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</si>
  <si>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</si>
  <si>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</si>
  <si>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</si>
  <si>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</si>
  <si>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</si>
  <si>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</si>
  <si>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</si>
  <si>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</si>
  <si>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</si>
  <si>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</si>
  <si>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</si>
  <si>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</si>
  <si>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</si>
  <si>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</si>
  <si>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</si>
  <si>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</si>
  <si>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</si>
  <si>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</si>
  <si>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</si>
  <si>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</si>
  <si>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</si>
  <si>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</si>
  <si>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</si>
  <si>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</si>
  <si>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</si>
  <si>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</si>
  <si>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</si>
  <si>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</si>
  <si>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</si>
  <si>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</si>
  <si>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</si>
  <si>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</si>
  <si>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</si>
  <si>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</si>
  <si>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</si>
  <si>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</si>
  <si>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</si>
  <si>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</si>
  <si>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</si>
  <si>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</si>
  <si>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</si>
  <si>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</si>
  <si>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</si>
  <si>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</si>
  <si>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</si>
  <si>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</si>
  <si>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</si>
  <si>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</si>
  <si>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</si>
  <si>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</si>
  <si>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</si>
  <si>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</si>
  <si>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</si>
  <si>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</si>
  <si>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</si>
  <si>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</si>
  <si>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</si>
  <si>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</si>
  <si>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</si>
  <si>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</si>
  <si>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</si>
  <si>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</si>
  <si>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</si>
  <si>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</si>
  <si>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</si>
  <si>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</si>
  <si>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</si>
  <si>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</si>
  <si>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</si>
  <si>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</si>
  <si>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</si>
  <si>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</si>
  <si>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</si>
  <si>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</si>
  <si>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</si>
  <si>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</si>
  <si>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</si>
  <si>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</si>
  <si>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</si>
  <si>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</si>
  <si>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</si>
  <si>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</si>
  <si>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</si>
  <si>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</si>
  <si>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</si>
  <si>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</si>
  <si>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</si>
  <si>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</si>
  <si>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</si>
  <si>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</si>
  <si>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</si>
  <si>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</si>
  <si>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</si>
  <si>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</si>
  <si>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</si>
  <si>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</si>
  <si>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</si>
  <si>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</si>
  <si>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</si>
  <si>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</si>
  <si>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</si>
  <si>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</si>
  <si>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</si>
  <si>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</si>
  <si>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</si>
  <si>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</si>
  <si>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</si>
  <si>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</si>
  <si>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</si>
  <si>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</si>
  <si>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</si>
  <si>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</si>
  <si>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</si>
  <si>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</si>
  <si>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</si>
  <si>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</si>
  <si>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</si>
  <si>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</si>
  <si>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</si>
  <si>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</si>
  <si>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</si>
  <si>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</si>
  <si>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</si>
  <si>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</si>
  <si>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</si>
  <si>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</si>
  <si>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</si>
  <si>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</si>
  <si>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</si>
  <si>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</si>
  <si>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</si>
  <si>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</si>
  <si>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</si>
  <si>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</si>
  <si>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</si>
  <si>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</si>
  <si>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</si>
  <si>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</si>
  <si>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</si>
  <si>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</si>
  <si>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</si>
  <si>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</si>
  <si>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</si>
  <si>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</si>
  <si>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</si>
  <si>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</si>
  <si>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</si>
  <si>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</si>
  <si>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</si>
  <si>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</si>
  <si>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</si>
  <si>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</si>
  <si>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</si>
  <si>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</si>
  <si>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</si>
  <si>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</si>
  <si>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</si>
  <si>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</si>
  <si>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</si>
  <si>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</si>
  <si>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</si>
  <si>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</si>
  <si>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</si>
  <si>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</si>
  <si>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</si>
  <si>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</si>
  <si>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</si>
  <si>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</si>
  <si>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</si>
  <si>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</si>
  <si>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</si>
  <si>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</si>
  <si>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</si>
  <si>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</si>
  <si>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</si>
  <si>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</si>
  <si>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</si>
  <si>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</si>
  <si>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</si>
  <si>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</si>
  <si>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</si>
  <si>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</si>
  <si>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</si>
  <si>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</si>
  <si>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</si>
  <si>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</si>
  <si>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</si>
  <si>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</si>
  <si>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</si>
  <si>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</si>
  <si>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</si>
  <si>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</si>
  <si>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</si>
  <si>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</si>
  <si>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</si>
  <si>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</si>
  <si>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</si>
  <si>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</si>
  <si>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</si>
  <si>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</si>
  <si>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</si>
  <si>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</si>
  <si>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</si>
  <si>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</si>
  <si>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</si>
  <si>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</si>
  <si>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</si>
  <si>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</si>
  <si>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</si>
  <si>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</si>
  <si>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</si>
  <si>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</si>
  <si>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</si>
  <si>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</si>
  <si>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</si>
  <si>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</si>
  <si>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</si>
  <si>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</si>
  <si>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</si>
  <si>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</si>
  <si>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</si>
  <si>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</si>
  <si>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</si>
  <si>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</si>
  <si>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</si>
  <si>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</si>
  <si>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</si>
  <si>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</si>
  <si>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</si>
  <si>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</si>
  <si>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</si>
  <si>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</si>
  <si>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</si>
  <si>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</si>
  <si>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</si>
  <si>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</si>
  <si>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</si>
  <si>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</si>
  <si>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</si>
  <si>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</si>
  <si>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</si>
  <si>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</si>
  <si>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</si>
  <si>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</si>
  <si>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</si>
  <si>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</si>
  <si>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</si>
  <si>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</si>
  <si>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</si>
  <si>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</si>
  <si>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</si>
  <si>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</si>
  <si>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</si>
  <si>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</si>
  <si>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</si>
  <si>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</si>
  <si>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</si>
  <si>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</si>
  <si>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</si>
  <si>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</si>
  <si>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</si>
  <si>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</si>
  <si>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</si>
  <si>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</si>
  <si>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</si>
  <si>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</si>
  <si>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</si>
  <si>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</si>
  <si>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</si>
  <si>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</si>
  <si>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</si>
  <si>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</si>
  <si>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</si>
  <si>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</si>
  <si>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</si>
  <si>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</si>
  <si>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</si>
  <si>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</si>
  <si>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</si>
  <si>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</si>
  <si>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</si>
  <si>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</si>
  <si>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</si>
  <si>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</si>
  <si>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</si>
  <si>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</si>
  <si>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</si>
  <si>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</si>
  <si>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</si>
  <si>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</si>
  <si>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</si>
  <si>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</si>
  <si>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</si>
  <si>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</si>
  <si>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</si>
  <si>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</si>
  <si>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</si>
  <si>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</si>
  <si>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</si>
  <si>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</si>
  <si>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</si>
  <si>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</si>
  <si>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</si>
  <si>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</si>
  <si>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</si>
  <si>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</si>
  <si>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MUSEO ICONOGRAFICO DEL QUIJOTE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</si>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</sst>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5" fillId="0" borderId="0" xfId="10" applyNumberFormat="1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2" t="s">
        <v>601</v>
      </c>
      <c r="B1" s="163"/>
      <c r="C1" s="115" t="s">
        <v>495</v>
      </c>
      <c r="D1" s="116">
        <v>2025</v>
      </c>
    </row>
    <row r="2" spans="1:4" ht="16.149999999999999" customHeight="1" x14ac:dyDescent="0.2">
      <c r="A2" s="164" t="s">
        <v>494</v>
      </c>
      <c r="B2" s="165"/>
      <c r="C2" s="10" t="s">
        <v>496</v>
      </c>
      <c r="D2" s="117" t="s">
        <v>501</v>
      </c>
    </row>
    <row r="3" spans="1:4" ht="16.149999999999999" customHeight="1" x14ac:dyDescent="0.2">
      <c r="A3" s="166" t="s">
        <v>602</v>
      </c>
      <c r="B3" s="167"/>
      <c r="C3" s="10" t="s">
        <v>497</v>
      </c>
      <c r="D3" s="118">
        <v>1</v>
      </c>
    </row>
    <row r="4" spans="1:4" ht="16.149999999999999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zoomScaleNormal="100" workbookViewId="0">
      <selection activeCell="A6" sqref="A6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5" t="s">
        <v>601</v>
      </c>
      <c r="B1" s="165"/>
      <c r="C1" s="165"/>
      <c r="D1" s="10" t="s">
        <v>498</v>
      </c>
      <c r="E1" s="19">
        <v>2025</v>
      </c>
    </row>
    <row r="2" spans="1:5" s="11" customFormat="1" ht="18.95" customHeight="1" x14ac:dyDescent="0.25">
      <c r="A2" s="165" t="s">
        <v>503</v>
      </c>
      <c r="B2" s="165"/>
      <c r="C2" s="165"/>
      <c r="D2" s="10" t="s">
        <v>499</v>
      </c>
      <c r="E2" s="19" t="s">
        <v>501</v>
      </c>
    </row>
    <row r="3" spans="1:5" s="11" customFormat="1" ht="18.95" customHeight="1" x14ac:dyDescent="0.25">
      <c r="A3" s="165" t="s">
        <v>602</v>
      </c>
      <c r="B3" s="165"/>
      <c r="C3" s="165"/>
      <c r="D3" s="10" t="s">
        <v>500</v>
      </c>
      <c r="E3" s="19">
        <v>1</v>
      </c>
    </row>
    <row r="4" spans="1:5" s="11" customFormat="1" ht="18.95" customHeight="1" x14ac:dyDescent="0.25">
      <c r="A4" s="165" t="s">
        <v>516</v>
      </c>
      <c r="B4" s="165"/>
      <c r="C4" s="165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9" t="s">
        <v>276</v>
      </c>
      <c r="E8" s="160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4025445.92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488730.57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488730.57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488730.57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3536711.83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3536711.83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3536711.83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3.52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3.52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3.52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3362752.98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3185940.21</v>
      </c>
      <c r="D95" s="124">
        <f>C95/$C$94</f>
        <v>0.9474202324548977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2350590.98</v>
      </c>
      <c r="D96" s="124">
        <f t="shared" ref="D96:D159" si="0">C96/$C$94</f>
        <v>0.69900792415623703</v>
      </c>
      <c r="E96" s="42"/>
    </row>
    <row r="97" spans="1:5" x14ac:dyDescent="0.2">
      <c r="A97" s="44">
        <v>5111</v>
      </c>
      <c r="B97" s="42" t="s">
        <v>280</v>
      </c>
      <c r="C97" s="45">
        <v>615763.68000000005</v>
      </c>
      <c r="D97" s="46">
        <f t="shared" si="0"/>
        <v>0.18311296835130603</v>
      </c>
      <c r="E97" s="42"/>
    </row>
    <row r="98" spans="1:5" x14ac:dyDescent="0.2">
      <c r="A98" s="44">
        <v>5112</v>
      </c>
      <c r="B98" s="42" t="s">
        <v>281</v>
      </c>
      <c r="C98" s="45">
        <v>56458.87</v>
      </c>
      <c r="D98" s="46">
        <f t="shared" si="0"/>
        <v>1.6789478839447793E-2</v>
      </c>
      <c r="E98" s="42"/>
    </row>
    <row r="99" spans="1:5" x14ac:dyDescent="0.2">
      <c r="A99" s="44">
        <v>5113</v>
      </c>
      <c r="B99" s="42" t="s">
        <v>282</v>
      </c>
      <c r="C99" s="45">
        <v>454911.43</v>
      </c>
      <c r="D99" s="46">
        <f t="shared" si="0"/>
        <v>0.13527946676594724</v>
      </c>
      <c r="E99" s="42"/>
    </row>
    <row r="100" spans="1:5" x14ac:dyDescent="0.2">
      <c r="A100" s="44">
        <v>5114</v>
      </c>
      <c r="B100" s="42" t="s">
        <v>283</v>
      </c>
      <c r="C100" s="45">
        <v>281260.79999999999</v>
      </c>
      <c r="D100" s="46">
        <f t="shared" si="0"/>
        <v>8.364004185641967E-2</v>
      </c>
      <c r="E100" s="42"/>
    </row>
    <row r="101" spans="1:5" x14ac:dyDescent="0.2">
      <c r="A101" s="44">
        <v>5115</v>
      </c>
      <c r="B101" s="42" t="s">
        <v>284</v>
      </c>
      <c r="C101" s="45">
        <v>942196.2</v>
      </c>
      <c r="D101" s="46">
        <f t="shared" si="0"/>
        <v>0.28018596834311627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57357.9</v>
      </c>
      <c r="D103" s="124">
        <f t="shared" si="0"/>
        <v>1.7056828241960253E-2</v>
      </c>
      <c r="E103" s="42"/>
    </row>
    <row r="104" spans="1:5" x14ac:dyDescent="0.2">
      <c r="A104" s="44">
        <v>5121</v>
      </c>
      <c r="B104" s="42" t="s">
        <v>287</v>
      </c>
      <c r="C104" s="45">
        <v>3104.95</v>
      </c>
      <c r="D104" s="46">
        <f t="shared" si="0"/>
        <v>9.2333573666181093E-4</v>
      </c>
      <c r="E104" s="42"/>
    </row>
    <row r="105" spans="1:5" x14ac:dyDescent="0.2">
      <c r="A105" s="44">
        <v>5122</v>
      </c>
      <c r="B105" s="42" t="s">
        <v>288</v>
      </c>
      <c r="C105" s="45">
        <v>624.01</v>
      </c>
      <c r="D105" s="46">
        <f t="shared" si="0"/>
        <v>1.8556522102911049E-4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18708.97</v>
      </c>
      <c r="D107" s="46">
        <f t="shared" si="0"/>
        <v>5.5635873676335278E-3</v>
      </c>
      <c r="E107" s="42"/>
    </row>
    <row r="108" spans="1:5" x14ac:dyDescent="0.2">
      <c r="A108" s="44">
        <v>5125</v>
      </c>
      <c r="B108" s="42" t="s">
        <v>291</v>
      </c>
      <c r="C108" s="45">
        <v>35.99</v>
      </c>
      <c r="D108" s="46">
        <f t="shared" si="0"/>
        <v>1.0702540511911167E-5</v>
      </c>
      <c r="E108" s="42"/>
    </row>
    <row r="109" spans="1:5" x14ac:dyDescent="0.2">
      <c r="A109" s="44">
        <v>5126</v>
      </c>
      <c r="B109" s="42" t="s">
        <v>292</v>
      </c>
      <c r="C109" s="45">
        <v>33607.629999999997</v>
      </c>
      <c r="D109" s="46">
        <f t="shared" si="0"/>
        <v>9.9940822890892209E-3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1276.3499999999999</v>
      </c>
      <c r="D112" s="46">
        <f t="shared" si="0"/>
        <v>3.795550870346712E-4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777991.33000000007</v>
      </c>
      <c r="D113" s="124">
        <f t="shared" si="0"/>
        <v>0.23135548005670048</v>
      </c>
      <c r="E113" s="42"/>
    </row>
    <row r="114" spans="1:5" x14ac:dyDescent="0.2">
      <c r="A114" s="44">
        <v>5131</v>
      </c>
      <c r="B114" s="42" t="s">
        <v>297</v>
      </c>
      <c r="C114" s="45">
        <v>35278.26</v>
      </c>
      <c r="D114" s="46">
        <f t="shared" si="0"/>
        <v>1.0490886547366914E-2</v>
      </c>
      <c r="E114" s="42"/>
    </row>
    <row r="115" spans="1:5" x14ac:dyDescent="0.2">
      <c r="A115" s="44">
        <v>5132</v>
      </c>
      <c r="B115" s="42" t="s">
        <v>298</v>
      </c>
      <c r="C115" s="45">
        <v>132686.16</v>
      </c>
      <c r="D115" s="46">
        <f t="shared" si="0"/>
        <v>3.9457599410111892E-2</v>
      </c>
      <c r="E115" s="42"/>
    </row>
    <row r="116" spans="1:5" x14ac:dyDescent="0.2">
      <c r="A116" s="44">
        <v>5133</v>
      </c>
      <c r="B116" s="42" t="s">
        <v>299</v>
      </c>
      <c r="C116" s="45">
        <v>377876.58</v>
      </c>
      <c r="D116" s="46">
        <f t="shared" si="0"/>
        <v>0.11237119772026788</v>
      </c>
      <c r="E116" s="42"/>
    </row>
    <row r="117" spans="1:5" x14ac:dyDescent="0.2">
      <c r="A117" s="44">
        <v>5134</v>
      </c>
      <c r="B117" s="42" t="s">
        <v>300</v>
      </c>
      <c r="C117" s="45">
        <v>105139.27</v>
      </c>
      <c r="D117" s="46">
        <f t="shared" si="0"/>
        <v>3.1265832080238018E-2</v>
      </c>
      <c r="E117" s="42"/>
    </row>
    <row r="118" spans="1:5" x14ac:dyDescent="0.2">
      <c r="A118" s="44">
        <v>5135</v>
      </c>
      <c r="B118" s="42" t="s">
        <v>301</v>
      </c>
      <c r="C118" s="45">
        <v>2648.28</v>
      </c>
      <c r="D118" s="46">
        <f t="shared" si="0"/>
        <v>7.8753331444523773E-4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303</v>
      </c>
      <c r="C120" s="45">
        <v>36619.1</v>
      </c>
      <c r="D120" s="46">
        <f t="shared" si="0"/>
        <v>1.0889619373707313E-2</v>
      </c>
      <c r="E120" s="42"/>
    </row>
    <row r="121" spans="1:5" x14ac:dyDescent="0.2">
      <c r="A121" s="44">
        <v>5138</v>
      </c>
      <c r="B121" s="42" t="s">
        <v>304</v>
      </c>
      <c r="C121" s="45">
        <v>5526.67</v>
      </c>
      <c r="D121" s="46">
        <f t="shared" si="0"/>
        <v>1.6434956813271488E-3</v>
      </c>
      <c r="E121" s="42"/>
    </row>
    <row r="122" spans="1:5" x14ac:dyDescent="0.2">
      <c r="A122" s="44">
        <v>5139</v>
      </c>
      <c r="B122" s="42" t="s">
        <v>305</v>
      </c>
      <c r="C122" s="45">
        <v>82217.009999999995</v>
      </c>
      <c r="D122" s="46">
        <f t="shared" si="0"/>
        <v>2.4449315929236048E-2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113598.8</v>
      </c>
      <c r="D123" s="124">
        <f t="shared" si="0"/>
        <v>3.3781488166282139E-2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113598.8</v>
      </c>
      <c r="D138" s="124">
        <f t="shared" si="0"/>
        <v>3.3781488166282139E-2</v>
      </c>
      <c r="E138" s="42"/>
    </row>
    <row r="139" spans="1:5" x14ac:dyDescent="0.2">
      <c r="A139" s="44">
        <v>5251</v>
      </c>
      <c r="B139" s="42" t="s">
        <v>319</v>
      </c>
      <c r="C139" s="45">
        <v>28425.75</v>
      </c>
      <c r="D139" s="46">
        <f t="shared" si="0"/>
        <v>8.453118670643479E-3</v>
      </c>
      <c r="E139" s="42"/>
    </row>
    <row r="140" spans="1:5" x14ac:dyDescent="0.2">
      <c r="A140" s="44">
        <v>5252</v>
      </c>
      <c r="B140" s="42" t="s">
        <v>320</v>
      </c>
      <c r="C140" s="45">
        <v>85173.05</v>
      </c>
      <c r="D140" s="46">
        <f t="shared" si="0"/>
        <v>2.5328369495638662E-2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63213.97</v>
      </c>
      <c r="D181" s="124">
        <f t="shared" si="1"/>
        <v>1.8798279378820146E-2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63213.599999999999</v>
      </c>
      <c r="D194" s="124">
        <f t="shared" si="1"/>
        <v>1.8798169349923524E-2</v>
      </c>
      <c r="E194" s="42"/>
    </row>
    <row r="195" spans="1:5" x14ac:dyDescent="0.2">
      <c r="A195" s="44">
        <v>5531</v>
      </c>
      <c r="B195" s="42" t="s">
        <v>369</v>
      </c>
      <c r="C195" s="45">
        <v>63213.599999999999</v>
      </c>
      <c r="D195" s="46">
        <f t="shared" si="1"/>
        <v>1.8798169349923524E-2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0.37</v>
      </c>
      <c r="D200" s="124">
        <f t="shared" si="1"/>
        <v>1.1002889662148184E-7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0.37</v>
      </c>
      <c r="D209" s="46">
        <f t="shared" si="1"/>
        <v>1.1002889662148184E-7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zoomScale="80" zoomScaleNormal="80" workbookViewId="0">
      <selection activeCell="A6" sqref="A6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1" t="s">
        <v>601</v>
      </c>
      <c r="B1" s="172"/>
      <c r="C1" s="172"/>
      <c r="D1" s="172"/>
      <c r="E1" s="172"/>
      <c r="F1" s="172"/>
      <c r="G1" s="10" t="s">
        <v>498</v>
      </c>
      <c r="H1" s="19">
        <v>2025</v>
      </c>
    </row>
    <row r="2" spans="1:8" s="11" customFormat="1" ht="18.95" customHeight="1" x14ac:dyDescent="0.25">
      <c r="A2" s="171" t="s">
        <v>502</v>
      </c>
      <c r="B2" s="172"/>
      <c r="C2" s="172"/>
      <c r="D2" s="172"/>
      <c r="E2" s="172"/>
      <c r="F2" s="172"/>
      <c r="G2" s="10" t="s">
        <v>499</v>
      </c>
      <c r="H2" s="19" t="s">
        <v>501</v>
      </c>
    </row>
    <row r="3" spans="1:8" s="11" customFormat="1" ht="18.95" customHeight="1" x14ac:dyDescent="0.25">
      <c r="A3" s="171" t="s">
        <v>602</v>
      </c>
      <c r="B3" s="172"/>
      <c r="C3" s="172"/>
      <c r="D3" s="172"/>
      <c r="E3" s="172"/>
      <c r="F3" s="172"/>
      <c r="G3" s="10" t="s">
        <v>500</v>
      </c>
      <c r="H3" s="19">
        <v>1</v>
      </c>
    </row>
    <row r="4" spans="1:8" s="11" customFormat="1" ht="18.95" customHeight="1" x14ac:dyDescent="0.25">
      <c r="A4" s="171" t="s">
        <v>516</v>
      </c>
      <c r="B4" s="172"/>
      <c r="C4" s="172"/>
      <c r="D4" s="172"/>
      <c r="E4" s="172"/>
      <c r="F4" s="172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273700.94</v>
      </c>
      <c r="D15" s="18">
        <v>234640.49</v>
      </c>
      <c r="E15" s="18">
        <v>51067.69</v>
      </c>
      <c r="F15" s="18">
        <v>32590.89</v>
      </c>
      <c r="G15" s="18">
        <v>91752.34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260475.6</v>
      </c>
      <c r="D20" s="18">
        <v>260475.6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16300</v>
      </c>
      <c r="D21" s="18">
        <v>16300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158840.6</v>
      </c>
    </row>
    <row r="33" spans="1:8" x14ac:dyDescent="0.2">
      <c r="A33" s="16">
        <v>1141</v>
      </c>
      <c r="B33" s="14" t="s">
        <v>137</v>
      </c>
      <c r="C33" s="18">
        <v>158840.6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76381210.579999998</v>
      </c>
      <c r="D64" s="18">
        <f t="shared" ref="D64:E64" si="0">SUM(D65:D72)</f>
        <v>0</v>
      </c>
      <c r="E64" s="18">
        <f t="shared" si="0"/>
        <v>1216424.5999999999</v>
      </c>
    </row>
    <row r="65" spans="1:9" x14ac:dyDescent="0.2">
      <c r="A65" s="16">
        <v>1241</v>
      </c>
      <c r="B65" s="14" t="s">
        <v>158</v>
      </c>
      <c r="C65" s="18">
        <v>963957.82</v>
      </c>
      <c r="D65" s="18">
        <v>0</v>
      </c>
      <c r="E65" s="18">
        <v>706002.55</v>
      </c>
    </row>
    <row r="66" spans="1:9" x14ac:dyDescent="0.2">
      <c r="A66" s="16">
        <v>1242</v>
      </c>
      <c r="B66" s="14" t="s">
        <v>159</v>
      </c>
      <c r="C66" s="18">
        <v>182663.11</v>
      </c>
      <c r="D66" s="18">
        <v>0</v>
      </c>
      <c r="E66" s="18">
        <v>126364.83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348797.09</v>
      </c>
      <c r="D68" s="18">
        <v>0</v>
      </c>
      <c r="E68" s="18">
        <v>328247.05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163</v>
      </c>
      <c r="C70" s="18">
        <v>62784.46</v>
      </c>
      <c r="D70" s="18">
        <v>0</v>
      </c>
      <c r="E70" s="18">
        <v>55810.17</v>
      </c>
    </row>
    <row r="71" spans="1:9" x14ac:dyDescent="0.2">
      <c r="A71" s="16">
        <v>1247</v>
      </c>
      <c r="B71" s="14" t="s">
        <v>164</v>
      </c>
      <c r="C71" s="18">
        <v>74823008.099999994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224258.81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224258.81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566409.85</v>
      </c>
      <c r="D110" s="18">
        <f>SUM(D111:D119)</f>
        <v>566409.85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195.51</v>
      </c>
      <c r="D111" s="18">
        <f>C111</f>
        <v>195.51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6604.46</v>
      </c>
      <c r="D112" s="18">
        <f t="shared" ref="D112:D119" si="1">C112</f>
        <v>6604.46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244790.69</v>
      </c>
      <c r="D117" s="18">
        <f t="shared" si="1"/>
        <v>244790.69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314819.19</v>
      </c>
      <c r="D119" s="18">
        <f t="shared" si="1"/>
        <v>314819.19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50" fitToHeight="0" orientation="landscape" r:id="rId1"/>
  <rowBreaks count="1" manualBreakCount="1">
    <brk id="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A6" sqref="A6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3" t="s">
        <v>601</v>
      </c>
      <c r="B1" s="173"/>
      <c r="C1" s="173"/>
      <c r="D1" s="21" t="s">
        <v>498</v>
      </c>
      <c r="E1" s="22">
        <v>2025</v>
      </c>
    </row>
    <row r="2" spans="1:5" ht="18.95" customHeight="1" x14ac:dyDescent="0.2">
      <c r="A2" s="173" t="s">
        <v>504</v>
      </c>
      <c r="B2" s="173"/>
      <c r="C2" s="173"/>
      <c r="D2" s="21" t="s">
        <v>499</v>
      </c>
      <c r="E2" s="22" t="s">
        <v>501</v>
      </c>
    </row>
    <row r="3" spans="1:5" ht="18.95" customHeight="1" x14ac:dyDescent="0.2">
      <c r="A3" s="173" t="s">
        <v>602</v>
      </c>
      <c r="B3" s="173"/>
      <c r="C3" s="173"/>
      <c r="D3" s="21" t="s">
        <v>500</v>
      </c>
      <c r="E3" s="22">
        <v>1</v>
      </c>
    </row>
    <row r="4" spans="1:5" ht="18.95" customHeight="1" x14ac:dyDescent="0.2">
      <c r="A4" s="173" t="s">
        <v>516</v>
      </c>
      <c r="B4" s="173"/>
      <c r="C4" s="173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45864040.079999998</v>
      </c>
    </row>
    <row r="10" spans="1:5" x14ac:dyDescent="0.2">
      <c r="A10" s="27">
        <v>3120</v>
      </c>
      <c r="B10" s="23" t="s">
        <v>384</v>
      </c>
      <c r="C10" s="28">
        <v>3598</v>
      </c>
    </row>
    <row r="11" spans="1:5" x14ac:dyDescent="0.2">
      <c r="A11" s="27">
        <v>3130</v>
      </c>
      <c r="B11" s="23" t="s">
        <v>385</v>
      </c>
      <c r="C11" s="28">
        <v>29702683.609999999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662692.93999999994</v>
      </c>
    </row>
    <row r="16" spans="1:5" x14ac:dyDescent="0.2">
      <c r="A16" s="27">
        <v>3220</v>
      </c>
      <c r="B16" s="23" t="s">
        <v>388</v>
      </c>
      <c r="C16" s="28">
        <v>979141.91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7"/>
  <sheetViews>
    <sheetView zoomScale="130" zoomScaleNormal="130" workbookViewId="0">
      <selection activeCell="A6" sqref="A6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3" t="s">
        <v>601</v>
      </c>
      <c r="B1" s="173"/>
      <c r="C1" s="173"/>
      <c r="D1" s="21" t="s">
        <v>498</v>
      </c>
      <c r="E1" s="22">
        <v>2025</v>
      </c>
    </row>
    <row r="2" spans="1:5" s="29" customFormat="1" ht="18.95" customHeight="1" x14ac:dyDescent="0.25">
      <c r="A2" s="173" t="s">
        <v>505</v>
      </c>
      <c r="B2" s="173"/>
      <c r="C2" s="173"/>
      <c r="D2" s="21" t="s">
        <v>499</v>
      </c>
      <c r="E2" s="22" t="s">
        <v>501</v>
      </c>
    </row>
    <row r="3" spans="1:5" s="29" customFormat="1" ht="18.95" customHeight="1" x14ac:dyDescent="0.25">
      <c r="A3" s="173" t="s">
        <v>602</v>
      </c>
      <c r="B3" s="173"/>
      <c r="C3" s="173"/>
      <c r="D3" s="21" t="s">
        <v>500</v>
      </c>
      <c r="E3" s="22">
        <v>1</v>
      </c>
    </row>
    <row r="4" spans="1:5" s="29" customFormat="1" ht="18.95" customHeight="1" x14ac:dyDescent="0.25">
      <c r="A4" s="173" t="s">
        <v>516</v>
      </c>
      <c r="B4" s="173"/>
      <c r="C4" s="173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7"/>
    </row>
    <row r="8" spans="1:5" x14ac:dyDescent="0.2">
      <c r="A8" s="26" t="s">
        <v>86</v>
      </c>
      <c r="B8" s="26" t="s">
        <v>83</v>
      </c>
      <c r="C8" s="83">
        <v>2025</v>
      </c>
      <c r="D8" s="83">
        <v>2024</v>
      </c>
      <c r="E8" s="158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1680204.46</v>
      </c>
      <c r="D10" s="28">
        <v>2243502.0699999998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1680204.46</v>
      </c>
      <c r="D16" s="84">
        <f>SUM(D9:D15)</f>
        <v>2243502.0699999998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2025</v>
      </c>
      <c r="D20" s="83">
        <v>2024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66354.320000000007</v>
      </c>
      <c r="D29" s="84">
        <f>SUM(D30:D37)</f>
        <v>162218.32</v>
      </c>
    </row>
    <row r="30" spans="1:4" x14ac:dyDescent="0.2">
      <c r="A30" s="27">
        <v>1241</v>
      </c>
      <c r="B30" s="23" t="s">
        <v>158</v>
      </c>
      <c r="C30" s="28">
        <v>66354.320000000007</v>
      </c>
      <c r="D30" s="28">
        <v>52068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28950.32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81200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66354.320000000007</v>
      </c>
      <c r="D44" s="84">
        <f>D21+D29+D38</f>
        <v>162218.32</v>
      </c>
    </row>
    <row r="45" spans="1:5" x14ac:dyDescent="0.2">
      <c r="E45" s="156"/>
    </row>
    <row r="46" spans="1:5" x14ac:dyDescent="0.2">
      <c r="A46" s="25" t="s">
        <v>592</v>
      </c>
      <c r="B46" s="25"/>
      <c r="C46" s="25"/>
      <c r="D46" s="25"/>
      <c r="E46" s="157"/>
    </row>
    <row r="47" spans="1:5" x14ac:dyDescent="0.2">
      <c r="A47" s="26" t="s">
        <v>86</v>
      </c>
      <c r="B47" s="26" t="s">
        <v>83</v>
      </c>
      <c r="C47" s="83">
        <v>2025</v>
      </c>
      <c r="D47" s="83">
        <v>2024</v>
      </c>
      <c r="E47" s="158"/>
    </row>
    <row r="48" spans="1:5" x14ac:dyDescent="0.2">
      <c r="A48" s="34">
        <v>3210</v>
      </c>
      <c r="B48" s="35" t="s">
        <v>521</v>
      </c>
      <c r="C48" s="84">
        <v>662692.93999999994</v>
      </c>
      <c r="D48" s="84">
        <v>246229.98</v>
      </c>
      <c r="E48" s="156"/>
    </row>
    <row r="49" spans="1:4" x14ac:dyDescent="0.2">
      <c r="A49" s="27"/>
      <c r="B49" s="85" t="s">
        <v>510</v>
      </c>
      <c r="C49" s="84">
        <f>C54+C66+C94+C97+C50</f>
        <v>70807.960000000006</v>
      </c>
      <c r="D49" s="84">
        <f>D54+D66+D94+D97+D50</f>
        <v>580539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296911.86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296911.86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63213.97</v>
      </c>
      <c r="D66" s="84">
        <f>D67+D76+D79+D85</f>
        <v>277742.14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57190.87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57190.87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63213.599999999999</v>
      </c>
      <c r="D79" s="28">
        <f>SUM(D80:D84)</f>
        <v>220539.15</v>
      </c>
    </row>
    <row r="80" spans="1:4" x14ac:dyDescent="0.2">
      <c r="A80" s="27">
        <v>5531</v>
      </c>
      <c r="B80" s="23" t="s">
        <v>369</v>
      </c>
      <c r="C80" s="28">
        <v>63213.599999999999</v>
      </c>
      <c r="D80" s="28">
        <v>220539.15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0.37</v>
      </c>
      <c r="D85" s="28">
        <f>SUM(D86:D93)</f>
        <v>12.12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0.37</v>
      </c>
      <c r="D93" s="28">
        <v>12.12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7593.99</v>
      </c>
      <c r="D97" s="84">
        <f>SUM(D98:D102)</f>
        <v>5885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7593.99</v>
      </c>
      <c r="D100" s="28">
        <v>5885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79438.52</v>
      </c>
      <c r="D112" s="102">
        <f>+D113+D135</f>
        <v>332073.88</v>
      </c>
    </row>
    <row r="113" spans="1:4" x14ac:dyDescent="0.2">
      <c r="A113" s="100">
        <v>4300</v>
      </c>
      <c r="B113" s="106" t="s">
        <v>596</v>
      </c>
      <c r="C113" s="107">
        <f>C127+C114+C117+C123+C125</f>
        <v>3.52</v>
      </c>
      <c r="D113" s="111">
        <f>D127+D114+D117+D123+D125</f>
        <v>89.88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3.52</v>
      </c>
      <c r="D127" s="141">
        <f>SUM(D128:D134)</f>
        <v>89.88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3.52</v>
      </c>
      <c r="D134" s="109">
        <v>89.88</v>
      </c>
    </row>
    <row r="135" spans="1:4" x14ac:dyDescent="0.2">
      <c r="A135" s="34">
        <v>1120</v>
      </c>
      <c r="B135" s="88" t="s">
        <v>529</v>
      </c>
      <c r="C135" s="84">
        <f>SUM(C136:C144)</f>
        <v>79435</v>
      </c>
      <c r="D135" s="84">
        <f>SUM(D136:D144)</f>
        <v>331984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79435</v>
      </c>
      <c r="D142" s="28">
        <v>331984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654062.37999999989</v>
      </c>
      <c r="D145" s="84">
        <f>D48+D49+D103-D109-D112</f>
        <v>494695.1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scale="9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showGridLines="0" workbookViewId="0">
      <selection activeCell="A6" sqref="A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4" t="s">
        <v>601</v>
      </c>
      <c r="B1" s="175"/>
      <c r="C1" s="176"/>
    </row>
    <row r="2" spans="1:3" s="30" customFormat="1" ht="18" customHeight="1" x14ac:dyDescent="0.25">
      <c r="A2" s="177" t="s">
        <v>506</v>
      </c>
      <c r="B2" s="178"/>
      <c r="C2" s="179"/>
    </row>
    <row r="3" spans="1:3" s="30" customFormat="1" ht="18" customHeight="1" x14ac:dyDescent="0.25">
      <c r="A3" s="177" t="s">
        <v>602</v>
      </c>
      <c r="B3" s="178"/>
      <c r="C3" s="179"/>
    </row>
    <row r="4" spans="1:3" s="32" customFormat="1" ht="18" customHeight="1" x14ac:dyDescent="0.2">
      <c r="A4" s="180" t="s">
        <v>507</v>
      </c>
      <c r="B4" s="181"/>
      <c r="C4" s="182"/>
    </row>
    <row r="5" spans="1:3" s="32" customFormat="1" ht="18" customHeight="1" x14ac:dyDescent="0.2">
      <c r="A5" s="183" t="s">
        <v>406</v>
      </c>
      <c r="B5" s="184"/>
      <c r="C5" s="147">
        <v>2025</v>
      </c>
    </row>
    <row r="6" spans="1:3" x14ac:dyDescent="0.2">
      <c r="A6" s="47" t="s">
        <v>435</v>
      </c>
      <c r="B6" s="47"/>
      <c r="C6" s="92">
        <v>4025442.4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3.52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3.52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4025445.92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fitToHeight="0"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showGridLines="0" workbookViewId="0">
      <selection activeCell="A6" sqref="A6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5" t="s">
        <v>601</v>
      </c>
      <c r="B1" s="186"/>
      <c r="C1" s="187"/>
    </row>
    <row r="2" spans="1:3" s="33" customFormat="1" ht="18.95" customHeight="1" x14ac:dyDescent="0.25">
      <c r="A2" s="188" t="s">
        <v>508</v>
      </c>
      <c r="B2" s="189"/>
      <c r="C2" s="190"/>
    </row>
    <row r="3" spans="1:3" s="33" customFormat="1" ht="18.95" customHeight="1" x14ac:dyDescent="0.25">
      <c r="A3" s="188" t="s">
        <v>602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15" customHeight="1" x14ac:dyDescent="0.2">
      <c r="A5" s="191" t="s">
        <v>406</v>
      </c>
      <c r="B5" s="192"/>
      <c r="C5" s="147">
        <v>2025</v>
      </c>
    </row>
    <row r="6" spans="1:3" x14ac:dyDescent="0.2">
      <c r="A6" s="72" t="s">
        <v>448</v>
      </c>
      <c r="B6" s="47"/>
      <c r="C6" s="96">
        <v>3358931.97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-3820.6399999999994</v>
      </c>
    </row>
    <row r="9" spans="1:3" x14ac:dyDescent="0.2">
      <c r="A9" s="82">
        <v>2.1</v>
      </c>
      <c r="B9" s="73" t="s">
        <v>289</v>
      </c>
      <c r="C9" s="97">
        <v>4053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66354.320000000007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-74227.960000000006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0.37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5" x14ac:dyDescent="0.2">
      <c r="A33" s="78" t="s">
        <v>471</v>
      </c>
      <c r="B33" s="65" t="s">
        <v>40</v>
      </c>
      <c r="C33" s="97">
        <v>0</v>
      </c>
    </row>
    <row r="34" spans="1:5" x14ac:dyDescent="0.2">
      <c r="A34" s="78" t="s">
        <v>472</v>
      </c>
      <c r="B34" s="65" t="s">
        <v>368</v>
      </c>
      <c r="C34" s="97">
        <v>0</v>
      </c>
    </row>
    <row r="35" spans="1:5" x14ac:dyDescent="0.2">
      <c r="A35" s="78" t="s">
        <v>473</v>
      </c>
      <c r="B35" s="65" t="s">
        <v>374</v>
      </c>
      <c r="C35" s="97">
        <v>0.37</v>
      </c>
    </row>
    <row r="36" spans="1:5" x14ac:dyDescent="0.2">
      <c r="A36" s="78" t="s">
        <v>474</v>
      </c>
      <c r="B36" s="65" t="s">
        <v>382</v>
      </c>
      <c r="C36" s="97">
        <v>0</v>
      </c>
    </row>
    <row r="37" spans="1:5" x14ac:dyDescent="0.2">
      <c r="A37" s="78" t="s">
        <v>551</v>
      </c>
      <c r="B37" s="65" t="s">
        <v>599</v>
      </c>
      <c r="C37" s="97">
        <v>0</v>
      </c>
    </row>
    <row r="38" spans="1:5" x14ac:dyDescent="0.2">
      <c r="A38" s="78" t="s">
        <v>552</v>
      </c>
      <c r="B38" s="73" t="s">
        <v>475</v>
      </c>
      <c r="C38" s="99">
        <v>0</v>
      </c>
    </row>
    <row r="39" spans="1:5" x14ac:dyDescent="0.2">
      <c r="A39" s="66"/>
      <c r="B39" s="69"/>
      <c r="C39" s="70"/>
    </row>
    <row r="40" spans="1:5" x14ac:dyDescent="0.2">
      <c r="A40" s="71" t="s">
        <v>550</v>
      </c>
      <c r="B40" s="47"/>
      <c r="C40" s="92">
        <f>C6-C8+C31</f>
        <v>3362752.9800000004</v>
      </c>
      <c r="E40" s="161"/>
    </row>
    <row r="42" spans="1:5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workbookViewId="0">
      <selection activeCell="A6" sqref="A6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3" t="s">
        <v>601</v>
      </c>
      <c r="B1" s="194"/>
      <c r="C1" s="194"/>
      <c r="D1" s="194"/>
      <c r="E1" s="194"/>
      <c r="F1" s="194"/>
      <c r="G1" s="21" t="s">
        <v>498</v>
      </c>
      <c r="H1" s="22">
        <v>2025</v>
      </c>
    </row>
    <row r="2" spans="1:10" ht="18.95" customHeight="1" x14ac:dyDescent="0.2">
      <c r="A2" s="173" t="s">
        <v>509</v>
      </c>
      <c r="B2" s="194"/>
      <c r="C2" s="194"/>
      <c r="D2" s="194"/>
      <c r="E2" s="194"/>
      <c r="F2" s="194"/>
      <c r="G2" s="21" t="s">
        <v>499</v>
      </c>
      <c r="H2" s="22" t="s">
        <v>501</v>
      </c>
    </row>
    <row r="3" spans="1:10" ht="18.95" customHeight="1" x14ac:dyDescent="0.2">
      <c r="A3" s="195" t="s">
        <v>602</v>
      </c>
      <c r="B3" s="196"/>
      <c r="C3" s="196"/>
      <c r="D3" s="196"/>
      <c r="E3" s="196"/>
      <c r="F3" s="196"/>
      <c r="G3" s="21" t="s">
        <v>500</v>
      </c>
      <c r="H3" s="22">
        <v>1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2919706.46</v>
      </c>
      <c r="D10" s="28">
        <v>24235.45</v>
      </c>
      <c r="E10" s="28">
        <v>-50764.25</v>
      </c>
      <c r="F10" s="28">
        <f>C10+D10+E10</f>
        <v>2893177.66</v>
      </c>
    </row>
    <row r="11" spans="1:10" x14ac:dyDescent="0.2">
      <c r="A11" s="23">
        <v>7120</v>
      </c>
      <c r="B11" s="23" t="s">
        <v>78</v>
      </c>
      <c r="C11" s="28">
        <v>-2919706.46</v>
      </c>
      <c r="D11" s="28">
        <v>50764.25</v>
      </c>
      <c r="E11" s="28">
        <v>-24235.45</v>
      </c>
      <c r="F11" s="28">
        <f t="shared" ref="F11:F34" si="0">C11+D11+E11</f>
        <v>-2893177.66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3" t="s">
        <v>553</v>
      </c>
      <c r="C39" s="193"/>
      <c r="D39" s="28"/>
      <c r="E39" s="28"/>
      <c r="F39" s="28"/>
    </row>
    <row r="40" spans="1:6" x14ac:dyDescent="0.2">
      <c r="B40" s="142" t="s">
        <v>406</v>
      </c>
      <c r="C40" s="148">
        <f>H1</f>
        <v>2025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18600360.420000002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-15182948.66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608030.64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-79435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-3946007.4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3" t="s">
        <v>554</v>
      </c>
      <c r="C48" s="193"/>
    </row>
    <row r="49" spans="1:3" x14ac:dyDescent="0.2">
      <c r="B49" s="149" t="s">
        <v>406</v>
      </c>
      <c r="C49" s="148">
        <f>H1</f>
        <v>2025</v>
      </c>
    </row>
    <row r="50" spans="1:3" x14ac:dyDescent="0.2">
      <c r="A50" s="23">
        <v>8210</v>
      </c>
      <c r="B50" s="112" t="s">
        <v>47</v>
      </c>
      <c r="C50" s="114">
        <v>-18600360.420000002</v>
      </c>
    </row>
    <row r="51" spans="1:3" x14ac:dyDescent="0.2">
      <c r="A51" s="23">
        <v>8220</v>
      </c>
      <c r="B51" s="112" t="s">
        <v>46</v>
      </c>
      <c r="C51" s="114">
        <v>15604997.949999999</v>
      </c>
    </row>
    <row r="52" spans="1:3" x14ac:dyDescent="0.2">
      <c r="A52" s="23">
        <v>8230</v>
      </c>
      <c r="B52" s="112" t="s">
        <v>600</v>
      </c>
      <c r="C52" s="114">
        <v>-608030.64</v>
      </c>
    </row>
    <row r="53" spans="1:3" x14ac:dyDescent="0.2">
      <c r="A53" s="23">
        <v>8240</v>
      </c>
      <c r="B53" s="112" t="s">
        <v>45</v>
      </c>
      <c r="C53" s="114">
        <v>244461.14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7593.99</v>
      </c>
    </row>
    <row r="56" spans="1:3" x14ac:dyDescent="0.2">
      <c r="A56" s="23">
        <v>8270</v>
      </c>
      <c r="B56" s="112" t="s">
        <v>42</v>
      </c>
      <c r="C56" s="114">
        <v>3351337.98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MIQAdmin</cp:lastModifiedBy>
  <cp:lastPrinted>2025-05-05T20:56:18Z</cp:lastPrinted>
  <dcterms:created xsi:type="dcterms:W3CDTF">2012-12-11T20:36:24Z</dcterms:created>
  <dcterms:modified xsi:type="dcterms:W3CDTF">2025-05-05T20:56:30Z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