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Estados Financieros\4to trimestre\Impresos\"/>
    </mc:Choice>
  </mc:AlternateContent>
  <xr:revisionPtr revIDLastSave="0" documentId="13_ncr:1_{B1DE16D5-2EA1-4E7A-BFE6-717E6F8D0E59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65" l="1"/>
  <c r="F53" i="65"/>
  <c r="F40" i="65"/>
  <c r="F38" i="65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<sst xmlns="http://schemas.openxmlformats.org/spreadsheetml/2006/main" count="880" uniqueCount="616">
  <si>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</si>
  <si>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</si>
  <si>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</si>
  <si>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</si>
  <si>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</si>
  <si>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</si>
  <si>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</si>
  <si>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</si>
  <si>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</si>
  <si>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</si>
  <si>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</si>
  <si>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</si>
  <si>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</si>
  <si>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</si>
  <si>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</si>
  <si>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</si>
  <si>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</si>
  <si>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</si>
  <si>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</si>
  <si>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</si>
  <si>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</si>
  <si>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</si>
  <si>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</si>
  <si>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</si>
  <si>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</si>
  <si>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</si>
  <si>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</si>
  <si>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</si>
  <si>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</si>
  <si>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</si>
  <si>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</si>
  <si>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</si>
  <si>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</si>
  <si>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</si>
  <si>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</si>
  <si>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</si>
  <si>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</si>
  <si>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</si>
  <si>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</si>
  <si>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</si>
  <si>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</si>
  <si>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</si>
  <si>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</si>
  <si>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</si>
  <si>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</si>
  <si>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</si>
  <si>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</si>
  <si>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</si>
  <si>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</si>
  <si>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</si>
  <si>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</si>
  <si>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</si>
  <si>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</si>
  <si>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</si>
  <si>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</si>
  <si>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</si>
  <si>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</si>
  <si>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</si>
  <si>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</si>
  <si>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</si>
  <si>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</si>
  <si>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</si>
  <si>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</si>
  <si>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</si>
  <si>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</si>
  <si>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</si>
  <si>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</si>
  <si>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</si>
  <si>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</si>
  <si>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</si>
  <si>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</si>
  <si>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</si>
  <si>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</si>
  <si>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</si>
  <si>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</si>
  <si>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</si>
  <si>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</si>
  <si>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</si>
  <si>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</si>
  <si>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</si>
  <si>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</si>
  <si>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</si>
  <si>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</si>
  <si>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</si>
  <si>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</si>
  <si>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</si>
  <si>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</si>
  <si>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</si>
  <si>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</si>
  <si>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</si>
  <si>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</si>
  <si>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</si>
  <si>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</si>
  <si>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</si>
  <si>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</si>
  <si>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</si>
  <si>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</si>
  <si>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</si>
  <si>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</si>
  <si>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</si>
  <si>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</si>
  <si>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</si>
  <si>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</si>
  <si>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</si>
  <si>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</si>
  <si>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</si>
  <si>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</si>
  <si>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</si>
  <si>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</si>
  <si>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</si>
  <si>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</si>
  <si>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</si>
  <si>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</si>
  <si>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</si>
  <si>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</si>
  <si>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</si>
  <si>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</si>
  <si>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</si>
  <si>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</si>
  <si>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</si>
  <si>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</si>
  <si>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</si>
  <si>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</si>
  <si>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</si>
  <si>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</si>
  <si>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</si>
  <si>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</si>
  <si>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</si>
  <si>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</si>
  <si>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</si>
  <si>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</si>
  <si>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</si>
  <si>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</si>
  <si>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</si>
  <si>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</si>
  <si>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</si>
  <si>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</si>
  <si>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</si>
  <si>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</si>
  <si>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</si>
  <si>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</si>
  <si>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</si>
  <si>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</si>
  <si>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</si>
  <si>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</si>
  <si>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</si>
  <si>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</si>
  <si>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</si>
  <si>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</si>
  <si>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</si>
  <si>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</si>
  <si>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</si>
  <si>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</si>
  <si>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</si>
  <si>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</si>
  <si>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</si>
  <si>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</si>
  <si>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</si>
  <si>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</si>
  <si>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</si>
  <si>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</si>
  <si>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</si>
  <si>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</si>
  <si>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</si>
  <si>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</si>
  <si>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</si>
  <si>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</si>
  <si>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</si>
  <si>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</si>
  <si>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</si>
  <si>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</si>
  <si>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</si>
  <si>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</si>
  <si>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</si>
  <si>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</si>
  <si>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</si>
  <si>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</si>
  <si>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</si>
  <si>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</si>
  <si>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</si>
  <si>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</si>
  <si>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</si>
  <si>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</si>
  <si>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</si>
  <si>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</si>
  <si>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</si>
  <si>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</si>
  <si>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</si>
  <si>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</si>
  <si>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</si>
  <si>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</si>
  <si>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</si>
  <si>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</si>
  <si>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</si>
  <si>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</si>
  <si>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</si>
  <si>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</si>
  <si>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</si>
  <si>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</si>
  <si>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</si>
  <si>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</si>
  <si>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</si>
  <si>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</si>
  <si>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</si>
  <si>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</si>
  <si>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</si>
  <si>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</si>
  <si>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</si>
  <si>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</si>
  <si>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</si>
  <si>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</si>
  <si>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</si>
  <si>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</si>
  <si>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</si>
  <si>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</si>
  <si>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</si>
  <si>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</si>
  <si>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</si>
  <si>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</si>
  <si>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</si>
  <si>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</si>
  <si>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</si>
  <si>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</si>
  <si>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</si>
  <si>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</si>
  <si>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</si>
  <si>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</si>
  <si>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</si>
  <si>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</si>
  <si>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</si>
  <si>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</si>
  <si>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</si>
  <si>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</si>
  <si>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</si>
  <si>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</si>
  <si>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</si>
  <si>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</si>
  <si>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</si>
  <si>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</si>
  <si>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</si>
  <si>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</si>
  <si>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</si>
  <si>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</si>
  <si>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</si>
  <si>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</si>
  <si>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</si>
  <si>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</si>
  <si>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</si>
  <si>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</si>
  <si>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</si>
  <si>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</si>
  <si>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</si>
  <si>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</si>
  <si>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</si>
  <si>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</si>
  <si>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</si>
  <si>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</si>
  <si>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</si>
  <si>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</si>
  <si>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</si>
  <si>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</si>
  <si>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</si>
  <si>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</si>
  <si>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</si>
  <si>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</si>
  <si>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</si>
  <si>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</si>
  <si>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</si>
  <si>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</si>
  <si>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</si>
  <si>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</si>
  <si>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</si>
  <si>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</si>
  <si>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</si>
  <si>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</si>
  <si>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</si>
  <si>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</si>
  <si>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</si>
  <si>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</si>
  <si>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</si>
  <si>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</si>
  <si>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</si>
  <si>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</si>
  <si>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</si>
  <si>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</si>
  <si>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</si>
  <si>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</si>
  <si>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</si>
  <si>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</si>
  <si>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</si>
  <si>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</si>
  <si>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</si>
  <si>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</si>
  <si>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</si>
  <si>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</si>
  <si>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</si>
  <si>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</si>
  <si>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</si>
  <si>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</si>
  <si>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</si>
  <si>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</si>
  <si>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</si>
  <si>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</si>
  <si>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</si>
  <si>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</si>
  <si>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</si>
  <si>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</si>
  <si>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</si>
  <si>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</si>
  <si>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</si>
  <si>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</si>
  <si>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</si>
  <si>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</si>
  <si>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</si>
  <si>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</si>
  <si>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</si>
  <si>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</si>
  <si>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</si>
  <si>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</si>
  <si>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</si>
  <si>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</si>
  <si>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</si>
  <si>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</si>
  <si>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</si>
  <si>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</si>
  <si>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</si>
  <si>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</si>
  <si>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</si>
  <si>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</si>
  <si>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</si>
  <si>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</si>
  <si>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</si>
  <si>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</si>
  <si>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</si>
  <si>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</si>
  <si>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</si>
  <si>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</si>
  <si>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</si>
  <si>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</si>
  <si>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</si>
  <si>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</si>
  <si>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</si>
  <si>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</si>
  <si>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</si>
  <si>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</si>
  <si>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</si>
  <si>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</si>
  <si>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</si>
  <si>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</si>
  <si>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</si>
  <si>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</si>
  <si>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</si>
  <si>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</si>
  <si>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</si>
  <si>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</si>
  <si>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</si>
  <si>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</si>
  <si>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</si>
  <si>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</si>
  <si>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</si>
  <si>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</si>
  <si>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</si>
  <si>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</si>
  <si>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</si>
  <si>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</si>
  <si>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</si>
  <si>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</si>
  <si>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</si>
  <si>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</si>
  <si>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</si>
  <si>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</si>
  <si>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</si>
  <si>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</si>
  <si>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</si>
  <si>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</si>
  <si>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</si>
  <si>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</si>
  <si>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</si>
  <si>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</si>
  <si>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</si>
  <si>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</si>
  <si>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</si>
  <si>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</si>
  <si>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</si>
  <si>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</si>
  <si>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</si>
  <si>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</si>
  <si>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</si>
  <si>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</si>
  <si>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</si>
  <si>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</si>
  <si>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</si>
  <si>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</si>
  <si>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</si>
  <si>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</si>
  <si>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</si>
  <si>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</si>
  <si>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</si>
  <si>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</si>
  <si>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</si>
  <si>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</si>
  <si>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</si>
  <si>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</si>
  <si>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</si>
  <si>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</si>
  <si>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</si>
  <si>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</si>
  <si>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</si>
  <si>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</si>
  <si>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</si>
  <si>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</si>
  <si>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</si>
  <si>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</si>
  <si>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</si>
  <si>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</si>
  <si>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</si>
  <si>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</si>
  <si>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</si>
  <si>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</si>
  <si>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</si>
  <si>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</si>
  <si>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</si>
  <si>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</si>
  <si>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</si>
  <si>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</si>
  <si>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</si>
  <si>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</si>
  <si>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</si>
  <si>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</si>
  <si>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</si>
  <si>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</si>
  <si>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</si>
  <si>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</si>
  <si>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</si>
  <si>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</si>
  <si>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</si>
  <si>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</si>
  <si>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</si>
  <si>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</si>
  <si>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</si>
  <si>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</si>
  <si>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</si>
  <si>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</si>
  <si>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</si>
  <si>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</si>
  <si>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</si>
  <si>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</si>
  <si>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</si>
  <si>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</si>
  <si>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</si>
  <si>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</si>
  <si>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</si>
  <si>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</si>
  <si>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</si>
  <si>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</si>
  <si>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</si>
  <si>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</si>
  <si>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</si>
  <si>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</si>
  <si>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</si>
  <si>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</si>
  <si>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</si>
  <si>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</si>
  <si>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</si>
  <si>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</si>
  <si>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</si>
  <si>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</si>
  <si>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</si>
  <si>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</si>
  <si>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</si>
  <si>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</si>
  <si>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</si>
  <si>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</si>
  <si>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</si>
  <si>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</si>
  <si>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</si>
  <si>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</si>
  <si>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</si>
  <si>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</si>
  <si>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</si>
  <si>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</si>
  <si>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</si>
  <si>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</si>
  <si>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</si>
  <si>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</si>
  <si>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</si>
  <si>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</si>
  <si>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</si>
  <si>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</si>
  <si>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</si>
  <si>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</si>
  <si>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</si>
  <si>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</si>
  <si>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</si>
  <si>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</si>
  <si>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</si>
  <si>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</si>
  <si>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</si>
  <si>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</si>
  <si>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</si>
  <si>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</si>
  <si>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</si>
  <si>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</si>
  <si>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</si>
  <si>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</si>
  <si>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</si>
  <si>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</si>
  <si>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</si>
  <si>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</si>
  <si>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</si>
  <si>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</si>
  <si>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</si>
  <si>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</si>
  <si>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</si>
  <si>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</si>
  <si>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</si>
  <si>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</si>
  <si>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</si>
  <si>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</si>
  <si>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</si>
  <si>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</si>
  <si>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</si>
  <si>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</si>
  <si>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</si>
  <si>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</si>
  <si>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</si>
  <si>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</si>
  <si>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</si>
  <si>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</si>
  <si>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</si>
  <si>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</si>
  <si>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</si>
  <si>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</si>
  <si>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</si>
  <si>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</si>
  <si>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</si>
  <si>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</si>
  <si>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</si>
  <si>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</si>
  <si>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</si>
  <si>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</si>
  <si>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</si>
  <si>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</si>
  <si>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</si>
  <si>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</si>
  <si>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</si>
  <si>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</si>
  <si>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</si>
  <si>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</si>
  <si>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</si>
  <si>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</si>
  <si>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</si>
  <si>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</si>
  <si>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</si>
  <si>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</si>
  <si>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</si>
  <si>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</si>
  <si>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</si>
  <si>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</si>
  <si>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</si>
  <si>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</si>
  <si>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</si>
  <si>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</si>
  <si>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</si>
  <si>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</si>
  <si>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</si>
  <si>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</si>
  <si>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</si>
  <si>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</si>
  <si>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</si>
  <si>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</si>
  <si>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</si>
  <si>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</si>
  <si>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</si>
  <si>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</si>
  <si>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</si>
  <si>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</si>
  <si>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</si>
  <si>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</si>
  <si>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</si>
  <si>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</si>
  <si>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</si>
  <si>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</si>
  <si>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</si>
  <si>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</si>
  <si>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</si>
  <si>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</si>
  <si>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</si>
  <si>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</si>
  <si>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</si>
  <si>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</si>
  <si>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</si>
  <si>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</si>
  <si>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</si>
  <si>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</si>
  <si>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</si>
  <si>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</si>
  <si>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</si>
  <si>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</si>
  <si>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</si>
  <si>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</si>
  <si>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</si>
  <si>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</si>
  <si>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</si>
  <si>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</si>
  <si>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</si>
  <si>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</si>
  <si>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</si>
  <si>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</si>
  <si>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</si>
  <si>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</si>
  <si>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MUSEO ICONOGRAFICO DEL QUIJOTE</t>
  </si>
  <si>
    <t>Correspondiente del 1 de Enero al 31 de Diciembre de 2021</t>
  </si>
  <si>
    <t>Bajo protesta de decir verdad declaramos que los Estados Financieros y sus notas, son razonablemente correctos y son responsabilidad del emisor.</t>
  </si>
  <si>
    <t>SUPERAVIT FINANCIERO</t>
  </si>
  <si>
    <t>ADEUD. EJ. FIS. 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</si>
</sst>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000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  <xf numFmtId="164" fontId="8" fillId="0" borderId="0" xfId="10" applyNumberFormat="1" applyFont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42</xdr:row>
      <xdr:rowOff>28575</xdr:rowOff>
    </xdr:from>
    <xdr:to>
      <xdr:col>2</xdr:col>
      <xdr:colOff>381000</xdr:colOff>
      <xdr:row>48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72225"/>
          <a:ext cx="593407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sqref="A1:B1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611</v>
      </c>
      <c r="B1" s="139"/>
      <c r="C1" s="19"/>
      <c r="D1" s="16" t="s">
        <v>595</v>
      </c>
      <c r="E1" s="17">
        <v>2021</v>
      </c>
    </row>
    <row r="2" spans="1:5" ht="18.95" customHeight="1" x14ac:dyDescent="0.2">
      <c r="A2" s="140" t="s">
        <v>594</v>
      </c>
      <c r="B2" s="140"/>
      <c r="C2" s="38"/>
      <c r="D2" s="16" t="s">
        <v>596</v>
      </c>
      <c r="E2" s="19" t="s">
        <v>598</v>
      </c>
    </row>
    <row r="3" spans="1:5" ht="18.95" customHeight="1" x14ac:dyDescent="0.2">
      <c r="A3" s="141" t="s">
        <v>612</v>
      </c>
      <c r="B3" s="141"/>
      <c r="C3" s="19"/>
      <c r="D3" s="16" t="s">
        <v>597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577</v>
      </c>
    </row>
    <row r="13" spans="1:5" x14ac:dyDescent="0.2">
      <c r="A13" s="47" t="s">
        <v>7</v>
      </c>
      <c r="B13" s="48" t="s">
        <v>578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579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562</v>
      </c>
      <c r="B23" s="105" t="s">
        <v>307</v>
      </c>
    </row>
    <row r="24" spans="1:2" x14ac:dyDescent="0.2">
      <c r="A24" s="104" t="s">
        <v>563</v>
      </c>
      <c r="B24" s="105" t="s">
        <v>564</v>
      </c>
    </row>
    <row r="25" spans="1:2" s="103" customFormat="1" x14ac:dyDescent="0.2">
      <c r="A25" s="104" t="s">
        <v>565</v>
      </c>
      <c r="B25" s="105" t="s">
        <v>344</v>
      </c>
    </row>
    <row r="26" spans="1:2" x14ac:dyDescent="0.2">
      <c r="A26" s="104" t="s">
        <v>566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2" spans="1:2" s="103" customFormat="1" x14ac:dyDescent="0.2">
      <c r="A42" s="103" t="s">
        <v>613</v>
      </c>
    </row>
    <row r="43" spans="1:2" s="103" customFormat="1" x14ac:dyDescent="0.2"/>
    <row r="44" spans="1:2" s="103" customFormat="1" x14ac:dyDescent="0.2"/>
    <row r="45" spans="1:2" s="103" customFormat="1" x14ac:dyDescent="0.2"/>
    <row r="46" spans="1:2" s="103" customFormat="1" x14ac:dyDescent="0.2"/>
    <row r="47" spans="1:2" s="103" customFormat="1" x14ac:dyDescent="0.2"/>
    <row r="48" spans="1:2" s="103" customFormat="1" x14ac:dyDescent="0.2"/>
    <row r="49" s="103" customFormat="1" x14ac:dyDescent="0.2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showGridLines="0" tabSelected="1" zoomScaleNormal="100" workbookViewId="0">
      <selection activeCell="A2" sqref="A2:B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4" width="15.28515625" style="41" bestFit="1" customWidth="1"/>
    <col min="5" max="16384" width="11.42578125" style="41"/>
  </cols>
  <sheetData>
    <row r="1" spans="1:3" s="39" customFormat="1" ht="18" customHeight="1" x14ac:dyDescent="0.25">
      <c r="A1" s="145" t="s">
        <v>611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612</v>
      </c>
      <c r="B3" s="149"/>
      <c r="C3" s="150"/>
    </row>
    <row r="4" spans="1:3" s="42" customFormat="1" ht="18" customHeight="1" x14ac:dyDescent="0.2">
      <c r="A4" s="151" t="s">
        <v>605</v>
      </c>
      <c r="B4" s="152"/>
      <c r="C4" s="153"/>
    </row>
    <row r="5" spans="1:3" s="40" customFormat="1" x14ac:dyDescent="0.2">
      <c r="A5" s="60" t="s">
        <v>529</v>
      </c>
      <c r="B5" s="60"/>
      <c r="C5" s="61">
        <v>17823728.870000001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10.46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10.46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23000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4" x14ac:dyDescent="0.2">
      <c r="A17" s="75">
        <v>3.2</v>
      </c>
      <c r="B17" s="68" t="s">
        <v>538</v>
      </c>
      <c r="C17" s="66">
        <v>0</v>
      </c>
    </row>
    <row r="18" spans="1:4" x14ac:dyDescent="0.2">
      <c r="A18" s="75">
        <v>3.3</v>
      </c>
      <c r="B18" s="70" t="s">
        <v>539</v>
      </c>
      <c r="C18" s="76">
        <v>23000</v>
      </c>
    </row>
    <row r="19" spans="1:4" x14ac:dyDescent="0.2">
      <c r="A19" s="62"/>
      <c r="B19" s="77"/>
      <c r="C19" s="78"/>
    </row>
    <row r="20" spans="1:4" x14ac:dyDescent="0.2">
      <c r="A20" s="79" t="s">
        <v>83</v>
      </c>
      <c r="B20" s="79"/>
      <c r="C20" s="61">
        <f>C5+C7-C15</f>
        <v>17800739.330000002</v>
      </c>
      <c r="D20" s="16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"/>
  <sheetViews>
    <sheetView showGridLines="0" tabSelected="1" topLeftCell="A19" zoomScaleNormal="100" workbookViewId="0">
      <selection activeCell="A2" sqref="A2:B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4" width="17" style="41" bestFit="1" customWidth="1"/>
    <col min="5" max="16384" width="11.42578125" style="41"/>
  </cols>
  <sheetData>
    <row r="1" spans="1:3" s="43" customFormat="1" ht="18.95" customHeight="1" x14ac:dyDescent="0.25">
      <c r="A1" s="154" t="s">
        <v>611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612</v>
      </c>
      <c r="B3" s="158"/>
      <c r="C3" s="159"/>
    </row>
    <row r="4" spans="1:3" s="44" customFormat="1" x14ac:dyDescent="0.2">
      <c r="A4" s="151" t="s">
        <v>605</v>
      </c>
      <c r="B4" s="152"/>
      <c r="C4" s="153"/>
    </row>
    <row r="5" spans="1:3" x14ac:dyDescent="0.2">
      <c r="A5" s="91" t="s">
        <v>542</v>
      </c>
      <c r="B5" s="60"/>
      <c r="C5" s="84">
        <v>16394946.68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518017.49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23385</v>
      </c>
    </row>
    <row r="11" spans="1:3" x14ac:dyDescent="0.2">
      <c r="A11" s="100">
        <v>2.4</v>
      </c>
      <c r="B11" s="83" t="s">
        <v>241</v>
      </c>
      <c r="C11" s="93">
        <v>19465.599999999999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4" x14ac:dyDescent="0.2">
      <c r="A17" s="100">
        <v>2.1</v>
      </c>
      <c r="B17" s="83" t="s">
        <v>544</v>
      </c>
      <c r="C17" s="93">
        <v>0</v>
      </c>
    </row>
    <row r="18" spans="1:4" x14ac:dyDescent="0.2">
      <c r="A18" s="100">
        <v>2.11</v>
      </c>
      <c r="B18" s="83" t="s">
        <v>249</v>
      </c>
      <c r="C18" s="93">
        <v>0</v>
      </c>
    </row>
    <row r="19" spans="1:4" x14ac:dyDescent="0.2">
      <c r="A19" s="100">
        <v>2.12</v>
      </c>
      <c r="B19" s="83" t="s">
        <v>545</v>
      </c>
      <c r="C19" s="93">
        <v>0</v>
      </c>
    </row>
    <row r="20" spans="1:4" x14ac:dyDescent="0.2">
      <c r="A20" s="100">
        <v>2.13</v>
      </c>
      <c r="B20" s="83" t="s">
        <v>546</v>
      </c>
      <c r="C20" s="93">
        <v>0</v>
      </c>
    </row>
    <row r="21" spans="1:4" x14ac:dyDescent="0.2">
      <c r="A21" s="100">
        <v>2.14</v>
      </c>
      <c r="B21" s="83" t="s">
        <v>547</v>
      </c>
      <c r="C21" s="93">
        <v>0</v>
      </c>
    </row>
    <row r="22" spans="1:4" x14ac:dyDescent="0.2">
      <c r="A22" s="100">
        <v>2.15</v>
      </c>
      <c r="B22" s="83" t="s">
        <v>548</v>
      </c>
      <c r="C22" s="93">
        <v>0</v>
      </c>
    </row>
    <row r="23" spans="1:4" x14ac:dyDescent="0.2">
      <c r="A23" s="100">
        <v>2.16</v>
      </c>
      <c r="B23" s="83" t="s">
        <v>549</v>
      </c>
      <c r="C23" s="93">
        <v>0</v>
      </c>
    </row>
    <row r="24" spans="1:4" x14ac:dyDescent="0.2">
      <c r="A24" s="100">
        <v>2.17</v>
      </c>
      <c r="B24" s="83" t="s">
        <v>550</v>
      </c>
      <c r="C24" s="93">
        <v>0</v>
      </c>
    </row>
    <row r="25" spans="1:4" x14ac:dyDescent="0.2">
      <c r="A25" s="100">
        <v>2.1800000000000002</v>
      </c>
      <c r="B25" s="83" t="s">
        <v>551</v>
      </c>
      <c r="C25" s="93">
        <v>0</v>
      </c>
    </row>
    <row r="26" spans="1:4" x14ac:dyDescent="0.2">
      <c r="A26" s="100">
        <v>2.19</v>
      </c>
      <c r="B26" s="83" t="s">
        <v>552</v>
      </c>
      <c r="C26" s="93">
        <v>0</v>
      </c>
    </row>
    <row r="27" spans="1:4" x14ac:dyDescent="0.2">
      <c r="A27" s="100">
        <v>2.2000000000000002</v>
      </c>
      <c r="B27" s="83" t="s">
        <v>553</v>
      </c>
      <c r="C27" s="93">
        <v>0</v>
      </c>
    </row>
    <row r="28" spans="1:4" x14ac:dyDescent="0.2">
      <c r="A28" s="100">
        <v>2.21</v>
      </c>
      <c r="B28" s="92" t="s">
        <v>554</v>
      </c>
      <c r="C28" s="93">
        <v>475166.89</v>
      </c>
    </row>
    <row r="29" spans="1:4" x14ac:dyDescent="0.2">
      <c r="A29" s="101"/>
      <c r="B29" s="94"/>
      <c r="C29" s="95"/>
      <c r="D29" s="165"/>
    </row>
    <row r="30" spans="1:4" x14ac:dyDescent="0.2">
      <c r="A30" s="96" t="s">
        <v>555</v>
      </c>
      <c r="B30" s="97"/>
      <c r="C30" s="98">
        <f>SUM(C31:C37)</f>
        <v>78176.310000000012</v>
      </c>
      <c r="D30" s="165"/>
    </row>
    <row r="31" spans="1:4" x14ac:dyDescent="0.2">
      <c r="A31" s="100">
        <v>3.1</v>
      </c>
      <c r="B31" s="83" t="s">
        <v>442</v>
      </c>
      <c r="C31" s="93">
        <v>61433.19</v>
      </c>
    </row>
    <row r="32" spans="1:4" x14ac:dyDescent="0.2">
      <c r="A32" s="100">
        <v>3.2</v>
      </c>
      <c r="B32" s="83" t="s">
        <v>81</v>
      </c>
      <c r="C32" s="93">
        <v>0</v>
      </c>
    </row>
    <row r="33" spans="1:4" x14ac:dyDescent="0.2">
      <c r="A33" s="100">
        <v>3.3</v>
      </c>
      <c r="B33" s="83" t="s">
        <v>452</v>
      </c>
      <c r="C33" s="93">
        <v>16733.55</v>
      </c>
    </row>
    <row r="34" spans="1:4" x14ac:dyDescent="0.2">
      <c r="A34" s="100">
        <v>3.4</v>
      </c>
      <c r="B34" s="83" t="s">
        <v>556</v>
      </c>
      <c r="C34" s="93">
        <v>0</v>
      </c>
    </row>
    <row r="35" spans="1:4" x14ac:dyDescent="0.2">
      <c r="A35" s="100">
        <v>3.5</v>
      </c>
      <c r="B35" s="83" t="s">
        <v>557</v>
      </c>
      <c r="C35" s="93">
        <v>0</v>
      </c>
    </row>
    <row r="36" spans="1:4" x14ac:dyDescent="0.2">
      <c r="A36" s="100">
        <v>3.6</v>
      </c>
      <c r="B36" s="83" t="s">
        <v>460</v>
      </c>
      <c r="C36" s="93">
        <v>9.57</v>
      </c>
    </row>
    <row r="37" spans="1:4" x14ac:dyDescent="0.2">
      <c r="A37" s="100">
        <v>3.7</v>
      </c>
      <c r="B37" s="92" t="s">
        <v>558</v>
      </c>
      <c r="C37" s="99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15955105.5</v>
      </c>
      <c r="D39" s="166"/>
    </row>
    <row r="40" spans="1:4" x14ac:dyDescent="0.2">
      <c r="D40" s="16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4"/>
  <sheetViews>
    <sheetView tabSelected="1" zoomScaleNormal="100" workbookViewId="0">
      <selection activeCell="A2" sqref="A2:B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10" width="13.28515625" style="31" customWidth="1"/>
    <col min="11" max="16384" width="9.140625" style="31"/>
  </cols>
  <sheetData>
    <row r="1" spans="1:10" ht="18.95" customHeight="1" x14ac:dyDescent="0.2">
      <c r="A1" s="144" t="s">
        <v>611</v>
      </c>
      <c r="B1" s="160"/>
      <c r="C1" s="160"/>
      <c r="D1" s="160"/>
      <c r="E1" s="160"/>
      <c r="F1" s="160"/>
      <c r="G1" s="29" t="s">
        <v>595</v>
      </c>
      <c r="H1" s="30">
        <v>2021</v>
      </c>
    </row>
    <row r="2" spans="1:10" ht="18.95" customHeight="1" x14ac:dyDescent="0.2">
      <c r="A2" s="144" t="s">
        <v>606</v>
      </c>
      <c r="B2" s="160"/>
      <c r="C2" s="160"/>
      <c r="D2" s="160"/>
      <c r="E2" s="160"/>
      <c r="F2" s="160"/>
      <c r="G2" s="16" t="s">
        <v>600</v>
      </c>
      <c r="H2" s="30" t="str">
        <f>'Notas a los Edos Financieros'!E2</f>
        <v>TRIMESTRAL</v>
      </c>
    </row>
    <row r="3" spans="1:10" ht="18.95" customHeight="1" x14ac:dyDescent="0.2">
      <c r="A3" s="161" t="s">
        <v>612</v>
      </c>
      <c r="B3" s="162"/>
      <c r="C3" s="162"/>
      <c r="D3" s="162"/>
      <c r="E3" s="162"/>
      <c r="F3" s="162"/>
      <c r="G3" s="16" t="s">
        <v>601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2854360.16</v>
      </c>
      <c r="D9" s="36">
        <v>88963.8</v>
      </c>
      <c r="E9" s="36">
        <v>-63839.82</v>
      </c>
      <c r="F9" s="36">
        <f>C9+D9+E9</f>
        <v>2879484.14</v>
      </c>
    </row>
    <row r="10" spans="1:10" x14ac:dyDescent="0.2">
      <c r="A10" s="31">
        <v>7120</v>
      </c>
      <c r="B10" s="31" t="s">
        <v>124</v>
      </c>
      <c r="C10" s="36">
        <v>-2854360.16</v>
      </c>
      <c r="D10" s="36">
        <v>63839.82</v>
      </c>
      <c r="E10" s="36">
        <v>-88963.8</v>
      </c>
      <c r="F10" s="36">
        <f t="shared" ref="F10:F51" si="0">C10+D10+E10</f>
        <v>-2879484.14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607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608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609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610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36735140.840000004</v>
      </c>
      <c r="E40" s="36">
        <v>-36735140.840000004</v>
      </c>
      <c r="F40" s="36">
        <f>C40+D40+E40</f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47627842.670000002</v>
      </c>
      <c r="E41" s="36">
        <v>-47627842.670000002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4270001.6500000004</v>
      </c>
      <c r="E42" s="36">
        <v>-4270001.6500000004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29588251.739999998</v>
      </c>
      <c r="E43" s="36">
        <v>-29588251.739999998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22965551.559999999</v>
      </c>
      <c r="E44" s="36">
        <v>-22965551.559999999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33502735.539999999</v>
      </c>
      <c r="E45" s="36">
        <v>-33502735.539999999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43563457.219999999</v>
      </c>
      <c r="E46" s="36">
        <v>-43563457.219999999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5463961.2999999998</v>
      </c>
      <c r="E47" s="36">
        <v>-5463961.2999999998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23785808.920000002</v>
      </c>
      <c r="E48" s="36">
        <v>-23785808.920000002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21983150.399999999</v>
      </c>
      <c r="E49" s="36">
        <v>-21983150.399999999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21519511.670000002</v>
      </c>
      <c r="E50" s="36">
        <v>-21519511.670000002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18725409.809999999</v>
      </c>
      <c r="E51" s="36">
        <v>-18725409.809999999</v>
      </c>
      <c r="F51" s="36">
        <f t="shared" si="0"/>
        <v>0</v>
      </c>
    </row>
    <row r="52" spans="1:6" s="46" customFormat="1" x14ac:dyDescent="0.2">
      <c r="A52" s="45">
        <v>9000</v>
      </c>
    </row>
    <row r="53" spans="1:6" x14ac:dyDescent="0.2">
      <c r="A53" s="31">
        <v>9100</v>
      </c>
      <c r="B53" s="31" t="s">
        <v>614</v>
      </c>
      <c r="C53" s="36">
        <v>0</v>
      </c>
      <c r="D53" s="36">
        <v>1413460.19</v>
      </c>
      <c r="E53" s="36">
        <v>-1413460.19</v>
      </c>
      <c r="F53" s="36">
        <f t="shared" ref="F53:F54" si="3">C53+D53+E53</f>
        <v>0</v>
      </c>
    </row>
    <row r="54" spans="1:6" x14ac:dyDescent="0.2">
      <c r="A54" s="31">
        <v>9300</v>
      </c>
      <c r="B54" s="31" t="s">
        <v>615</v>
      </c>
      <c r="C54" s="36">
        <v>0</v>
      </c>
      <c r="D54" s="36">
        <v>463638.73</v>
      </c>
      <c r="E54" s="36">
        <v>-463638.73</v>
      </c>
      <c r="F54" s="36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2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sqref="A1:B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586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587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588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589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590</v>
      </c>
      <c r="B15" s="134" t="s">
        <v>41</v>
      </c>
    </row>
    <row r="16" spans="1:8" s="129" customFormat="1" ht="12.95" customHeight="1" x14ac:dyDescent="0.2">
      <c r="A16" s="133" t="s">
        <v>591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592</v>
      </c>
    </row>
    <row r="20" spans="1:4" s="129" customFormat="1" ht="12.95" customHeight="1" x14ac:dyDescent="0.2">
      <c r="A20" s="137" t="s">
        <v>593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abSelected="1" zoomScale="106" zoomScaleNormal="106" workbookViewId="0">
      <selection activeCell="A2" sqref="A2:B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611</v>
      </c>
      <c r="B1" s="143"/>
      <c r="C1" s="143"/>
      <c r="D1" s="143"/>
      <c r="E1" s="143"/>
      <c r="F1" s="143"/>
      <c r="G1" s="16" t="s">
        <v>595</v>
      </c>
      <c r="H1" s="27">
        <v>2021</v>
      </c>
    </row>
    <row r="2" spans="1:8" s="18" customFormat="1" ht="18.95" customHeight="1" x14ac:dyDescent="0.25">
      <c r="A2" s="142" t="s">
        <v>599</v>
      </c>
      <c r="B2" s="143"/>
      <c r="C2" s="143"/>
      <c r="D2" s="143"/>
      <c r="E2" s="143"/>
      <c r="F2" s="143"/>
      <c r="G2" s="16" t="s">
        <v>600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612</v>
      </c>
      <c r="B3" s="143"/>
      <c r="C3" s="143"/>
      <c r="D3" s="143"/>
      <c r="E3" s="143"/>
      <c r="F3" s="143"/>
      <c r="G3" s="16" t="s">
        <v>601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91752.34</v>
      </c>
      <c r="D15" s="26">
        <v>94082.99</v>
      </c>
      <c r="E15" s="26">
        <v>230921.24</v>
      </c>
      <c r="F15" s="26">
        <v>112777.65</v>
      </c>
      <c r="G15" s="26">
        <v>78579.600000000006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68975.8</v>
      </c>
      <c r="D20" s="26">
        <v>68975.8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568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569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570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152787.6</v>
      </c>
    </row>
    <row r="33" spans="1:8" x14ac:dyDescent="0.2">
      <c r="A33" s="24">
        <v>1141</v>
      </c>
      <c r="B33" s="22" t="s">
        <v>218</v>
      </c>
      <c r="C33" s="26">
        <v>152787.6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76292748.900000006</v>
      </c>
      <c r="D62" s="26">
        <f t="shared" ref="D62:E62" si="0">SUM(D63:D70)</f>
        <v>61433.19</v>
      </c>
      <c r="E62" s="26">
        <f t="shared" si="0"/>
        <v>1185014.6299999999</v>
      </c>
    </row>
    <row r="63" spans="1:9" x14ac:dyDescent="0.2">
      <c r="A63" s="24">
        <v>1241</v>
      </c>
      <c r="B63" s="22" t="s">
        <v>240</v>
      </c>
      <c r="C63" s="26">
        <v>795405.51</v>
      </c>
      <c r="D63" s="26">
        <v>42515.11</v>
      </c>
      <c r="E63" s="26">
        <v>637174.54</v>
      </c>
    </row>
    <row r="64" spans="1:9" x14ac:dyDescent="0.2">
      <c r="A64" s="24">
        <v>1242</v>
      </c>
      <c r="B64" s="22" t="s">
        <v>241</v>
      </c>
      <c r="C64" s="26">
        <v>159815.39000000001</v>
      </c>
      <c r="D64" s="26">
        <v>14451.5</v>
      </c>
      <c r="E64" s="26">
        <v>96851.86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411527.67999999999</v>
      </c>
      <c r="D66" s="26">
        <v>1921.57</v>
      </c>
      <c r="E66" s="26">
        <v>398236.83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65299.21</v>
      </c>
      <c r="D68" s="26">
        <v>2545.0100000000002</v>
      </c>
      <c r="E68" s="26">
        <v>52751.4</v>
      </c>
    </row>
    <row r="69" spans="1:9" x14ac:dyDescent="0.2">
      <c r="A69" s="24">
        <v>1247</v>
      </c>
      <c r="B69" s="22" t="s">
        <v>246</v>
      </c>
      <c r="C69" s="26">
        <v>74860701.109999999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456443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456443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571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580</v>
      </c>
      <c r="C96" s="26">
        <f>SUM(C97:C100)</f>
        <v>0</v>
      </c>
    </row>
    <row r="97" spans="1:8" x14ac:dyDescent="0.2">
      <c r="A97" s="24">
        <v>1191</v>
      </c>
      <c r="B97" s="22" t="s">
        <v>572</v>
      </c>
      <c r="C97" s="26">
        <v>0</v>
      </c>
    </row>
    <row r="98" spans="1:8" x14ac:dyDescent="0.2">
      <c r="A98" s="24">
        <v>1192</v>
      </c>
      <c r="B98" s="22" t="s">
        <v>573</v>
      </c>
      <c r="C98" s="26">
        <v>0</v>
      </c>
    </row>
    <row r="99" spans="1:8" x14ac:dyDescent="0.2">
      <c r="A99" s="24">
        <v>1193</v>
      </c>
      <c r="B99" s="22" t="s">
        <v>574</v>
      </c>
      <c r="C99" s="26">
        <v>0</v>
      </c>
    </row>
    <row r="100" spans="1:8" x14ac:dyDescent="0.2">
      <c r="A100" s="24">
        <v>1194</v>
      </c>
      <c r="B100" s="22" t="s">
        <v>575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962465.54</v>
      </c>
      <c r="D110" s="26">
        <f>SUM(D111:D119)</f>
        <v>962465.54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463638.73</v>
      </c>
      <c r="D112" s="26">
        <f t="shared" ref="D112:D119" si="1">C112</f>
        <v>463638.73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354221.8</v>
      </c>
      <c r="D117" s="26">
        <f t="shared" si="1"/>
        <v>354221.8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144605.01</v>
      </c>
      <c r="D119" s="26">
        <f t="shared" si="1"/>
        <v>144605.01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sqref="A1:B1"/>
      <selection pane="bottomLeft" sqref="A1:B1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581</v>
      </c>
    </row>
    <row r="10" spans="1:2" ht="15" customHeight="1" x14ac:dyDescent="0.2">
      <c r="A10" s="113"/>
      <c r="B10" s="112" t="s">
        <v>582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abSelected="1" topLeftCell="A106" zoomScale="115" zoomScaleNormal="115" workbookViewId="0">
      <selection activeCell="A2" sqref="A2:B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611</v>
      </c>
      <c r="B1" s="140"/>
      <c r="C1" s="140"/>
      <c r="D1" s="16" t="s">
        <v>595</v>
      </c>
      <c r="E1" s="27">
        <v>2021</v>
      </c>
    </row>
    <row r="2" spans="1:5" s="18" customFormat="1" ht="18.95" customHeight="1" x14ac:dyDescent="0.25">
      <c r="A2" s="140" t="s">
        <v>602</v>
      </c>
      <c r="B2" s="140"/>
      <c r="C2" s="140"/>
      <c r="D2" s="16" t="s">
        <v>600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612</v>
      </c>
      <c r="B3" s="140"/>
      <c r="C3" s="140"/>
      <c r="D3" s="16" t="s">
        <v>601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560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1432648.82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1432648.82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1432648.82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559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16104580.050000001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16104580.050000001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16104580.050000001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567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263510.46000000002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263510.46000000002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263510.46000000002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561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15955105.5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15522034.85</v>
      </c>
      <c r="D100" s="59">
        <f>C100/$C$99</f>
        <v>0.97285692344685526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10001835.939999999</v>
      </c>
      <c r="D101" s="59">
        <f t="shared" ref="D101:D164" si="0">C101/$C$99</f>
        <v>0.62687369506895452</v>
      </c>
      <c r="E101" s="58"/>
    </row>
    <row r="102" spans="1:5" x14ac:dyDescent="0.2">
      <c r="A102" s="56">
        <v>5111</v>
      </c>
      <c r="B102" s="53" t="s">
        <v>364</v>
      </c>
      <c r="C102" s="57">
        <v>2279354</v>
      </c>
      <c r="D102" s="59">
        <f t="shared" si="0"/>
        <v>0.14286047810840236</v>
      </c>
      <c r="E102" s="58"/>
    </row>
    <row r="103" spans="1:5" x14ac:dyDescent="0.2">
      <c r="A103" s="56">
        <v>5112</v>
      </c>
      <c r="B103" s="53" t="s">
        <v>365</v>
      </c>
      <c r="C103" s="57">
        <v>208984.85</v>
      </c>
      <c r="D103" s="59">
        <f t="shared" si="0"/>
        <v>1.3098305742948551E-2</v>
      </c>
      <c r="E103" s="58"/>
    </row>
    <row r="104" spans="1:5" x14ac:dyDescent="0.2">
      <c r="A104" s="56">
        <v>5113</v>
      </c>
      <c r="B104" s="53" t="s">
        <v>366</v>
      </c>
      <c r="C104" s="57">
        <v>2859334.08</v>
      </c>
      <c r="D104" s="59">
        <f t="shared" si="0"/>
        <v>0.17921122991007488</v>
      </c>
      <c r="E104" s="58"/>
    </row>
    <row r="105" spans="1:5" x14ac:dyDescent="0.2">
      <c r="A105" s="56">
        <v>5114</v>
      </c>
      <c r="B105" s="53" t="s">
        <v>367</v>
      </c>
      <c r="C105" s="57">
        <v>777877.05</v>
      </c>
      <c r="D105" s="59">
        <f t="shared" si="0"/>
        <v>4.8754115101275891E-2</v>
      </c>
      <c r="E105" s="58"/>
    </row>
    <row r="106" spans="1:5" x14ac:dyDescent="0.2">
      <c r="A106" s="56">
        <v>5115</v>
      </c>
      <c r="B106" s="53" t="s">
        <v>368</v>
      </c>
      <c r="C106" s="57">
        <v>3840328.96</v>
      </c>
      <c r="D106" s="59">
        <f t="shared" si="0"/>
        <v>0.24069593021493965</v>
      </c>
      <c r="E106" s="58"/>
    </row>
    <row r="107" spans="1:5" x14ac:dyDescent="0.2">
      <c r="A107" s="56">
        <v>5116</v>
      </c>
      <c r="B107" s="53" t="s">
        <v>369</v>
      </c>
      <c r="C107" s="57">
        <v>35957</v>
      </c>
      <c r="D107" s="59">
        <f t="shared" si="0"/>
        <v>2.2536359913132506E-3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318979.67000000004</v>
      </c>
      <c r="D108" s="59">
        <f t="shared" si="0"/>
        <v>1.9992325967383921E-2</v>
      </c>
      <c r="E108" s="58"/>
    </row>
    <row r="109" spans="1:5" x14ac:dyDescent="0.2">
      <c r="A109" s="56">
        <v>5121</v>
      </c>
      <c r="B109" s="53" t="s">
        <v>371</v>
      </c>
      <c r="C109" s="57">
        <v>112348.84</v>
      </c>
      <c r="D109" s="59">
        <f t="shared" si="0"/>
        <v>7.0415604585002583E-3</v>
      </c>
      <c r="E109" s="58"/>
    </row>
    <row r="110" spans="1:5" x14ac:dyDescent="0.2">
      <c r="A110" s="56">
        <v>5122</v>
      </c>
      <c r="B110" s="53" t="s">
        <v>372</v>
      </c>
      <c r="C110" s="57">
        <v>15886.33</v>
      </c>
      <c r="D110" s="59">
        <f t="shared" si="0"/>
        <v>9.9568943621212666E-4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47270.86</v>
      </c>
      <c r="D112" s="59">
        <f t="shared" si="0"/>
        <v>2.9627419260875461E-3</v>
      </c>
      <c r="E112" s="58"/>
    </row>
    <row r="113" spans="1:5" x14ac:dyDescent="0.2">
      <c r="A113" s="56">
        <v>5125</v>
      </c>
      <c r="B113" s="53" t="s">
        <v>375</v>
      </c>
      <c r="C113" s="57">
        <v>9324.2199999999993</v>
      </c>
      <c r="D113" s="59">
        <f t="shared" si="0"/>
        <v>5.8440353152161854E-4</v>
      </c>
      <c r="E113" s="58"/>
    </row>
    <row r="114" spans="1:5" x14ac:dyDescent="0.2">
      <c r="A114" s="56">
        <v>5126</v>
      </c>
      <c r="B114" s="53" t="s">
        <v>376</v>
      </c>
      <c r="C114" s="57">
        <v>90822.24</v>
      </c>
      <c r="D114" s="59">
        <f t="shared" si="0"/>
        <v>5.6923622347718108E-3</v>
      </c>
      <c r="E114" s="58"/>
    </row>
    <row r="115" spans="1:5" x14ac:dyDescent="0.2">
      <c r="A115" s="56">
        <v>5127</v>
      </c>
      <c r="B115" s="53" t="s">
        <v>377</v>
      </c>
      <c r="C115" s="57">
        <v>14163.59</v>
      </c>
      <c r="D115" s="59">
        <f t="shared" si="0"/>
        <v>8.8771522068594279E-4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29163.59</v>
      </c>
      <c r="D117" s="59">
        <f t="shared" si="0"/>
        <v>1.8278531596046168E-3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5201219.24</v>
      </c>
      <c r="D118" s="59">
        <f t="shared" si="0"/>
        <v>0.32599090241051681</v>
      </c>
      <c r="E118" s="58"/>
    </row>
    <row r="119" spans="1:5" x14ac:dyDescent="0.2">
      <c r="A119" s="56">
        <v>5131</v>
      </c>
      <c r="B119" s="53" t="s">
        <v>381</v>
      </c>
      <c r="C119" s="57">
        <v>125733.43</v>
      </c>
      <c r="D119" s="59">
        <f t="shared" si="0"/>
        <v>7.8804511822250251E-3</v>
      </c>
      <c r="E119" s="58"/>
    </row>
    <row r="120" spans="1:5" x14ac:dyDescent="0.2">
      <c r="A120" s="56">
        <v>5132</v>
      </c>
      <c r="B120" s="53" t="s">
        <v>382</v>
      </c>
      <c r="C120" s="57">
        <v>798965.62</v>
      </c>
      <c r="D120" s="59">
        <f t="shared" si="0"/>
        <v>5.0075859416912033E-2</v>
      </c>
      <c r="E120" s="58"/>
    </row>
    <row r="121" spans="1:5" x14ac:dyDescent="0.2">
      <c r="A121" s="56">
        <v>5133</v>
      </c>
      <c r="B121" s="53" t="s">
        <v>383</v>
      </c>
      <c r="C121" s="57">
        <v>2674295.91</v>
      </c>
      <c r="D121" s="59">
        <f t="shared" si="0"/>
        <v>0.16761380299240267</v>
      </c>
      <c r="E121" s="58"/>
    </row>
    <row r="122" spans="1:5" x14ac:dyDescent="0.2">
      <c r="A122" s="56">
        <v>5134</v>
      </c>
      <c r="B122" s="53" t="s">
        <v>384</v>
      </c>
      <c r="C122" s="57">
        <v>489284.85</v>
      </c>
      <c r="D122" s="59">
        <f t="shared" si="0"/>
        <v>3.0666350028208837E-2</v>
      </c>
      <c r="E122" s="58"/>
    </row>
    <row r="123" spans="1:5" x14ac:dyDescent="0.2">
      <c r="A123" s="56">
        <v>5135</v>
      </c>
      <c r="B123" s="53" t="s">
        <v>385</v>
      </c>
      <c r="C123" s="57">
        <v>257078.11</v>
      </c>
      <c r="D123" s="59">
        <f t="shared" si="0"/>
        <v>1.6112592298433877E-2</v>
      </c>
      <c r="E123" s="58"/>
    </row>
    <row r="124" spans="1:5" x14ac:dyDescent="0.2">
      <c r="A124" s="56">
        <v>5136</v>
      </c>
      <c r="B124" s="53" t="s">
        <v>386</v>
      </c>
      <c r="C124" s="57">
        <v>134352.75</v>
      </c>
      <c r="D124" s="59">
        <f t="shared" si="0"/>
        <v>8.4206744982037261E-3</v>
      </c>
      <c r="E124" s="58"/>
    </row>
    <row r="125" spans="1:5" x14ac:dyDescent="0.2">
      <c r="A125" s="56">
        <v>5137</v>
      </c>
      <c r="B125" s="53" t="s">
        <v>387</v>
      </c>
      <c r="C125" s="57">
        <v>119213.07</v>
      </c>
      <c r="D125" s="59">
        <f t="shared" si="0"/>
        <v>7.4717819947978416E-3</v>
      </c>
      <c r="E125" s="58"/>
    </row>
    <row r="126" spans="1:5" x14ac:dyDescent="0.2">
      <c r="A126" s="56">
        <v>5138</v>
      </c>
      <c r="B126" s="53" t="s">
        <v>388</v>
      </c>
      <c r="C126" s="57">
        <v>369437.88</v>
      </c>
      <c r="D126" s="59">
        <f t="shared" si="0"/>
        <v>2.3154837804112295E-2</v>
      </c>
      <c r="E126" s="58"/>
    </row>
    <row r="127" spans="1:5" x14ac:dyDescent="0.2">
      <c r="A127" s="56">
        <v>5139</v>
      </c>
      <c r="B127" s="53" t="s">
        <v>389</v>
      </c>
      <c r="C127" s="57">
        <v>232857.62</v>
      </c>
      <c r="D127" s="59">
        <f t="shared" si="0"/>
        <v>1.4594552195220521E-2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354894.33999999997</v>
      </c>
      <c r="D128" s="59">
        <f t="shared" si="0"/>
        <v>2.2243308889433541E-2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116000</v>
      </c>
      <c r="D138" s="59">
        <f t="shared" si="0"/>
        <v>7.2704000609710795E-3</v>
      </c>
      <c r="E138" s="58"/>
    </row>
    <row r="139" spans="1:5" x14ac:dyDescent="0.2">
      <c r="A139" s="56">
        <v>5241</v>
      </c>
      <c r="B139" s="53" t="s">
        <v>399</v>
      </c>
      <c r="C139" s="57">
        <v>116000</v>
      </c>
      <c r="D139" s="59">
        <f t="shared" si="0"/>
        <v>7.2704000609710795E-3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238894.34</v>
      </c>
      <c r="D143" s="59">
        <f t="shared" si="0"/>
        <v>1.4972908828462464E-2</v>
      </c>
      <c r="E143" s="58"/>
    </row>
    <row r="144" spans="1:5" x14ac:dyDescent="0.2">
      <c r="A144" s="56">
        <v>5251</v>
      </c>
      <c r="B144" s="53" t="s">
        <v>403</v>
      </c>
      <c r="C144" s="57">
        <v>238894.34</v>
      </c>
      <c r="D144" s="59">
        <f t="shared" si="0"/>
        <v>1.4972908828462464E-2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78176.310000000012</v>
      </c>
      <c r="D186" s="59">
        <f t="shared" si="1"/>
        <v>4.8997676637111557E-3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61433.19</v>
      </c>
      <c r="D187" s="59">
        <f t="shared" si="1"/>
        <v>3.8503781751866198E-3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61433.19</v>
      </c>
      <c r="D192" s="59">
        <f t="shared" si="1"/>
        <v>3.8503781751866198E-3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16733.55</v>
      </c>
      <c r="D199" s="59">
        <f t="shared" si="1"/>
        <v>1.0487896805195052E-3</v>
      </c>
      <c r="E199" s="58"/>
    </row>
    <row r="200" spans="1:5" x14ac:dyDescent="0.2">
      <c r="A200" s="56">
        <v>5531</v>
      </c>
      <c r="B200" s="53" t="s">
        <v>453</v>
      </c>
      <c r="C200" s="57">
        <v>16733.55</v>
      </c>
      <c r="D200" s="59">
        <f t="shared" si="1"/>
        <v>1.0487896805195052E-3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9.57</v>
      </c>
      <c r="D209" s="59">
        <f t="shared" si="1"/>
        <v>5.9980800503011402E-7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9.57</v>
      </c>
      <c r="D218" s="59">
        <f t="shared" si="1"/>
        <v>5.9980800503011402E-7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sqref="A1:B1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562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563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565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566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abSelected="1" zoomScaleNormal="100" workbookViewId="0">
      <selection activeCell="A2" sqref="A2:B2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611</v>
      </c>
      <c r="B1" s="144"/>
      <c r="C1" s="144"/>
      <c r="D1" s="29" t="s">
        <v>595</v>
      </c>
      <c r="E1" s="30">
        <v>2021</v>
      </c>
    </row>
    <row r="2" spans="1:5" ht="18.95" customHeight="1" x14ac:dyDescent="0.2">
      <c r="A2" s="144" t="s">
        <v>603</v>
      </c>
      <c r="B2" s="144"/>
      <c r="C2" s="144"/>
      <c r="D2" s="16" t="s">
        <v>600</v>
      </c>
      <c r="E2" s="30" t="str">
        <f>ESF!H2</f>
        <v>TRIMESTRAL</v>
      </c>
    </row>
    <row r="3" spans="1:5" ht="18.95" customHeight="1" x14ac:dyDescent="0.2">
      <c r="A3" s="144" t="s">
        <v>612</v>
      </c>
      <c r="B3" s="144"/>
      <c r="C3" s="144"/>
      <c r="D3" s="16" t="s">
        <v>601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45785675.280000001</v>
      </c>
    </row>
    <row r="9" spans="1:5" x14ac:dyDescent="0.2">
      <c r="A9" s="35">
        <v>3120</v>
      </c>
      <c r="B9" s="31" t="s">
        <v>470</v>
      </c>
      <c r="C9" s="36">
        <v>3598</v>
      </c>
    </row>
    <row r="10" spans="1:5" x14ac:dyDescent="0.2">
      <c r="A10" s="35">
        <v>3130</v>
      </c>
      <c r="B10" s="31" t="s">
        <v>471</v>
      </c>
      <c r="C10" s="36">
        <v>29809941.420000002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1845633.83</v>
      </c>
    </row>
    <row r="15" spans="1:5" x14ac:dyDescent="0.2">
      <c r="A15" s="35">
        <v>3220</v>
      </c>
      <c r="B15" s="31" t="s">
        <v>474</v>
      </c>
      <c r="C15" s="36">
        <v>265218.92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sqref="A1: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abSelected="1" topLeftCell="A49" zoomScaleNormal="100" workbookViewId="0">
      <selection activeCell="A2" sqref="A2:B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611</v>
      </c>
      <c r="B1" s="144"/>
      <c r="C1" s="144"/>
      <c r="D1" s="29" t="s">
        <v>595</v>
      </c>
      <c r="E1" s="30">
        <v>2021</v>
      </c>
    </row>
    <row r="2" spans="1:5" s="37" customFormat="1" ht="18.95" customHeight="1" x14ac:dyDescent="0.25">
      <c r="A2" s="144" t="s">
        <v>604</v>
      </c>
      <c r="B2" s="144"/>
      <c r="C2" s="144"/>
      <c r="D2" s="16" t="s">
        <v>600</v>
      </c>
      <c r="E2" s="30" t="str">
        <f>ESF!H2</f>
        <v>TRIMESTRAL</v>
      </c>
    </row>
    <row r="3" spans="1:5" s="37" customFormat="1" ht="18.95" customHeight="1" x14ac:dyDescent="0.25">
      <c r="A3" s="144" t="s">
        <v>612</v>
      </c>
      <c r="B3" s="144"/>
      <c r="C3" s="144"/>
      <c r="D3" s="16" t="s">
        <v>601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2794839.98</v>
      </c>
      <c r="D9" s="36">
        <v>2421563.6800000002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2794839.98</v>
      </c>
      <c r="D15" s="36">
        <f>SUM(D8:D14)</f>
        <v>2421563.6800000002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76292748.900000006</v>
      </c>
    </row>
    <row r="29" spans="1:5" x14ac:dyDescent="0.2">
      <c r="A29" s="35">
        <v>1241</v>
      </c>
      <c r="B29" s="31" t="s">
        <v>240</v>
      </c>
      <c r="C29" s="36">
        <v>795405.51</v>
      </c>
    </row>
    <row r="30" spans="1:5" x14ac:dyDescent="0.2">
      <c r="A30" s="35">
        <v>1242</v>
      </c>
      <c r="B30" s="31" t="s">
        <v>241</v>
      </c>
      <c r="C30" s="36">
        <v>159815.39000000001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411527.67999999999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65299.21</v>
      </c>
    </row>
    <row r="35" spans="1:5" x14ac:dyDescent="0.2">
      <c r="A35" s="35">
        <v>1247</v>
      </c>
      <c r="B35" s="31" t="s">
        <v>246</v>
      </c>
      <c r="C35" s="36">
        <v>74860701.109999999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576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2260.75</v>
      </c>
      <c r="D46" s="36">
        <f>D47+D56+D59+D65+D67+D69</f>
        <v>78176.310000000012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61433.19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61433.19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2254.8000000000002</v>
      </c>
      <c r="D59" s="36">
        <f>SUM(D60:D64)</f>
        <v>16733.55</v>
      </c>
    </row>
    <row r="60" spans="1:4" x14ac:dyDescent="0.2">
      <c r="A60" s="35">
        <v>5531</v>
      </c>
      <c r="B60" s="31" t="s">
        <v>453</v>
      </c>
      <c r="C60" s="36">
        <v>2254.8000000000002</v>
      </c>
      <c r="D60" s="36">
        <v>16733.55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5.95</v>
      </c>
      <c r="D69" s="36">
        <f>SUM(D70:D77)</f>
        <v>9.57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5.95</v>
      </c>
      <c r="D77" s="36">
        <v>9.57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sqref="A1:B1"/>
      <selection pane="bottomLeft" sqref="A1:B1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583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584</v>
      </c>
    </row>
    <row r="14" spans="1:2" ht="15" customHeight="1" x14ac:dyDescent="0.2">
      <c r="B14" s="112" t="s">
        <v>585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2022-01-29T02:31:42Z</cp:lastPrinted>
  <dcterms:created xsi:type="dcterms:W3CDTF">2012-12-11T20:36:24Z</dcterms:created>
  <dcterms:modified xsi:type="dcterms:W3CDTF">2022-01-29T02:32:05Z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