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1 Contable\"/>
    </mc:Choice>
  </mc:AlternateContent>
  <xr:revisionPtr revIDLastSave="0" documentId="13_ncr:1_{75B48CE2-D3BF-487F-A076-4ECFE7A961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<sst xmlns="http://schemas.openxmlformats.org/spreadsheetml/2006/main" count="27" uniqueCount="27">
  <si>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</si>
  <si>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</si>
  <si>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</si>
  <si>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</si>
  <si>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</si>
  <si>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</si>
  <si>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</si>
  <si>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</si>
  <si>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</si>
  <si>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</si>
  <si>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</si>
  <si>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</si>
  <si>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</si>
  <si>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</si>
  <si>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</si>
  <si>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</si>
  <si>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</si>
  <si>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</si>
  <si>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</si>
  <si>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</si>
  <si>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</si>
  <si>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</si>
  <si>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</si>
  <si>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</si>
  <si>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</si>
  <si>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</si>
  <si>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MUSEO ICONOGRAFICO DEL QUIJOTE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</si>
</sst>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78672532.99000001</v>
      </c>
      <c r="C3" s="8">
        <f t="shared" ref="C3:F3" si="0">C4+C12</f>
        <v>28843916.469999999</v>
      </c>
      <c r="D3" s="8">
        <f t="shared" si="0"/>
        <v>30817842.789999999</v>
      </c>
      <c r="E3" s="8">
        <f t="shared" si="0"/>
        <v>76698606.670000002</v>
      </c>
      <c r="F3" s="8">
        <f t="shared" si="0"/>
        <v>-1973926.3200000064</v>
      </c>
    </row>
    <row r="4" spans="1:6" x14ac:dyDescent="0.2">
      <c r="A4" s="5" t="s">
        <v>4</v>
      </c>
      <c r="B4" s="8">
        <f>SUM(B5:B11)</f>
        <v>3108355.72</v>
      </c>
      <c r="C4" s="8">
        <f>SUM(C5:C11)</f>
        <v>27972639.82</v>
      </c>
      <c r="D4" s="8">
        <f>SUM(D5:D11)</f>
        <v>28552532.800000001</v>
      </c>
      <c r="E4" s="8">
        <f>SUM(E5:E11)</f>
        <v>2528462.7400000007</v>
      </c>
      <c r="F4" s="8">
        <f>SUM(F5:F11)</f>
        <v>-579892.9799999994</v>
      </c>
    </row>
    <row r="5" spans="1:6" x14ac:dyDescent="0.2">
      <c r="A5" s="6" t="s">
        <v>5</v>
      </c>
      <c r="B5" s="9">
        <v>2794839.98</v>
      </c>
      <c r="C5" s="9">
        <v>14393617.93</v>
      </c>
      <c r="D5" s="9">
        <v>15025638.83</v>
      </c>
      <c r="E5" s="9">
        <f>B5+C5-D5</f>
        <v>2162819.08</v>
      </c>
      <c r="F5" s="9">
        <f t="shared" ref="F5:F11" si="1">E5-B5</f>
        <v>-632020.89999999991</v>
      </c>
    </row>
    <row r="6" spans="1:6" x14ac:dyDescent="0.2">
      <c r="A6" s="6" t="s">
        <v>6</v>
      </c>
      <c r="B6" s="9">
        <v>160728.14000000001</v>
      </c>
      <c r="C6" s="9">
        <v>13453553.699999999</v>
      </c>
      <c r="D6" s="9">
        <v>13403425.779999999</v>
      </c>
      <c r="E6" s="9">
        <f t="shared" ref="E6:E11" si="2">B6+C6-D6</f>
        <v>210856.06000000052</v>
      </c>
      <c r="F6" s="9">
        <f t="shared" si="1"/>
        <v>50127.920000000508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152787.6</v>
      </c>
      <c r="C8" s="9">
        <v>125468.19</v>
      </c>
      <c r="D8" s="9">
        <v>123468.19</v>
      </c>
      <c r="E8" s="9">
        <f t="shared" si="2"/>
        <v>154787.60000000003</v>
      </c>
      <c r="F8" s="9">
        <f t="shared" si="1"/>
        <v>2000.0000000000291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75564177.270000011</v>
      </c>
      <c r="C12" s="8">
        <f>SUM(C13:C21)</f>
        <v>871276.65</v>
      </c>
      <c r="D12" s="8">
        <f>SUM(D13:D21)</f>
        <v>2265309.9900000002</v>
      </c>
      <c r="E12" s="8">
        <f>SUM(E13:E21)</f>
        <v>74170143.930000007</v>
      </c>
      <c r="F12" s="8">
        <f>SUM(F13:F21)</f>
        <v>-1394033.3400000071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76292748.900000006</v>
      </c>
      <c r="C16" s="9">
        <v>838926.13</v>
      </c>
      <c r="D16" s="9">
        <v>2071392.81</v>
      </c>
      <c r="E16" s="9">
        <f t="shared" si="4"/>
        <v>75060282.219999999</v>
      </c>
      <c r="F16" s="9">
        <f t="shared" si="3"/>
        <v>-1232466.6800000072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-1185014.6299999999</v>
      </c>
      <c r="C18" s="9">
        <v>0</v>
      </c>
      <c r="D18" s="9">
        <v>0</v>
      </c>
      <c r="E18" s="9">
        <f t="shared" si="4"/>
        <v>-1185014.6299999999</v>
      </c>
      <c r="F18" s="9">
        <f t="shared" si="3"/>
        <v>0</v>
      </c>
    </row>
    <row r="19" spans="1:6" x14ac:dyDescent="0.2">
      <c r="A19" s="6" t="s">
        <v>17</v>
      </c>
      <c r="B19" s="9">
        <v>456443</v>
      </c>
      <c r="C19" s="9">
        <v>32350.52</v>
      </c>
      <c r="D19" s="9">
        <v>193917.18</v>
      </c>
      <c r="E19" s="9">
        <f t="shared" si="4"/>
        <v>294876.34000000003</v>
      </c>
      <c r="F19" s="9">
        <f t="shared" si="3"/>
        <v>-161566.65999999997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2022-10-24T17:50:34Z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