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1 Contable\"/>
    </mc:Choice>
  </mc:AlternateContent>
  <xr:revisionPtr revIDLastSave="0" documentId="13_ncr:1_{F054C204-F185-428B-8483-90BF4EB6468D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Conciliacion_Eg!$A$1:$D$41</definedName>
    <definedName name="_xlnm.Print_Area" localSheetId="9">Conciliacion_Ig!$A$1:$D$22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<sst xmlns="http://schemas.openxmlformats.org/spreadsheetml/2006/main" count="951" uniqueCount="674">
  <si>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</si>
  <si>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</si>
  <si>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</si>
  <si>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</si>
  <si>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</si>
  <si>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</si>
  <si>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</si>
  <si>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</si>
  <si>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</si>
  <si>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</si>
  <si>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</si>
  <si>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</si>
  <si>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</si>
  <si>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</si>
  <si>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</si>
  <si>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</si>
  <si>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</si>
  <si>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</si>
  <si>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</si>
  <si>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</si>
  <si>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</si>
  <si>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</si>
  <si>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</si>
  <si>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</si>
  <si>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</si>
  <si>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</si>
  <si>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</si>
  <si>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</si>
  <si>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</si>
  <si>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</si>
  <si>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</si>
  <si>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</si>
  <si>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</si>
  <si>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</si>
  <si>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</si>
  <si>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</si>
  <si>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</si>
  <si>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</si>
  <si>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</si>
  <si>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</si>
  <si>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</si>
  <si>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</si>
  <si>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</si>
  <si>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</si>
  <si>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</si>
  <si>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</si>
  <si>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</si>
  <si>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</si>
  <si>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</si>
  <si>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</si>
  <si>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</si>
  <si>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</si>
  <si>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</si>
  <si>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</si>
  <si>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</si>
  <si>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</si>
  <si>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</si>
  <si>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</si>
  <si>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</si>
  <si>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</si>
  <si>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</si>
  <si>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</si>
  <si>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</si>
  <si>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</si>
  <si>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</si>
  <si>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</si>
  <si>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</si>
  <si>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</si>
  <si>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</si>
  <si>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</si>
  <si>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</si>
  <si>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</si>
  <si>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</si>
  <si>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</si>
  <si>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</si>
  <si>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</si>
  <si>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</si>
  <si>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</si>
  <si>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</si>
  <si>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</si>
  <si>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</si>
  <si>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</si>
  <si>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</si>
  <si>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</si>
  <si>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</si>
  <si>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</si>
  <si>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</si>
  <si>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</si>
  <si>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</si>
  <si>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</si>
  <si>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</si>
  <si>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</si>
  <si>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</si>
  <si>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</si>
  <si>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</si>
  <si>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</si>
  <si>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</si>
  <si>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</si>
  <si>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</si>
  <si>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</si>
  <si>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</si>
  <si>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</si>
  <si>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</si>
  <si>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</si>
  <si>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</si>
  <si>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</si>
  <si>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</si>
  <si>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</si>
  <si>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</si>
  <si>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</si>
  <si>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</si>
  <si>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</si>
  <si>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</si>
  <si>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</si>
  <si>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</si>
  <si>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</si>
  <si>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</si>
  <si>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</si>
  <si>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</si>
  <si>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</si>
  <si>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</si>
  <si>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</si>
  <si>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</si>
  <si>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</si>
  <si>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</si>
  <si>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</si>
  <si>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</si>
  <si>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</si>
  <si>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</si>
  <si>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</si>
  <si>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</si>
  <si>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</si>
  <si>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</si>
  <si>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</si>
  <si>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</si>
  <si>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</si>
  <si>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</si>
  <si>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</si>
  <si>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</si>
  <si>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</si>
  <si>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</si>
  <si>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</si>
  <si>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</si>
  <si>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</si>
  <si>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</si>
  <si>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</si>
  <si>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</si>
  <si>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</si>
  <si>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</si>
  <si>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</si>
  <si>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</si>
  <si>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</si>
  <si>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</si>
  <si>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</si>
  <si>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</si>
  <si>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</si>
  <si>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</si>
  <si>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</si>
  <si>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</si>
  <si>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</si>
  <si>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</si>
  <si>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</si>
  <si>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</si>
  <si>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</si>
  <si>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</si>
  <si>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</si>
  <si>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</si>
  <si>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</si>
  <si>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</si>
  <si>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</si>
  <si>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</si>
  <si>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</si>
  <si>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</si>
  <si>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</si>
  <si>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</si>
  <si>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</si>
  <si>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</si>
  <si>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</si>
  <si>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</si>
  <si>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</si>
  <si>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</si>
  <si>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</si>
  <si>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</si>
  <si>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</si>
  <si>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</si>
  <si>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</si>
  <si>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</si>
  <si>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</si>
  <si>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</si>
  <si>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</si>
  <si>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</si>
  <si>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</si>
  <si>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</si>
  <si>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</si>
  <si>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</si>
  <si>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</si>
  <si>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</si>
  <si>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</si>
  <si>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</si>
  <si>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</si>
  <si>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</si>
  <si>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</si>
  <si>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</si>
  <si>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</si>
  <si>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</si>
  <si>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</si>
  <si>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</si>
  <si>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</si>
  <si>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</si>
  <si>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</si>
  <si>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</si>
  <si>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</si>
  <si>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</si>
  <si>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</si>
  <si>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</si>
  <si>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</si>
  <si>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</si>
  <si>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</si>
  <si>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</si>
  <si>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</si>
  <si>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</si>
  <si>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</si>
  <si>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</si>
  <si>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</si>
  <si>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</si>
  <si>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</si>
  <si>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</si>
  <si>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</si>
  <si>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</si>
  <si>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</si>
  <si>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</si>
  <si>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</si>
  <si>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</si>
  <si>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</si>
  <si>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</si>
  <si>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</si>
  <si>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</si>
  <si>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</si>
  <si>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</si>
  <si>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</si>
  <si>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</si>
  <si>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</si>
  <si>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</si>
  <si>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</si>
  <si>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</si>
  <si>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</si>
  <si>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</si>
  <si>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</si>
  <si>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</si>
  <si>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</si>
  <si>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</si>
  <si>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</si>
  <si>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</si>
  <si>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</si>
  <si>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</si>
  <si>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</si>
  <si>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</si>
  <si>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</si>
  <si>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</si>
  <si>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</si>
  <si>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</si>
  <si>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</si>
  <si>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</si>
  <si>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</si>
  <si>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</si>
  <si>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</si>
  <si>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</si>
  <si>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</si>
  <si>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</si>
  <si>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</si>
  <si>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</si>
  <si>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</si>
  <si>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</si>
  <si>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</si>
  <si>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</si>
  <si>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</si>
  <si>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</si>
  <si>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</si>
  <si>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</si>
  <si>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</si>
  <si>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</si>
  <si>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</si>
  <si>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</si>
  <si>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</si>
  <si>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</si>
  <si>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</si>
  <si>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</si>
  <si>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</si>
  <si>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</si>
  <si>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</si>
  <si>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</si>
  <si>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</si>
  <si>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</si>
  <si>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</si>
  <si>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</si>
  <si>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</si>
  <si>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</si>
  <si>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</si>
  <si>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</si>
  <si>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</si>
  <si>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</si>
  <si>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</si>
  <si>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</si>
  <si>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</si>
  <si>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</si>
  <si>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</si>
  <si>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</si>
  <si>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</si>
  <si>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</si>
  <si>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</si>
  <si>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</si>
  <si>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</si>
  <si>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</si>
  <si>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</si>
  <si>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</si>
  <si>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</si>
  <si>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</si>
  <si>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</si>
  <si>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</si>
  <si>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</si>
  <si>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</si>
  <si>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</si>
  <si>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</si>
  <si>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</si>
  <si>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</si>
  <si>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</si>
  <si>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</si>
  <si>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</si>
  <si>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</si>
  <si>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</si>
  <si>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</si>
  <si>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</si>
  <si>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</si>
  <si>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</si>
  <si>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</si>
  <si>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</si>
  <si>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</si>
  <si>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</si>
  <si>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</si>
  <si>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</si>
  <si>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</si>
  <si>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</si>
  <si>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</si>
  <si>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</si>
  <si>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</si>
  <si>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</si>
  <si>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</si>
  <si>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</si>
  <si>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</si>
  <si>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</si>
  <si>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</si>
  <si>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</si>
  <si>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</si>
  <si>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</si>
  <si>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</si>
  <si>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</si>
  <si>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</si>
  <si>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</si>
  <si>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</si>
  <si>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</si>
  <si>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</si>
  <si>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</si>
  <si>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</si>
  <si>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</si>
  <si>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</si>
  <si>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</si>
  <si>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</si>
  <si>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</si>
  <si>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</si>
  <si>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</si>
  <si>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</si>
  <si>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</si>
  <si>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</si>
  <si>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</si>
  <si>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</si>
  <si>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</si>
  <si>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</si>
  <si>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</si>
  <si>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</si>
  <si>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</si>
  <si>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</si>
  <si>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</si>
  <si>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</si>
  <si>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</si>
  <si>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</si>
  <si>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</si>
  <si>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</si>
  <si>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</si>
  <si>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</si>
  <si>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</si>
  <si>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</si>
  <si>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</si>
  <si>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</si>
  <si>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</si>
  <si>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</si>
  <si>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</si>
  <si>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</si>
  <si>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</si>
  <si>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</si>
  <si>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</si>
  <si>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</si>
  <si>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</si>
  <si>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</si>
  <si>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</si>
  <si>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</si>
  <si>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</si>
  <si>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</si>
  <si>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</si>
  <si>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</si>
  <si>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</si>
  <si>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</si>
  <si>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</si>
  <si>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</si>
  <si>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</si>
  <si>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</si>
  <si>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</si>
  <si>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</si>
  <si>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</si>
  <si>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</si>
  <si>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</si>
  <si>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</si>
  <si>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</si>
  <si>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</si>
  <si>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</si>
  <si>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</si>
  <si>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</si>
  <si>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</si>
  <si>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</si>
  <si>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</si>
  <si>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</si>
  <si>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</si>
  <si>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</si>
  <si>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</si>
  <si>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</si>
  <si>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</si>
  <si>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</si>
  <si>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</si>
  <si>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</si>
  <si>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</si>
  <si>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</si>
  <si>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</si>
  <si>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</si>
  <si>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</si>
  <si>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</si>
  <si>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</si>
  <si>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</si>
  <si>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</si>
  <si>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</si>
  <si>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</si>
  <si>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</si>
  <si>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</si>
  <si>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</si>
  <si>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</si>
  <si>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</si>
  <si>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</si>
  <si>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</si>
  <si>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</si>
  <si>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</si>
  <si>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</si>
  <si>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</si>
  <si>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</si>
  <si>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</si>
  <si>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</si>
  <si>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</si>
  <si>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</si>
  <si>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</si>
  <si>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</si>
  <si>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</si>
  <si>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</si>
  <si>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</si>
  <si>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</si>
  <si>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</si>
  <si>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</si>
  <si>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</si>
  <si>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</si>
  <si>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</si>
  <si>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</si>
  <si>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</si>
  <si>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</si>
  <si>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</si>
  <si>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</si>
  <si>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</si>
  <si>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</si>
  <si>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</si>
  <si>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</si>
  <si>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</si>
  <si>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</si>
  <si>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</si>
  <si>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</si>
  <si>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</si>
  <si>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</si>
  <si>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</si>
  <si>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</si>
  <si>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</si>
  <si>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</si>
  <si>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</si>
  <si>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</si>
  <si>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</si>
  <si>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</si>
  <si>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</si>
  <si>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</si>
  <si>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</si>
  <si>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</si>
  <si>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</si>
  <si>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</si>
  <si>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</si>
  <si>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</si>
  <si>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</si>
  <si>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</si>
  <si>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</si>
  <si>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</si>
  <si>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</si>
  <si>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</si>
  <si>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</si>
  <si>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</si>
  <si>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</si>
  <si>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</si>
  <si>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</si>
  <si>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</si>
  <si>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</si>
  <si>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</si>
  <si>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</si>
  <si>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</si>
  <si>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</si>
  <si>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</si>
  <si>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</si>
  <si>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</si>
  <si>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</si>
  <si>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</si>
  <si>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</si>
  <si>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</si>
  <si>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</si>
  <si>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</si>
  <si>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</si>
  <si>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</si>
  <si>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</si>
  <si>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</si>
  <si>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</si>
  <si>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</si>
  <si>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</si>
  <si>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</si>
  <si>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</si>
  <si>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</si>
  <si>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</si>
  <si>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</si>
  <si>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</si>
  <si>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</si>
  <si>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</si>
  <si>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</si>
  <si>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</si>
  <si>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</si>
  <si>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</si>
  <si>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</si>
  <si>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</si>
  <si>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</si>
  <si>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</si>
  <si>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</si>
  <si>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</si>
  <si>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</si>
  <si>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</si>
  <si>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</si>
  <si>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</si>
  <si>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</si>
  <si>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</si>
  <si>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</si>
  <si>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</si>
  <si>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</si>
  <si>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</si>
  <si>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</si>
  <si>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</si>
  <si>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</si>
  <si>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</si>
  <si>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</si>
  <si>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</si>
  <si>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</si>
  <si>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</si>
  <si>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</si>
  <si>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</si>
  <si>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</si>
  <si>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</si>
  <si>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</si>
  <si>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</si>
  <si>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</si>
  <si>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</si>
  <si>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</si>
  <si>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</si>
  <si>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</si>
  <si>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</si>
  <si>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</si>
  <si>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</si>
  <si>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</si>
  <si>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</si>
  <si>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</si>
  <si>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</si>
  <si>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</si>
  <si>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</si>
  <si>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</si>
  <si>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</si>
  <si>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</si>
  <si>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</si>
  <si>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</si>
  <si>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</si>
  <si>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</si>
  <si>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</si>
  <si>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</si>
  <si>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</si>
  <si>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</si>
  <si>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</si>
  <si>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</si>
  <si>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</si>
  <si>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</si>
  <si>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</si>
  <si>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</si>
  <si>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</si>
  <si>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</si>
  <si>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</si>
  <si>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</si>
  <si>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</si>
  <si>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</si>
  <si>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</si>
  <si>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</si>
  <si>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</si>
  <si>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</si>
  <si>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</si>
  <si>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</si>
  <si>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</si>
  <si>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</si>
  <si>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</si>
  <si>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</si>
  <si>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</si>
  <si>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</si>
  <si>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</si>
  <si>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</si>
  <si>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</si>
  <si>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</si>
  <si>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</si>
  <si>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</si>
  <si>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</si>
  <si>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</si>
  <si>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</si>
  <si>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</si>
  <si>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</si>
  <si>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</si>
  <si>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</si>
  <si>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</si>
  <si>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</si>
  <si>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</si>
  <si>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</si>
  <si>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</si>
  <si>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</si>
  <si>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</si>
  <si>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</si>
  <si>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</si>
  <si>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</si>
  <si>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</si>
  <si>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</si>
  <si>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</si>
  <si>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</si>
  <si>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</si>
  <si>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</si>
  <si>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</si>
  <si>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</si>
  <si>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</si>
  <si>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</si>
  <si>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</si>
  <si>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</si>
  <si>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</si>
  <si>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</si>
  <si>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</si>
  <si>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</si>
  <si>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</si>
  <si>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</si>
  <si>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MUSEO ICONOGRAFICO DEL QUIJOTE</t>
  </si>
  <si>
    <t>Correspondiente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</si>
</sst>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8" fillId="0" borderId="0" xfId="10" applyFont="1"/>
    <xf numFmtId="3" fontId="3" fillId="0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7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2" xr:uid="{54C7FA1F-7E20-4CF1-9E4C-6BB1C910A18A}"/>
    <cellStyle name="Millares 2 3" xfId="16" xr:uid="{00000000-0005-0000-0000-000004000000}"/>
    <cellStyle name="Millares 2 3 2" xfId="23" xr:uid="{73CF6697-B992-4E9A-9DB5-3FD574A38B9B}"/>
    <cellStyle name="Millares 2 4" xfId="20" xr:uid="{4F10712B-225E-4250-B7E7-69CDE9F7D97C}"/>
    <cellStyle name="Millares 2 5" xfId="21" xr:uid="{5B8DEAD2-4593-45CE-8F12-9DA44FAA3F63}"/>
    <cellStyle name="Millares 3" xfId="19" xr:uid="{00000000-0005-0000-0000-000005000000}"/>
    <cellStyle name="Millares 3 2" xfId="26" xr:uid="{DC85BD02-5BAE-44D8-8D5A-D28947805D82}"/>
    <cellStyle name="Millares 4" xfId="17" xr:uid="{00000000-0005-0000-0000-000006000000}"/>
    <cellStyle name="Millares 4 2" xfId="24" xr:uid="{71E0F342-E58E-44ED-8AE5-C794AFDEEB29}"/>
    <cellStyle name="Millares 5" xfId="25" xr:uid="{5E81778D-C4BD-454B-824D-AD0826209555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8" t="s">
        <v>672</v>
      </c>
      <c r="B1" s="168"/>
      <c r="C1" s="17"/>
      <c r="D1" s="14" t="s">
        <v>614</v>
      </c>
      <c r="E1" s="15">
        <v>2022</v>
      </c>
    </row>
    <row r="2" spans="1:5" ht="18.95" customHeight="1" x14ac:dyDescent="0.2">
      <c r="A2" s="169" t="s">
        <v>613</v>
      </c>
      <c r="B2" s="169"/>
      <c r="C2" s="36"/>
      <c r="D2" s="14" t="s">
        <v>615</v>
      </c>
      <c r="E2" s="17" t="s">
        <v>620</v>
      </c>
    </row>
    <row r="3" spans="1:5" ht="18.95" customHeight="1" x14ac:dyDescent="0.2">
      <c r="A3" s="170" t="s">
        <v>673</v>
      </c>
      <c r="B3" s="170"/>
      <c r="C3" s="17"/>
      <c r="D3" s="14" t="s">
        <v>616</v>
      </c>
      <c r="E3" s="15">
        <v>3</v>
      </c>
    </row>
    <row r="4" spans="1:5" s="93" customFormat="1" ht="18.95" customHeight="1" x14ac:dyDescent="0.2">
      <c r="A4" s="170" t="s">
        <v>635</v>
      </c>
      <c r="B4" s="170"/>
      <c r="C4" s="170"/>
      <c r="D4" s="170"/>
      <c r="E4" s="170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zoomScaleNormal="100" workbookViewId="0">
      <selection activeCell="A6" sqref="A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4" t="s">
        <v>672</v>
      </c>
      <c r="B1" s="175"/>
      <c r="C1" s="176"/>
    </row>
    <row r="2" spans="1:3" s="37" customFormat="1" ht="18" customHeight="1" x14ac:dyDescent="0.25">
      <c r="A2" s="177" t="s">
        <v>625</v>
      </c>
      <c r="B2" s="178"/>
      <c r="C2" s="179"/>
    </row>
    <row r="3" spans="1:3" s="37" customFormat="1" ht="18" customHeight="1" x14ac:dyDescent="0.25">
      <c r="A3" s="177" t="s">
        <v>673</v>
      </c>
      <c r="B3" s="180"/>
      <c r="C3" s="179"/>
    </row>
    <row r="4" spans="1:3" s="40" customFormat="1" ht="18" customHeight="1" x14ac:dyDescent="0.2">
      <c r="A4" s="181" t="s">
        <v>626</v>
      </c>
      <c r="B4" s="182"/>
      <c r="C4" s="183"/>
    </row>
    <row r="5" spans="1:3" s="38" customFormat="1" x14ac:dyDescent="0.2">
      <c r="A5" s="58" t="s">
        <v>525</v>
      </c>
      <c r="B5" s="58"/>
      <c r="C5" s="145">
        <v>12400552.07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16.920000000000002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16.920000000000002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64000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64000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12336568.99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colBreaks count="1" manualBreakCount="1">
    <brk id="4" max="1048575" man="1"/>
  </colBreaks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1"/>
  <sheetViews>
    <sheetView showGridLines="0" zoomScaleNormal="100" workbookViewId="0">
      <selection activeCell="A6" sqref="A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4" t="s">
        <v>672</v>
      </c>
      <c r="B1" s="185"/>
      <c r="C1" s="186"/>
    </row>
    <row r="2" spans="1:3" s="41" customFormat="1" ht="18.95" customHeight="1" x14ac:dyDescent="0.25">
      <c r="A2" s="187" t="s">
        <v>627</v>
      </c>
      <c r="B2" s="188"/>
      <c r="C2" s="189"/>
    </row>
    <row r="3" spans="1:3" s="41" customFormat="1" ht="18.95" customHeight="1" x14ac:dyDescent="0.25">
      <c r="A3" s="187" t="s">
        <v>673</v>
      </c>
      <c r="B3" s="190"/>
      <c r="C3" s="189"/>
    </row>
    <row r="4" spans="1:3" s="42" customFormat="1" x14ac:dyDescent="0.2">
      <c r="A4" s="181" t="s">
        <v>626</v>
      </c>
      <c r="B4" s="182"/>
      <c r="C4" s="183"/>
    </row>
    <row r="5" spans="1:3" x14ac:dyDescent="0.2">
      <c r="A5" s="84" t="s">
        <v>538</v>
      </c>
      <c r="B5" s="58"/>
      <c r="C5" s="149">
        <v>11348521.050000001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82956.570000000007</v>
      </c>
    </row>
    <row r="8" spans="1:3" x14ac:dyDescent="0.2">
      <c r="A8" s="128">
        <v>2.1</v>
      </c>
      <c r="B8" s="85" t="s">
        <v>372</v>
      </c>
      <c r="C8" s="167">
        <v>2000</v>
      </c>
    </row>
    <row r="9" spans="1:3" x14ac:dyDescent="0.2">
      <c r="A9" s="128">
        <v>2.2000000000000002</v>
      </c>
      <c r="B9" s="85" t="s">
        <v>369</v>
      </c>
      <c r="C9" s="167">
        <v>0</v>
      </c>
    </row>
    <row r="10" spans="1:3" x14ac:dyDescent="0.2">
      <c r="A10" s="90">
        <v>2.2999999999999998</v>
      </c>
      <c r="B10" s="77" t="s">
        <v>239</v>
      </c>
      <c r="C10" s="167">
        <v>31811.98</v>
      </c>
    </row>
    <row r="11" spans="1:3" x14ac:dyDescent="0.2">
      <c r="A11" s="90">
        <v>2.4</v>
      </c>
      <c r="B11" s="77" t="s">
        <v>240</v>
      </c>
      <c r="C11" s="167">
        <v>0</v>
      </c>
    </row>
    <row r="12" spans="1:3" x14ac:dyDescent="0.2">
      <c r="A12" s="90">
        <v>2.5</v>
      </c>
      <c r="B12" s="77" t="s">
        <v>241</v>
      </c>
      <c r="C12" s="167">
        <v>0</v>
      </c>
    </row>
    <row r="13" spans="1:3" x14ac:dyDescent="0.2">
      <c r="A13" s="90">
        <v>2.6</v>
      </c>
      <c r="B13" s="77" t="s">
        <v>242</v>
      </c>
      <c r="C13" s="167">
        <v>34730.400000000001</v>
      </c>
    </row>
    <row r="14" spans="1:3" x14ac:dyDescent="0.2">
      <c r="A14" s="90">
        <v>2.7</v>
      </c>
      <c r="B14" s="77" t="s">
        <v>243</v>
      </c>
      <c r="C14" s="167">
        <v>0</v>
      </c>
    </row>
    <row r="15" spans="1:3" x14ac:dyDescent="0.2">
      <c r="A15" s="90">
        <v>2.8</v>
      </c>
      <c r="B15" s="77" t="s">
        <v>244</v>
      </c>
      <c r="C15" s="167">
        <v>0</v>
      </c>
    </row>
    <row r="16" spans="1:3" x14ac:dyDescent="0.2">
      <c r="A16" s="90">
        <v>2.9</v>
      </c>
      <c r="B16" s="77" t="s">
        <v>246</v>
      </c>
      <c r="C16" s="167">
        <v>0</v>
      </c>
    </row>
    <row r="17" spans="1:3" x14ac:dyDescent="0.2">
      <c r="A17" s="90" t="s">
        <v>540</v>
      </c>
      <c r="B17" s="77" t="s">
        <v>541</v>
      </c>
      <c r="C17" s="167">
        <v>0</v>
      </c>
    </row>
    <row r="18" spans="1:3" x14ac:dyDescent="0.2">
      <c r="A18" s="90" t="s">
        <v>570</v>
      </c>
      <c r="B18" s="77" t="s">
        <v>248</v>
      </c>
      <c r="C18" s="167">
        <v>0</v>
      </c>
    </row>
    <row r="19" spans="1:3" x14ac:dyDescent="0.2">
      <c r="A19" s="90" t="s">
        <v>571</v>
      </c>
      <c r="B19" s="77" t="s">
        <v>542</v>
      </c>
      <c r="C19" s="167">
        <v>0</v>
      </c>
    </row>
    <row r="20" spans="1:3" x14ac:dyDescent="0.2">
      <c r="A20" s="90" t="s">
        <v>572</v>
      </c>
      <c r="B20" s="77" t="s">
        <v>543</v>
      </c>
      <c r="C20" s="167">
        <v>0</v>
      </c>
    </row>
    <row r="21" spans="1:3" x14ac:dyDescent="0.2">
      <c r="A21" s="90" t="s">
        <v>573</v>
      </c>
      <c r="B21" s="77" t="s">
        <v>544</v>
      </c>
      <c r="C21" s="167">
        <v>0</v>
      </c>
    </row>
    <row r="22" spans="1:3" x14ac:dyDescent="0.2">
      <c r="A22" s="90" t="s">
        <v>545</v>
      </c>
      <c r="B22" s="77" t="s">
        <v>546</v>
      </c>
      <c r="C22" s="167">
        <v>0</v>
      </c>
    </row>
    <row r="23" spans="1:3" x14ac:dyDescent="0.2">
      <c r="A23" s="90" t="s">
        <v>547</v>
      </c>
      <c r="B23" s="77" t="s">
        <v>548</v>
      </c>
      <c r="C23" s="167">
        <v>0</v>
      </c>
    </row>
    <row r="24" spans="1:3" x14ac:dyDescent="0.2">
      <c r="A24" s="90" t="s">
        <v>549</v>
      </c>
      <c r="B24" s="77" t="s">
        <v>550</v>
      </c>
      <c r="C24" s="167">
        <v>0</v>
      </c>
    </row>
    <row r="25" spans="1:3" x14ac:dyDescent="0.2">
      <c r="A25" s="90" t="s">
        <v>551</v>
      </c>
      <c r="B25" s="77" t="s">
        <v>552</v>
      </c>
      <c r="C25" s="167">
        <v>0</v>
      </c>
    </row>
    <row r="26" spans="1:3" x14ac:dyDescent="0.2">
      <c r="A26" s="90" t="s">
        <v>553</v>
      </c>
      <c r="B26" s="77" t="s">
        <v>554</v>
      </c>
      <c r="C26" s="167">
        <v>0</v>
      </c>
    </row>
    <row r="27" spans="1:3" x14ac:dyDescent="0.2">
      <c r="A27" s="90" t="s">
        <v>555</v>
      </c>
      <c r="B27" s="77" t="s">
        <v>556</v>
      </c>
      <c r="C27" s="167">
        <v>0</v>
      </c>
    </row>
    <row r="28" spans="1:3" x14ac:dyDescent="0.2">
      <c r="A28" s="90" t="s">
        <v>557</v>
      </c>
      <c r="B28" s="85" t="s">
        <v>558</v>
      </c>
      <c r="C28" s="167">
        <v>14414.19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0">
        <f>SUM(C31:C37)</f>
        <v>195784.72</v>
      </c>
    </row>
    <row r="31" spans="1:3" x14ac:dyDescent="0.2">
      <c r="A31" s="90" t="s">
        <v>560</v>
      </c>
      <c r="B31" s="77" t="s">
        <v>441</v>
      </c>
      <c r="C31" s="164">
        <v>0</v>
      </c>
    </row>
    <row r="32" spans="1:3" x14ac:dyDescent="0.2">
      <c r="A32" s="90" t="s">
        <v>561</v>
      </c>
      <c r="B32" s="77" t="s">
        <v>80</v>
      </c>
      <c r="C32" s="164">
        <v>0</v>
      </c>
    </row>
    <row r="33" spans="1:5" x14ac:dyDescent="0.2">
      <c r="A33" s="90" t="s">
        <v>562</v>
      </c>
      <c r="B33" s="77" t="s">
        <v>451</v>
      </c>
      <c r="C33" s="164">
        <v>0</v>
      </c>
    </row>
    <row r="34" spans="1:5" x14ac:dyDescent="0.2">
      <c r="A34" s="90" t="s">
        <v>563</v>
      </c>
      <c r="B34" s="77" t="s">
        <v>564</v>
      </c>
      <c r="C34" s="164">
        <v>0</v>
      </c>
    </row>
    <row r="35" spans="1:5" x14ac:dyDescent="0.2">
      <c r="A35" s="90" t="s">
        <v>565</v>
      </c>
      <c r="B35" s="77" t="s">
        <v>566</v>
      </c>
      <c r="C35" s="164">
        <v>0</v>
      </c>
    </row>
    <row r="36" spans="1:5" x14ac:dyDescent="0.2">
      <c r="A36" s="90" t="s">
        <v>567</v>
      </c>
      <c r="B36" s="77" t="s">
        <v>459</v>
      </c>
      <c r="C36" s="164">
        <v>19803.87</v>
      </c>
    </row>
    <row r="37" spans="1:5" x14ac:dyDescent="0.2">
      <c r="A37" s="90" t="s">
        <v>568</v>
      </c>
      <c r="B37" s="85" t="s">
        <v>569</v>
      </c>
      <c r="C37" s="165">
        <v>175980.85</v>
      </c>
    </row>
    <row r="38" spans="1:5" x14ac:dyDescent="0.2">
      <c r="A38" s="78"/>
      <c r="B38" s="81"/>
      <c r="C38" s="82"/>
    </row>
    <row r="39" spans="1:5" x14ac:dyDescent="0.2">
      <c r="A39" s="83" t="s">
        <v>84</v>
      </c>
      <c r="B39" s="58"/>
      <c r="C39" s="145">
        <f>C5-C7+C30</f>
        <v>11461349.200000001</v>
      </c>
      <c r="D39" s="166"/>
      <c r="E39" s="166"/>
    </row>
    <row r="41" spans="1:5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zoomScaleNormal="100"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3" t="s">
        <v>672</v>
      </c>
      <c r="B1" s="191"/>
      <c r="C1" s="191"/>
      <c r="D1" s="191"/>
      <c r="E1" s="191"/>
      <c r="F1" s="191"/>
      <c r="G1" s="27" t="s">
        <v>617</v>
      </c>
      <c r="H1" s="28">
        <v>2022</v>
      </c>
    </row>
    <row r="2" spans="1:10" ht="18.95" customHeight="1" x14ac:dyDescent="0.2">
      <c r="A2" s="173" t="s">
        <v>628</v>
      </c>
      <c r="B2" s="191"/>
      <c r="C2" s="191"/>
      <c r="D2" s="191"/>
      <c r="E2" s="191"/>
      <c r="F2" s="191"/>
      <c r="G2" s="27" t="s">
        <v>618</v>
      </c>
      <c r="H2" s="28" t="s">
        <v>620</v>
      </c>
    </row>
    <row r="3" spans="1:10" ht="18.95" customHeight="1" x14ac:dyDescent="0.2">
      <c r="A3" s="192" t="s">
        <v>673</v>
      </c>
      <c r="B3" s="193"/>
      <c r="C3" s="193"/>
      <c r="D3" s="193"/>
      <c r="E3" s="193"/>
      <c r="F3" s="193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2879484.14</v>
      </c>
      <c r="D9" s="34">
        <v>115844.8</v>
      </c>
      <c r="E9" s="34">
        <v>-108237.59</v>
      </c>
      <c r="F9" s="34">
        <f>C9+D9+E9</f>
        <v>2887091.35</v>
      </c>
    </row>
    <row r="10" spans="1:10" x14ac:dyDescent="0.2">
      <c r="A10" s="29">
        <v>7120</v>
      </c>
      <c r="B10" s="29" t="s">
        <v>123</v>
      </c>
      <c r="C10" s="34">
        <v>-2879484.14</v>
      </c>
      <c r="D10" s="34">
        <v>126989.99</v>
      </c>
      <c r="E10" s="34">
        <v>-134597.20000000001</v>
      </c>
      <c r="F10" s="34">
        <f t="shared" ref="F10:F51" si="0">C10+D10+E10</f>
        <v>-2887091.35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16679039.869999999</v>
      </c>
      <c r="E40" s="34">
        <v>0</v>
      </c>
      <c r="F40" s="34">
        <f t="shared" si="0"/>
        <v>16679039.869999999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15221423.85</v>
      </c>
      <c r="E41" s="34">
        <v>-22436692.690000001</v>
      </c>
      <c r="F41" s="34">
        <f t="shared" si="0"/>
        <v>-7215268.8400000017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3287996.4</v>
      </c>
      <c r="E42" s="34">
        <v>-2909538.25</v>
      </c>
      <c r="F42" s="34">
        <f t="shared" si="0"/>
        <v>378458.14999999991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13207625.09</v>
      </c>
      <c r="E43" s="34">
        <v>-13778068.59</v>
      </c>
      <c r="F43" s="34">
        <f t="shared" si="0"/>
        <v>-570443.5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1466182.99</v>
      </c>
      <c r="E44" s="34">
        <v>-10737968.67</v>
      </c>
      <c r="F44" s="34">
        <f t="shared" si="0"/>
        <v>-9271785.6799999997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-16679039.869999999</v>
      </c>
      <c r="F45" s="34">
        <f t="shared" si="0"/>
        <v>-16679039.869999999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32756593.690000001</v>
      </c>
      <c r="E46" s="34">
        <v>-21594490.829999998</v>
      </c>
      <c r="F46" s="34">
        <f t="shared" si="0"/>
        <v>11162102.860000003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4171124.45</v>
      </c>
      <c r="E47" s="34">
        <v>-4549582.5999999996</v>
      </c>
      <c r="F47" s="34">
        <f t="shared" si="0"/>
        <v>-378458.14999999944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19823733.559999999</v>
      </c>
      <c r="E48" s="34">
        <v>-19793911.760000002</v>
      </c>
      <c r="F48" s="34">
        <f t="shared" si="0"/>
        <v>29821.79999999702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10725925.720000001</v>
      </c>
      <c r="E49" s="34">
        <v>-10725925.720000001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10785543.720000001</v>
      </c>
      <c r="E50" s="34">
        <v>-10785543.720000001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8325558.54</v>
      </c>
      <c r="E51" s="34">
        <v>-2459985.1800000002</v>
      </c>
      <c r="F51" s="34">
        <f t="shared" si="0"/>
        <v>5865573.3599999994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A6" sqref="A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4" t="s">
        <v>34</v>
      </c>
      <c r="B5" s="194"/>
      <c r="C5" s="194"/>
      <c r="D5" s="194"/>
      <c r="E5" s="194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5" t="s">
        <v>36</v>
      </c>
      <c r="C10" s="195"/>
      <c r="D10" s="195"/>
      <c r="E10" s="195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5" t="s">
        <v>38</v>
      </c>
      <c r="C12" s="195"/>
      <c r="D12" s="195"/>
      <c r="E12" s="195"/>
    </row>
    <row r="13" spans="1:8" s="119" customFormat="1" ht="26.1" customHeight="1" x14ac:dyDescent="0.2">
      <c r="A13" s="123" t="s">
        <v>603</v>
      </c>
      <c r="B13" s="195" t="s">
        <v>39</v>
      </c>
      <c r="C13" s="195"/>
      <c r="D13" s="195"/>
      <c r="E13" s="195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6" sqref="A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1" t="s">
        <v>672</v>
      </c>
      <c r="B1" s="172"/>
      <c r="C1" s="172"/>
      <c r="D1" s="172"/>
      <c r="E1" s="172"/>
      <c r="F1" s="172"/>
      <c r="G1" s="14" t="s">
        <v>617</v>
      </c>
      <c r="H1" s="25">
        <v>2022</v>
      </c>
    </row>
    <row r="2" spans="1:8" s="16" customFormat="1" ht="18.95" customHeight="1" x14ac:dyDescent="0.25">
      <c r="A2" s="171" t="s">
        <v>621</v>
      </c>
      <c r="B2" s="172"/>
      <c r="C2" s="172"/>
      <c r="D2" s="172"/>
      <c r="E2" s="172"/>
      <c r="F2" s="172"/>
      <c r="G2" s="14" t="s">
        <v>618</v>
      </c>
      <c r="H2" s="25" t="s">
        <v>620</v>
      </c>
    </row>
    <row r="3" spans="1:8" s="16" customFormat="1" ht="18.95" customHeight="1" x14ac:dyDescent="0.25">
      <c r="A3" s="171" t="s">
        <v>673</v>
      </c>
      <c r="B3" s="172"/>
      <c r="C3" s="172"/>
      <c r="D3" s="172"/>
      <c r="E3" s="172"/>
      <c r="F3" s="172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64222.59</v>
      </c>
      <c r="D15" s="24">
        <v>91752.34</v>
      </c>
      <c r="E15" s="24">
        <v>94082.99</v>
      </c>
      <c r="F15" s="24">
        <v>230921.24</v>
      </c>
      <c r="G15" s="24">
        <v>112777.65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146633.47</v>
      </c>
      <c r="D20" s="24">
        <v>146633.47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154787.6</v>
      </c>
    </row>
    <row r="33" spans="1:8" x14ac:dyDescent="0.2">
      <c r="A33" s="22">
        <v>1141</v>
      </c>
      <c r="B33" s="20" t="s">
        <v>217</v>
      </c>
      <c r="C33" s="24">
        <v>154787.6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75060282.219999999</v>
      </c>
      <c r="D62" s="24">
        <f t="shared" ref="D62:E62" si="0">SUM(D63:D70)</f>
        <v>0</v>
      </c>
      <c r="E62" s="24">
        <f t="shared" si="0"/>
        <v>1185014.6299999999</v>
      </c>
    </row>
    <row r="63" spans="1:9" x14ac:dyDescent="0.2">
      <c r="A63" s="22">
        <v>1241</v>
      </c>
      <c r="B63" s="20" t="s">
        <v>239</v>
      </c>
      <c r="C63" s="24">
        <v>827217.49</v>
      </c>
      <c r="D63" s="24">
        <v>0</v>
      </c>
      <c r="E63" s="24">
        <v>637174.54</v>
      </c>
    </row>
    <row r="64" spans="1:9" x14ac:dyDescent="0.2">
      <c r="A64" s="22">
        <v>1242</v>
      </c>
      <c r="B64" s="20" t="s">
        <v>240</v>
      </c>
      <c r="C64" s="24">
        <v>159815.39000000001</v>
      </c>
      <c r="D64" s="24">
        <v>0</v>
      </c>
      <c r="E64" s="24">
        <v>96851.86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446258.08</v>
      </c>
      <c r="D66" s="24">
        <v>0</v>
      </c>
      <c r="E66" s="24">
        <v>398236.83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65299.21</v>
      </c>
      <c r="D68" s="24">
        <v>0</v>
      </c>
      <c r="E68" s="24">
        <v>52751.4</v>
      </c>
    </row>
    <row r="69" spans="1:9" x14ac:dyDescent="0.2">
      <c r="A69" s="22">
        <v>1247</v>
      </c>
      <c r="B69" s="20" t="s">
        <v>245</v>
      </c>
      <c r="C69" s="24">
        <v>73561692.049999997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294876.34000000003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294876.34000000003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416146.15</v>
      </c>
      <c r="D110" s="24">
        <f>SUM(D111:D119)</f>
        <v>416146.15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6793</v>
      </c>
      <c r="D111" s="24">
        <f>C111</f>
        <v>6793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61103.22</v>
      </c>
      <c r="D112" s="24">
        <f t="shared" ref="D112:D119" si="1">C112</f>
        <v>61103.22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183986.01</v>
      </c>
      <c r="D117" s="24">
        <f t="shared" si="1"/>
        <v>183986.01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164263.92000000001</v>
      </c>
      <c r="D119" s="24">
        <f t="shared" si="1"/>
        <v>164263.92000000001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6" sqref="A6"/>
      <selection pane="bottomLeft" activeCell="A6" sqref="A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6" sqref="A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9" t="s">
        <v>672</v>
      </c>
      <c r="B1" s="169"/>
      <c r="C1" s="169"/>
      <c r="D1" s="14" t="s">
        <v>617</v>
      </c>
      <c r="E1" s="25">
        <v>2022</v>
      </c>
    </row>
    <row r="2" spans="1:5" s="16" customFormat="1" ht="18.95" customHeight="1" x14ac:dyDescent="0.25">
      <c r="A2" s="169" t="s">
        <v>622</v>
      </c>
      <c r="B2" s="169"/>
      <c r="C2" s="169"/>
      <c r="D2" s="14" t="s">
        <v>618</v>
      </c>
      <c r="E2" s="25" t="s">
        <v>620</v>
      </c>
    </row>
    <row r="3" spans="1:5" s="16" customFormat="1" ht="18.95" customHeight="1" x14ac:dyDescent="0.25">
      <c r="A3" s="169" t="s">
        <v>673</v>
      </c>
      <c r="B3" s="169"/>
      <c r="C3" s="169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1187677.68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1187677.68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1187677.68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10885374.390000001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10885374.390000001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10885374.390000001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263516.92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263516.92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263516.92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11461349.199999999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11069988.08</v>
      </c>
      <c r="D99" s="57">
        <f>C99/$C$98</f>
        <v>0.96585383507903244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6513499.4199999999</v>
      </c>
      <c r="D100" s="57">
        <f t="shared" ref="D100:D163" si="0">C100/$C$98</f>
        <v>0.56830127992261159</v>
      </c>
      <c r="E100" s="56"/>
    </row>
    <row r="101" spans="1:5" x14ac:dyDescent="0.2">
      <c r="A101" s="54">
        <v>5111</v>
      </c>
      <c r="B101" s="51" t="s">
        <v>363</v>
      </c>
      <c r="C101" s="55">
        <v>1590063.86</v>
      </c>
      <c r="D101" s="57">
        <f t="shared" si="0"/>
        <v>0.13873269475115549</v>
      </c>
      <c r="E101" s="56"/>
    </row>
    <row r="102" spans="1:5" x14ac:dyDescent="0.2">
      <c r="A102" s="54">
        <v>5112</v>
      </c>
      <c r="B102" s="51" t="s">
        <v>364</v>
      </c>
      <c r="C102" s="55">
        <v>160531.04</v>
      </c>
      <c r="D102" s="57">
        <f t="shared" si="0"/>
        <v>1.4006295175091605E-2</v>
      </c>
      <c r="E102" s="56"/>
    </row>
    <row r="103" spans="1:5" x14ac:dyDescent="0.2">
      <c r="A103" s="54">
        <v>5113</v>
      </c>
      <c r="B103" s="51" t="s">
        <v>365</v>
      </c>
      <c r="C103" s="55">
        <v>1336369.6499999999</v>
      </c>
      <c r="D103" s="57">
        <f t="shared" si="0"/>
        <v>0.11659793508429182</v>
      </c>
      <c r="E103" s="56"/>
    </row>
    <row r="104" spans="1:5" x14ac:dyDescent="0.2">
      <c r="A104" s="54">
        <v>5114</v>
      </c>
      <c r="B104" s="51" t="s">
        <v>366</v>
      </c>
      <c r="C104" s="55">
        <v>595862.52</v>
      </c>
      <c r="D104" s="57">
        <f t="shared" si="0"/>
        <v>5.1988863579865451E-2</v>
      </c>
      <c r="E104" s="56"/>
    </row>
    <row r="105" spans="1:5" x14ac:dyDescent="0.2">
      <c r="A105" s="54">
        <v>5115</v>
      </c>
      <c r="B105" s="51" t="s">
        <v>367</v>
      </c>
      <c r="C105" s="55">
        <v>2818036.35</v>
      </c>
      <c r="D105" s="57">
        <f t="shared" si="0"/>
        <v>0.24587300332843887</v>
      </c>
      <c r="E105" s="56"/>
    </row>
    <row r="106" spans="1:5" x14ac:dyDescent="0.2">
      <c r="A106" s="54">
        <v>5116</v>
      </c>
      <c r="B106" s="51" t="s">
        <v>368</v>
      </c>
      <c r="C106" s="55">
        <v>12636</v>
      </c>
      <c r="D106" s="57">
        <f t="shared" si="0"/>
        <v>1.1024880037683522E-3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250060.12000000002</v>
      </c>
      <c r="D107" s="57">
        <f t="shared" si="0"/>
        <v>2.1817686176074283E-2</v>
      </c>
      <c r="E107" s="56"/>
    </row>
    <row r="108" spans="1:5" x14ac:dyDescent="0.2">
      <c r="A108" s="54">
        <v>5121</v>
      </c>
      <c r="B108" s="51" t="s">
        <v>370</v>
      </c>
      <c r="C108" s="55">
        <v>72799.899999999994</v>
      </c>
      <c r="D108" s="57">
        <f t="shared" si="0"/>
        <v>6.3517740127837655E-3</v>
      </c>
      <c r="E108" s="56"/>
    </row>
    <row r="109" spans="1:5" x14ac:dyDescent="0.2">
      <c r="A109" s="54">
        <v>5122</v>
      </c>
      <c r="B109" s="51" t="s">
        <v>371</v>
      </c>
      <c r="C109" s="55">
        <v>21180</v>
      </c>
      <c r="D109" s="57">
        <f t="shared" si="0"/>
        <v>1.8479499778263453E-3</v>
      </c>
      <c r="E109" s="56"/>
    </row>
    <row r="110" spans="1:5" x14ac:dyDescent="0.2">
      <c r="A110" s="54">
        <v>5123</v>
      </c>
      <c r="B110" s="51" t="s">
        <v>372</v>
      </c>
      <c r="C110" s="55">
        <v>1375.39</v>
      </c>
      <c r="D110" s="57">
        <f t="shared" si="0"/>
        <v>1.2000245136933794E-4</v>
      </c>
      <c r="E110" s="56"/>
    </row>
    <row r="111" spans="1:5" x14ac:dyDescent="0.2">
      <c r="A111" s="54">
        <v>5124</v>
      </c>
      <c r="B111" s="51" t="s">
        <v>373</v>
      </c>
      <c r="C111" s="55">
        <v>48919.97</v>
      </c>
      <c r="D111" s="57">
        <f t="shared" si="0"/>
        <v>4.2682557826612599E-3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90249.41</v>
      </c>
      <c r="D113" s="57">
        <f t="shared" si="0"/>
        <v>7.8742396226789777E-3</v>
      </c>
      <c r="E113" s="56"/>
    </row>
    <row r="114" spans="1:5" x14ac:dyDescent="0.2">
      <c r="A114" s="54">
        <v>5127</v>
      </c>
      <c r="B114" s="51" t="s">
        <v>376</v>
      </c>
      <c r="C114" s="55">
        <v>8461.0300000000007</v>
      </c>
      <c r="D114" s="57">
        <f t="shared" si="0"/>
        <v>7.382228612317301E-4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7074.42</v>
      </c>
      <c r="D116" s="57">
        <f t="shared" si="0"/>
        <v>6.1724146752286377E-4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4306428.54</v>
      </c>
      <c r="D117" s="57">
        <f t="shared" si="0"/>
        <v>0.37573486898034658</v>
      </c>
      <c r="E117" s="56"/>
    </row>
    <row r="118" spans="1:5" x14ac:dyDescent="0.2">
      <c r="A118" s="54">
        <v>5131</v>
      </c>
      <c r="B118" s="51" t="s">
        <v>380</v>
      </c>
      <c r="C118" s="55">
        <v>98141.21</v>
      </c>
      <c r="D118" s="57">
        <f t="shared" si="0"/>
        <v>8.5627973013857744E-3</v>
      </c>
      <c r="E118" s="56"/>
    </row>
    <row r="119" spans="1:5" x14ac:dyDescent="0.2">
      <c r="A119" s="54">
        <v>5132</v>
      </c>
      <c r="B119" s="51" t="s">
        <v>381</v>
      </c>
      <c r="C119" s="55">
        <v>781137.95</v>
      </c>
      <c r="D119" s="57">
        <f t="shared" si="0"/>
        <v>6.8154100915099949E-2</v>
      </c>
      <c r="E119" s="56"/>
    </row>
    <row r="120" spans="1:5" x14ac:dyDescent="0.2">
      <c r="A120" s="54">
        <v>5133</v>
      </c>
      <c r="B120" s="51" t="s">
        <v>382</v>
      </c>
      <c r="C120" s="55">
        <v>2315509.0499999998</v>
      </c>
      <c r="D120" s="57">
        <f t="shared" si="0"/>
        <v>0.20202761556204918</v>
      </c>
      <c r="E120" s="56"/>
    </row>
    <row r="121" spans="1:5" x14ac:dyDescent="0.2">
      <c r="A121" s="54">
        <v>5134</v>
      </c>
      <c r="B121" s="51" t="s">
        <v>383</v>
      </c>
      <c r="C121" s="55">
        <v>341909.81</v>
      </c>
      <c r="D121" s="57">
        <f t="shared" si="0"/>
        <v>2.9831549849296975E-2</v>
      </c>
      <c r="E121" s="56"/>
    </row>
    <row r="122" spans="1:5" x14ac:dyDescent="0.2">
      <c r="A122" s="54">
        <v>5135</v>
      </c>
      <c r="B122" s="51" t="s">
        <v>384</v>
      </c>
      <c r="C122" s="55">
        <v>87481.88</v>
      </c>
      <c r="D122" s="57">
        <f t="shared" si="0"/>
        <v>7.6327732864120406E-3</v>
      </c>
      <c r="E122" s="56"/>
    </row>
    <row r="123" spans="1:5" x14ac:dyDescent="0.2">
      <c r="A123" s="54">
        <v>5136</v>
      </c>
      <c r="B123" s="51" t="s">
        <v>385</v>
      </c>
      <c r="C123" s="55">
        <v>116479.57</v>
      </c>
      <c r="D123" s="57">
        <f t="shared" si="0"/>
        <v>1.0162814863018049E-2</v>
      </c>
      <c r="E123" s="56"/>
    </row>
    <row r="124" spans="1:5" x14ac:dyDescent="0.2">
      <c r="A124" s="54">
        <v>5137</v>
      </c>
      <c r="B124" s="51" t="s">
        <v>386</v>
      </c>
      <c r="C124" s="55">
        <v>86318.080000000002</v>
      </c>
      <c r="D124" s="57">
        <f t="shared" si="0"/>
        <v>7.5312320123707603E-3</v>
      </c>
      <c r="E124" s="56"/>
    </row>
    <row r="125" spans="1:5" x14ac:dyDescent="0.2">
      <c r="A125" s="54">
        <v>5138</v>
      </c>
      <c r="B125" s="51" t="s">
        <v>387</v>
      </c>
      <c r="C125" s="55">
        <v>142216.92000000001</v>
      </c>
      <c r="D125" s="57">
        <f t="shared" si="0"/>
        <v>1.2408392547711575E-2</v>
      </c>
      <c r="E125" s="56"/>
    </row>
    <row r="126" spans="1:5" x14ac:dyDescent="0.2">
      <c r="A126" s="54">
        <v>5139</v>
      </c>
      <c r="B126" s="51" t="s">
        <v>388</v>
      </c>
      <c r="C126" s="55">
        <v>337234.07</v>
      </c>
      <c r="D126" s="57">
        <f t="shared" si="0"/>
        <v>2.9423592643002278E-2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250417.26</v>
      </c>
      <c r="D127" s="57">
        <f t="shared" si="0"/>
        <v>2.1848846556389717E-2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250417.26</v>
      </c>
      <c r="D142" s="57">
        <f t="shared" si="0"/>
        <v>2.1848846556389717E-2</v>
      </c>
      <c r="E142" s="56"/>
    </row>
    <row r="143" spans="1:5" x14ac:dyDescent="0.2">
      <c r="A143" s="54">
        <v>5251</v>
      </c>
      <c r="B143" s="51" t="s">
        <v>402</v>
      </c>
      <c r="C143" s="55">
        <v>92134.57</v>
      </c>
      <c r="D143" s="57">
        <f t="shared" si="0"/>
        <v>8.0387193856723271E-3</v>
      </c>
      <c r="E143" s="56"/>
    </row>
    <row r="144" spans="1:5" x14ac:dyDescent="0.2">
      <c r="A144" s="54">
        <v>5252</v>
      </c>
      <c r="B144" s="51" t="s">
        <v>403</v>
      </c>
      <c r="C144" s="55">
        <v>158282.69</v>
      </c>
      <c r="D144" s="57">
        <f t="shared" si="0"/>
        <v>1.381012717071739E-2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140943.86000000002</v>
      </c>
      <c r="D185" s="57">
        <f t="shared" si="1"/>
        <v>1.2297318364577883E-2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121139.99</v>
      </c>
      <c r="D198" s="57">
        <f t="shared" si="1"/>
        <v>1.0569435402945406E-2</v>
      </c>
      <c r="E198" s="56"/>
    </row>
    <row r="199" spans="1:5" x14ac:dyDescent="0.2">
      <c r="A199" s="54">
        <v>5531</v>
      </c>
      <c r="B199" s="51" t="s">
        <v>452</v>
      </c>
      <c r="C199" s="55">
        <v>121139.99</v>
      </c>
      <c r="D199" s="57">
        <f t="shared" si="1"/>
        <v>1.0569435402945406E-2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19803.87</v>
      </c>
      <c r="D208" s="57">
        <f t="shared" si="1"/>
        <v>1.7278829616324753E-3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19800.5</v>
      </c>
      <c r="D211" s="57">
        <f t="shared" si="1"/>
        <v>1.7275889299315653E-3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3.37</v>
      </c>
      <c r="D217" s="57">
        <f t="shared" si="1"/>
        <v>2.9403170091004645E-7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6" sqref="A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zoomScaleNormal="100"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3" t="s">
        <v>672</v>
      </c>
      <c r="B1" s="173"/>
      <c r="C1" s="173"/>
      <c r="D1" s="27" t="s">
        <v>617</v>
      </c>
      <c r="E1" s="28">
        <v>2022</v>
      </c>
    </row>
    <row r="2" spans="1:5" ht="18.95" customHeight="1" x14ac:dyDescent="0.2">
      <c r="A2" s="173" t="s">
        <v>623</v>
      </c>
      <c r="B2" s="173"/>
      <c r="C2" s="173"/>
      <c r="D2" s="27" t="s">
        <v>618</v>
      </c>
      <c r="E2" s="28" t="s">
        <v>620</v>
      </c>
    </row>
    <row r="3" spans="1:5" ht="18.95" customHeight="1" x14ac:dyDescent="0.2">
      <c r="A3" s="173" t="s">
        <v>673</v>
      </c>
      <c r="B3" s="173"/>
      <c r="C3" s="173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45849675.280000001</v>
      </c>
    </row>
    <row r="9" spans="1:5" x14ac:dyDescent="0.2">
      <c r="A9" s="33">
        <v>3120</v>
      </c>
      <c r="B9" s="29" t="s">
        <v>469</v>
      </c>
      <c r="C9" s="34">
        <v>3598</v>
      </c>
    </row>
    <row r="10" spans="1:5" x14ac:dyDescent="0.2">
      <c r="A10" s="33">
        <v>3130</v>
      </c>
      <c r="B10" s="29" t="s">
        <v>470</v>
      </c>
      <c r="C10" s="34">
        <v>28510932.359999999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875219.79</v>
      </c>
    </row>
    <row r="15" spans="1:5" x14ac:dyDescent="0.2">
      <c r="A15" s="33">
        <v>3220</v>
      </c>
      <c r="B15" s="29" t="s">
        <v>473</v>
      </c>
      <c r="C15" s="34">
        <v>1043035.09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6" sqref="A6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zoomScaleNormal="100"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3" t="s">
        <v>672</v>
      </c>
      <c r="B1" s="173"/>
      <c r="C1" s="173"/>
      <c r="D1" s="27" t="s">
        <v>617</v>
      </c>
      <c r="E1" s="28">
        <v>2022</v>
      </c>
    </row>
    <row r="2" spans="1:5" s="35" customFormat="1" ht="18.95" customHeight="1" x14ac:dyDescent="0.25">
      <c r="A2" s="173" t="s">
        <v>624</v>
      </c>
      <c r="B2" s="173"/>
      <c r="C2" s="173"/>
      <c r="D2" s="27" t="s">
        <v>618</v>
      </c>
      <c r="E2" s="28" t="s">
        <v>620</v>
      </c>
    </row>
    <row r="3" spans="1:5" s="35" customFormat="1" ht="18.95" customHeight="1" x14ac:dyDescent="0.25">
      <c r="A3" s="173" t="s">
        <v>673</v>
      </c>
      <c r="B3" s="173"/>
      <c r="C3" s="173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16000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2146819.08</v>
      </c>
      <c r="D9" s="34">
        <v>2794839.98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2162819.08</v>
      </c>
      <c r="D15" s="135">
        <f>SUM(D8:D14)</f>
        <v>2794839.98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66542.38</v>
      </c>
      <c r="D28" s="135">
        <f>SUM(D29:D36)</f>
        <v>66542.38</v>
      </c>
      <c r="E28" s="130"/>
    </row>
    <row r="29" spans="1:5" x14ac:dyDescent="0.2">
      <c r="A29" s="33">
        <v>1241</v>
      </c>
      <c r="B29" s="29" t="s">
        <v>239</v>
      </c>
      <c r="C29" s="34">
        <v>31811.98</v>
      </c>
      <c r="D29" s="132">
        <v>31811.98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34730.400000000001</v>
      </c>
      <c r="D32" s="132">
        <v>34730.400000000001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66542.38</v>
      </c>
      <c r="D43" s="135">
        <f>D20+D28+D37</f>
        <v>66542.38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875219.79</v>
      </c>
      <c r="D47" s="135">
        <v>1845633.83</v>
      </c>
    </row>
    <row r="48" spans="1:5" x14ac:dyDescent="0.2">
      <c r="A48" s="131"/>
      <c r="B48" s="136" t="s">
        <v>629</v>
      </c>
      <c r="C48" s="135">
        <f>C51+C63+C95+C98+C49</f>
        <v>255015.97000000003</v>
      </c>
      <c r="D48" s="135">
        <f>D51+D63+D95+D98+D49</f>
        <v>463638.73</v>
      </c>
    </row>
    <row r="49" spans="1:4" s="130" customFormat="1" x14ac:dyDescent="0.2">
      <c r="A49" s="151">
        <v>5100</v>
      </c>
      <c r="B49" s="152" t="s">
        <v>361</v>
      </c>
      <c r="C49" s="153">
        <f>SUM(C50:C50)</f>
        <v>0</v>
      </c>
      <c r="D49" s="153">
        <f>SUM(D50:D50)</f>
        <v>0</v>
      </c>
    </row>
    <row r="50" spans="1:4" s="130" customFormat="1" x14ac:dyDescent="0.2">
      <c r="A50" s="154">
        <v>5130</v>
      </c>
      <c r="B50" s="155" t="s">
        <v>662</v>
      </c>
      <c r="C50" s="156">
        <v>0</v>
      </c>
      <c r="D50" s="156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140943.86000000002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121139.99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121139.99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19803.87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19800.5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3.37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114072.11</v>
      </c>
      <c r="D98" s="135">
        <f>SUM(D99:D103)</f>
        <v>463638.73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25038.880000000001</v>
      </c>
      <c r="D100" s="132">
        <v>20499.73</v>
      </c>
    </row>
    <row r="101" spans="1:4" x14ac:dyDescent="0.2">
      <c r="A101" s="131">
        <v>2112</v>
      </c>
      <c r="B101" s="130" t="s">
        <v>645</v>
      </c>
      <c r="C101" s="132">
        <v>89033.23</v>
      </c>
      <c r="D101" s="132">
        <v>443139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64000</v>
      </c>
      <c r="D104" s="135">
        <f>+D105</f>
        <v>23000</v>
      </c>
    </row>
    <row r="105" spans="1:4" s="130" customFormat="1" x14ac:dyDescent="0.2">
      <c r="A105" s="151">
        <v>3100</v>
      </c>
      <c r="B105" s="157" t="s">
        <v>663</v>
      </c>
      <c r="C105" s="158">
        <f>SUM(C106:C109)</f>
        <v>64000</v>
      </c>
      <c r="D105" s="158">
        <f>SUM(D106:D109)</f>
        <v>23000</v>
      </c>
    </row>
    <row r="106" spans="1:4" s="130" customFormat="1" x14ac:dyDescent="0.2">
      <c r="A106" s="154"/>
      <c r="B106" s="159" t="s">
        <v>664</v>
      </c>
      <c r="C106" s="160">
        <v>64000</v>
      </c>
      <c r="D106" s="160">
        <v>23000</v>
      </c>
    </row>
    <row r="107" spans="1:4" s="130" customFormat="1" x14ac:dyDescent="0.2">
      <c r="A107" s="154"/>
      <c r="B107" s="159" t="s">
        <v>665</v>
      </c>
      <c r="C107" s="160">
        <v>0</v>
      </c>
      <c r="D107" s="160">
        <v>0</v>
      </c>
    </row>
    <row r="108" spans="1:4" s="130" customFormat="1" x14ac:dyDescent="0.2">
      <c r="A108" s="154"/>
      <c r="B108" s="159" t="s">
        <v>666</v>
      </c>
      <c r="C108" s="160">
        <v>0</v>
      </c>
      <c r="D108" s="160">
        <v>0</v>
      </c>
    </row>
    <row r="109" spans="1:4" s="130" customFormat="1" x14ac:dyDescent="0.2">
      <c r="A109" s="154"/>
      <c r="B109" s="159" t="s">
        <v>667</v>
      </c>
      <c r="C109" s="160">
        <v>0</v>
      </c>
      <c r="D109" s="160">
        <v>0</v>
      </c>
    </row>
    <row r="110" spans="1:4" s="130" customFormat="1" x14ac:dyDescent="0.2">
      <c r="A110" s="154"/>
      <c r="B110" s="162" t="s">
        <v>668</v>
      </c>
      <c r="C110" s="153">
        <f>+C111</f>
        <v>14414.19</v>
      </c>
      <c r="D110" s="153">
        <f>+D111</f>
        <v>281562.23</v>
      </c>
    </row>
    <row r="111" spans="1:4" s="130" customFormat="1" x14ac:dyDescent="0.2">
      <c r="A111" s="151">
        <v>1270</v>
      </c>
      <c r="B111" s="161" t="s">
        <v>254</v>
      </c>
      <c r="C111" s="158">
        <f>+C112</f>
        <v>14414.19</v>
      </c>
      <c r="D111" s="158">
        <f>+D112</f>
        <v>281562.23</v>
      </c>
    </row>
    <row r="112" spans="1:4" s="130" customFormat="1" x14ac:dyDescent="0.2">
      <c r="A112" s="154">
        <v>1273</v>
      </c>
      <c r="B112" s="155" t="s">
        <v>669</v>
      </c>
      <c r="C112" s="160">
        <v>14414.19</v>
      </c>
      <c r="D112" s="160">
        <v>281562.23</v>
      </c>
    </row>
    <row r="113" spans="1:4" s="130" customFormat="1" x14ac:dyDescent="0.2">
      <c r="A113" s="154"/>
      <c r="B113" s="162" t="s">
        <v>670</v>
      </c>
      <c r="C113" s="153">
        <f>+C114+C116</f>
        <v>120852</v>
      </c>
      <c r="D113" s="153">
        <f>+D114+D116</f>
        <v>15322</v>
      </c>
    </row>
    <row r="114" spans="1:4" s="130" customFormat="1" x14ac:dyDescent="0.2">
      <c r="A114" s="151">
        <v>4300</v>
      </c>
      <c r="B114" s="157" t="s">
        <v>671</v>
      </c>
      <c r="C114" s="158">
        <f>+C115</f>
        <v>0</v>
      </c>
      <c r="D114" s="163">
        <f>+D115</f>
        <v>0</v>
      </c>
    </row>
    <row r="115" spans="1:4" s="130" customFormat="1" x14ac:dyDescent="0.2">
      <c r="A115" s="154">
        <v>4399</v>
      </c>
      <c r="B115" s="159" t="s">
        <v>354</v>
      </c>
      <c r="C115" s="160">
        <v>0</v>
      </c>
      <c r="D115" s="160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120852</v>
      </c>
      <c r="D116" s="135">
        <f>SUM(D117:D125)</f>
        <v>15322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120852</v>
      </c>
      <c r="D123" s="132">
        <v>15322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1058969.57</v>
      </c>
      <c r="D126" s="135">
        <f>D47+D48+D104-D110-D113</f>
        <v>2035388.33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9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6" sqref="A6"/>
      <selection pane="bottomLeft" activeCell="A6" sqref="A6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2022-10-24T17:12:22Z</cp:lastPrinted>
  <dcterms:created xsi:type="dcterms:W3CDTF">2012-12-11T20:36:24Z</dcterms:created>
  <dcterms:modified xsi:type="dcterms:W3CDTF">2022-10-24T17:14:23Z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