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1_información contable\"/>
    </mc:Choice>
  </mc:AlternateContent>
  <xr:revisionPtr revIDLastSave="0" documentId="13_ncr:1_{35A3193B-014B-4952-AAD2-1DCB786B162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<sst xmlns="http://schemas.openxmlformats.org/spreadsheetml/2006/main" count="27" uniqueCount="27">
  <si>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</si>
  <si>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</si>
  <si>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</si>
  <si>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</si>
  <si>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</si>
  <si>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</si>
  <si>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</si>
  <si>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</si>
  <si>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</si>
  <si>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</si>
  <si>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</si>
  <si>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</si>
  <si>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</si>
  <si>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</si>
  <si>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</si>
  <si>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</si>
  <si>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</si>
  <si>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</si>
  <si>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</si>
  <si>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</si>
  <si>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</si>
  <si>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</si>
  <si>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</si>
  <si>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</si>
  <si>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</si>
  <si>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</si>
  <si>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MUSEO ICONOGRAFICO DEL QUIJOTE
Estado Analítico del Activo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</si>
</sst>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72601391.860000014</v>
      </c>
      <c r="D4" s="13">
        <f>SUM(D6+D15)</f>
        <v>76799574.539999992</v>
      </c>
      <c r="E4" s="13">
        <f>SUM(E6+E15)</f>
        <v>73350243.709999993</v>
      </c>
      <c r="F4" s="13">
        <f>SUM(F6+F15)</f>
        <v>76050722.689999998</v>
      </c>
      <c r="G4" s="13">
        <f>SUM(G6+G15)</f>
        <v>3449330.8299999982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3158717.0100000002</v>
      </c>
      <c r="D6" s="13">
        <f>SUM(D7:D13)</f>
        <v>41113983.269999996</v>
      </c>
      <c r="E6" s="13">
        <f>SUM(E7:E13)</f>
        <v>41557107.479999997</v>
      </c>
      <c r="F6" s="13">
        <f>SUM(F7:F13)</f>
        <v>2715592.8000000021</v>
      </c>
      <c r="G6" s="13">
        <f>SUM(G7:G13)</f>
        <v>-443124.20999999787</v>
      </c>
    </row>
    <row r="7" spans="1:7" x14ac:dyDescent="0.2">
      <c r="A7" s="3">
        <v>1110</v>
      </c>
      <c r="B7" s="7" t="s">
        <v>9</v>
      </c>
      <c r="C7" s="18">
        <v>2773422.12</v>
      </c>
      <c r="D7" s="18">
        <v>21083934.600000001</v>
      </c>
      <c r="E7" s="18">
        <v>21435793.039999999</v>
      </c>
      <c r="F7" s="18">
        <f>C7+D7-E7</f>
        <v>2421563.6800000034</v>
      </c>
      <c r="G7" s="18">
        <f t="shared" ref="G7:G13" si="0">F7-C7</f>
        <v>-351858.43999999668</v>
      </c>
    </row>
    <row r="8" spans="1:7" x14ac:dyDescent="0.2">
      <c r="A8" s="3">
        <v>1120</v>
      </c>
      <c r="B8" s="7" t="s">
        <v>10</v>
      </c>
      <c r="C8" s="18">
        <v>265141.49</v>
      </c>
      <c r="D8" s="18">
        <v>19954448.699999999</v>
      </c>
      <c r="E8" s="18">
        <v>20074783.469999999</v>
      </c>
      <c r="F8" s="18">
        <f t="shared" ref="F8:F13" si="1">C8+D8-E8</f>
        <v>144806.71999999881</v>
      </c>
      <c r="G8" s="18">
        <f t="shared" si="0"/>
        <v>-120334.77000000118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120153.4</v>
      </c>
      <c r="D10" s="18">
        <v>75599.97</v>
      </c>
      <c r="E10" s="18">
        <v>46530.97</v>
      </c>
      <c r="F10" s="18">
        <f t="shared" si="1"/>
        <v>149222.39999999999</v>
      </c>
      <c r="G10" s="18">
        <f t="shared" si="0"/>
        <v>29069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69442674.850000009</v>
      </c>
      <c r="D15" s="13">
        <f>SUM(D16:D24)</f>
        <v>35685591.269999996</v>
      </c>
      <c r="E15" s="13">
        <f>SUM(E16:E24)</f>
        <v>31793136.23</v>
      </c>
      <c r="F15" s="13">
        <f>SUM(F16:F24)</f>
        <v>73335129.890000001</v>
      </c>
      <c r="G15" s="13">
        <f>SUM(G16:G24)</f>
        <v>3892455.0399999963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70513483.650000006</v>
      </c>
      <c r="D19" s="18">
        <v>35367863.659999996</v>
      </c>
      <c r="E19" s="18">
        <v>31597516.75</v>
      </c>
      <c r="F19" s="18">
        <f t="shared" si="3"/>
        <v>74283830.560000002</v>
      </c>
      <c r="G19" s="18">
        <f t="shared" si="2"/>
        <v>3770346.9099999964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-1072383.6599999999</v>
      </c>
      <c r="D21" s="18">
        <v>0</v>
      </c>
      <c r="E21" s="18">
        <v>51197.78</v>
      </c>
      <c r="F21" s="18">
        <f t="shared" si="3"/>
        <v>-1123581.4399999999</v>
      </c>
      <c r="G21" s="18">
        <f t="shared" si="2"/>
        <v>-51197.780000000028</v>
      </c>
    </row>
    <row r="22" spans="1:7" x14ac:dyDescent="0.2">
      <c r="A22" s="3">
        <v>1270</v>
      </c>
      <c r="B22" s="7" t="s">
        <v>21</v>
      </c>
      <c r="C22" s="18">
        <v>1574.86</v>
      </c>
      <c r="D22" s="18">
        <v>317727.61</v>
      </c>
      <c r="E22" s="18">
        <v>144421.70000000001</v>
      </c>
      <c r="F22" s="18">
        <f t="shared" si="3"/>
        <v>174880.76999999996</v>
      </c>
      <c r="G22" s="18">
        <f t="shared" si="2"/>
        <v>173305.90999999997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2021-02-02T21:20:17Z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