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5" l="1"/>
  <c r="C43" i="65"/>
  <c r="C29" i="64" l="1"/>
  <c r="D121" i="62" l="1"/>
  <c r="C121" i="62"/>
  <c r="D119" i="62"/>
  <c r="C119" i="62"/>
  <c r="D113" i="62"/>
  <c r="C113" i="62"/>
  <c r="D110" i="62"/>
  <c r="C110" i="62"/>
  <c r="A4" i="65" l="1"/>
  <c r="D38" i="62"/>
  <c r="C38" i="62"/>
  <c r="D123" i="62" l="1"/>
  <c r="D109" i="62" s="1"/>
  <c r="C123" i="62"/>
  <c r="C109" i="62" s="1"/>
  <c r="C163" i="59"/>
  <c r="C155" i="59"/>
  <c r="C151" i="59"/>
  <c r="C140" i="59"/>
  <c r="C40" i="65" l="1"/>
  <c r="D106" i="62" l="1"/>
  <c r="D105" i="62" s="1"/>
  <c r="C106" i="62"/>
  <c r="C105" i="62" s="1"/>
  <c r="D100" i="62"/>
  <c r="D99" i="62" s="1"/>
  <c r="C100" i="62"/>
  <c r="C99" i="62" s="1"/>
  <c r="D21" i="62" l="1"/>
  <c r="C21" i="62"/>
  <c r="D131" i="62" l="1"/>
  <c r="D108" i="62" s="1"/>
  <c r="C131" i="62"/>
  <c r="C108" i="62" s="1"/>
  <c r="D93" i="62"/>
  <c r="C93" i="62"/>
  <c r="D29" i="62"/>
  <c r="D44" i="62" s="1"/>
  <c r="D59" i="62" l="1"/>
  <c r="C59" i="62"/>
  <c r="D57" i="62"/>
  <c r="C57" i="62"/>
  <c r="D55" i="62"/>
  <c r="C55" i="62"/>
  <c r="D53" i="62"/>
  <c r="C53" i="62"/>
  <c r="D51" i="62"/>
  <c r="C51" i="62"/>
  <c r="C50" i="62" l="1"/>
  <c r="D50" i="62"/>
  <c r="D91" i="62"/>
  <c r="D90" i="62" s="1"/>
  <c r="F35" i="65" l="1"/>
  <c r="C94" i="59" l="1"/>
  <c r="D119" i="59" l="1"/>
  <c r="D118" i="59"/>
  <c r="D117" i="59"/>
  <c r="D115" i="59"/>
  <c r="D114" i="59"/>
  <c r="D113" i="59"/>
  <c r="D112" i="59"/>
  <c r="D111" i="59"/>
  <c r="D110" i="59"/>
  <c r="D109" i="59"/>
  <c r="D108" i="59"/>
  <c r="D107" i="59"/>
  <c r="C196" i="60" l="1"/>
  <c r="D16" i="62" l="1"/>
  <c r="C16" i="62"/>
  <c r="C41" i="59"/>
  <c r="C32" i="59"/>
  <c r="C11" i="60" l="1"/>
  <c r="C91" i="62" l="1"/>
  <c r="C90" i="62" s="1"/>
  <c r="C207" i="60"/>
  <c r="C206" i="60" s="1"/>
  <c r="C190" i="60"/>
  <c r="C187" i="60"/>
  <c r="C178" i="60"/>
  <c r="C174" i="60"/>
  <c r="C172" i="60"/>
  <c r="C169" i="60"/>
  <c r="C166" i="60"/>
  <c r="C163" i="60"/>
  <c r="C159" i="60"/>
  <c r="C156" i="60"/>
  <c r="C153" i="60"/>
  <c r="C149" i="60"/>
  <c r="C143" i="60"/>
  <c r="C141" i="60"/>
  <c r="C138" i="60"/>
  <c r="C134" i="60"/>
  <c r="C129" i="60"/>
  <c r="C126" i="60"/>
  <c r="C123" i="60"/>
  <c r="C120" i="60"/>
  <c r="C109" i="60"/>
  <c r="C99" i="60"/>
  <c r="C92" i="60"/>
  <c r="C177" i="60" l="1"/>
  <c r="C152" i="60"/>
  <c r="C162" i="60"/>
  <c r="C119" i="60"/>
  <c r="C91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1" i="62"/>
  <c r="C81" i="62"/>
  <c r="D75" i="62"/>
  <c r="C75" i="62"/>
  <c r="D72" i="62"/>
  <c r="C72" i="62"/>
  <c r="D63" i="62"/>
  <c r="C63" i="62"/>
  <c r="C29" i="62"/>
  <c r="C44" i="62" s="1"/>
  <c r="C26" i="61"/>
  <c r="C22" i="61"/>
  <c r="C17" i="61"/>
  <c r="C79" i="60"/>
  <c r="C77" i="60"/>
  <c r="C75" i="60"/>
  <c r="C69" i="60"/>
  <c r="C66" i="60"/>
  <c r="C60" i="60"/>
  <c r="C54" i="60"/>
  <c r="C39" i="60"/>
  <c r="C36" i="60"/>
  <c r="C30" i="60"/>
  <c r="C27" i="60"/>
  <c r="C21" i="60"/>
  <c r="C53" i="60" l="1"/>
  <c r="C62" i="62"/>
  <c r="C141" i="62" s="1"/>
  <c r="D62" i="62"/>
  <c r="D141" i="62" s="1"/>
  <c r="C90" i="60"/>
  <c r="C65" i="60"/>
  <c r="C144" i="59" l="1"/>
  <c r="C130" i="59"/>
  <c r="C123" i="59"/>
  <c r="G116" i="59"/>
  <c r="F116" i="59"/>
  <c r="E116" i="59"/>
  <c r="D116" i="59"/>
  <c r="C116" i="59"/>
  <c r="G106" i="59"/>
  <c r="F106" i="59"/>
  <c r="E106" i="59"/>
  <c r="D106" i="59"/>
  <c r="C106" i="59"/>
  <c r="C99" i="59"/>
  <c r="C88" i="59"/>
  <c r="C78" i="59"/>
  <c r="E72" i="59"/>
  <c r="D72" i="59"/>
  <c r="C72" i="59"/>
  <c r="E60" i="59"/>
  <c r="D60" i="59"/>
  <c r="C60" i="59"/>
  <c r="E52" i="59"/>
  <c r="D52" i="59"/>
  <c r="C52" i="59"/>
  <c r="C31" i="64" l="1"/>
  <c r="C8" i="64"/>
  <c r="C16" i="63"/>
  <c r="C8" i="63"/>
  <c r="C21" i="63" l="1"/>
  <c r="C40" i="64"/>
  <c r="D203" i="60" l="1"/>
  <c r="D199" i="60"/>
  <c r="D195" i="60"/>
  <c r="D191" i="60"/>
  <c r="D183" i="60"/>
  <c r="D179" i="60"/>
  <c r="D175" i="60"/>
  <c r="D171" i="60"/>
  <c r="D167" i="60"/>
  <c r="D155" i="60"/>
  <c r="D151" i="60"/>
  <c r="D147" i="60"/>
  <c r="D139" i="60"/>
  <c r="D135" i="60"/>
  <c r="D131" i="60"/>
  <c r="D127" i="60"/>
  <c r="D115" i="60"/>
  <c r="D111" i="60"/>
  <c r="D107" i="60"/>
  <c r="D103" i="60"/>
  <c r="D95" i="60"/>
  <c r="D201" i="60"/>
  <c r="D185" i="60"/>
  <c r="D161" i="60"/>
  <c r="D133" i="60"/>
  <c r="D125" i="60"/>
  <c r="D117" i="60"/>
  <c r="D101" i="60"/>
  <c r="D93" i="60"/>
  <c r="D204" i="60"/>
  <c r="D188" i="60"/>
  <c r="D180" i="60"/>
  <c r="D168" i="60"/>
  <c r="D160" i="60"/>
  <c r="D144" i="60"/>
  <c r="D136" i="60"/>
  <c r="D128" i="60"/>
  <c r="D112" i="60"/>
  <c r="D108" i="60"/>
  <c r="D100" i="60"/>
  <c r="D202" i="60"/>
  <c r="D198" i="60"/>
  <c r="D194" i="60"/>
  <c r="D186" i="60"/>
  <c r="D182" i="60"/>
  <c r="D170" i="60"/>
  <c r="D158" i="60"/>
  <c r="D154" i="60"/>
  <c r="D150" i="60"/>
  <c r="D146" i="60"/>
  <c r="D142" i="60"/>
  <c r="D130" i="60"/>
  <c r="D122" i="60"/>
  <c r="D118" i="60"/>
  <c r="D114" i="60"/>
  <c r="D110" i="60"/>
  <c r="D106" i="60"/>
  <c r="D102" i="60"/>
  <c r="D98" i="60"/>
  <c r="D94" i="60"/>
  <c r="D205" i="60"/>
  <c r="D197" i="60"/>
  <c r="D193" i="60"/>
  <c r="D189" i="60"/>
  <c r="D181" i="60"/>
  <c r="D173" i="60"/>
  <c r="D165" i="60"/>
  <c r="D157" i="60"/>
  <c r="D145" i="60"/>
  <c r="D137" i="60"/>
  <c r="D121" i="60"/>
  <c r="D113" i="60"/>
  <c r="D105" i="60"/>
  <c r="D97" i="60"/>
  <c r="D208" i="60"/>
  <c r="D200" i="60"/>
  <c r="D192" i="60"/>
  <c r="D184" i="60"/>
  <c r="D176" i="60"/>
  <c r="D164" i="60"/>
  <c r="D148" i="60"/>
  <c r="D140" i="60"/>
  <c r="D132" i="60"/>
  <c r="D124" i="60"/>
  <c r="D116" i="60"/>
  <c r="D104" i="60"/>
  <c r="D96" i="60"/>
  <c r="D196" i="60"/>
  <c r="D141" i="60"/>
  <c r="D187" i="60"/>
  <c r="D159" i="60"/>
  <c r="D134" i="60"/>
  <c r="D153" i="60"/>
  <c r="D109" i="60"/>
  <c r="D172" i="60"/>
  <c r="D149" i="60"/>
  <c r="D92" i="60"/>
  <c r="D166" i="60"/>
  <c r="D99" i="60"/>
  <c r="D156" i="60"/>
  <c r="D129" i="60"/>
  <c r="D190" i="60"/>
  <c r="D163" i="60"/>
  <c r="D123" i="60"/>
  <c r="D178" i="60"/>
  <c r="D126" i="60"/>
  <c r="D169" i="60"/>
  <c r="D143" i="60"/>
  <c r="D120" i="60"/>
  <c r="D174" i="60"/>
  <c r="D138" i="60"/>
  <c r="D207" i="60"/>
  <c r="D177" i="60"/>
  <c r="D152" i="60"/>
  <c r="D119" i="60"/>
  <c r="D91" i="60"/>
  <c r="D162" i="60"/>
  <c r="D206" i="60"/>
  <c r="C10" i="60"/>
  <c r="C9" i="60" s="1"/>
</calcChain>
</file>

<file path=xl/comments1.xml><?xml version="1.0" encoding="utf-8"?>
<comments xmlns="http://schemas.openxmlformats.org/spreadsheetml/2006/main">
  <authors>
    <author>MIQ</author>
    <author>Cristina Balderas Castro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MIQ:</t>
        </r>
        <r>
          <rPr>
            <sz val="9"/>
            <color indexed="81"/>
            <rFont val="Tahoma"/>
            <family val="2"/>
          </rPr>
          <t xml:space="preserve">
Seguros - amortizacion
1.2.7.3.1.3.4.5.0.0
(abonos)
+ Devengados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</rPr>
          <t>Cristina Balderas Castro:
Saldo de costo 
5.5.3.1.0.0.2.0.0.1</t>
        </r>
      </text>
    </comment>
  </commentList>
</comments>
</file>

<file path=xl/sharedStrings.xml><?xml version="1.0" encoding="utf-8"?>
<sst xmlns="http://schemas.openxmlformats.org/spreadsheetml/2006/main" count="841" uniqueCount="591">
  <si>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</si>
  <si>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</si>
  <si>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</si>
  <si>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</si>
  <si>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</si>
  <si>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</si>
  <si>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</si>
  <si>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</si>
  <si>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</si>
  <si>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</si>
  <si>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</si>
  <si>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</si>
  <si>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</si>
  <si>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</si>
  <si>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</si>
  <si>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</si>
  <si>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</si>
  <si>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</si>
  <si>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</si>
  <si>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</si>
  <si>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</si>
  <si>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</si>
  <si>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</si>
  <si>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</si>
  <si>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</si>
  <si>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</si>
  <si>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</si>
  <si>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</si>
  <si>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</si>
  <si>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</si>
  <si>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</si>
  <si>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</si>
  <si>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</si>
  <si>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</si>
  <si>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</si>
  <si>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</si>
  <si>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</si>
  <si>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</si>
  <si>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</si>
  <si>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</si>
  <si>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</si>
  <si>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</si>
  <si>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</si>
  <si>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</si>
  <si>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</si>
  <si>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</si>
  <si>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</si>
  <si>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</si>
  <si>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</si>
  <si>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</si>
  <si>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</si>
  <si>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</si>
  <si>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</si>
  <si>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</si>
  <si>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</si>
  <si>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</si>
  <si>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</si>
  <si>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</si>
  <si>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</si>
  <si>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</si>
  <si>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</si>
  <si>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</si>
  <si>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</si>
  <si>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</si>
  <si>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</si>
  <si>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</si>
  <si>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</si>
  <si>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</si>
  <si>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</si>
  <si>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</si>
  <si>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</si>
  <si>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</si>
  <si>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</si>
  <si>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</si>
  <si>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</si>
  <si>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</si>
  <si>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</si>
  <si>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</si>
  <si>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</si>
  <si>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</si>
  <si>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</si>
  <si>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</si>
  <si>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</si>
  <si>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</si>
  <si>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</si>
  <si>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</si>
  <si>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</si>
  <si>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</si>
  <si>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</si>
  <si>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</si>
  <si>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</si>
  <si>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</si>
  <si>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</si>
  <si>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</si>
  <si>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</si>
  <si>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</si>
  <si>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</si>
  <si>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</si>
  <si>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</si>
  <si>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</si>
  <si>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</si>
  <si>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</si>
  <si>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</si>
  <si>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</si>
  <si>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</si>
  <si>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</si>
  <si>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</si>
  <si>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</si>
  <si>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</si>
  <si>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</si>
  <si>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</si>
  <si>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</si>
  <si>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</si>
  <si>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</si>
  <si>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</si>
  <si>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</si>
  <si>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</si>
  <si>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</si>
  <si>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</si>
  <si>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</si>
  <si>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</si>
  <si>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</si>
  <si>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</si>
  <si>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</si>
  <si>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</si>
  <si>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</si>
  <si>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</si>
  <si>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</si>
  <si>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</si>
  <si>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</si>
  <si>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</si>
  <si>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</si>
  <si>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</si>
  <si>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</si>
  <si>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</si>
  <si>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</si>
  <si>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</si>
  <si>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</si>
  <si>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</si>
  <si>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</si>
  <si>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</si>
  <si>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</si>
  <si>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</si>
  <si>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</si>
  <si>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</si>
  <si>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</si>
  <si>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</si>
  <si>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</si>
  <si>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</si>
  <si>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</si>
  <si>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</si>
  <si>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</si>
  <si>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</si>
  <si>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</si>
  <si>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</si>
  <si>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</si>
  <si>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</si>
  <si>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</si>
  <si>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</si>
  <si>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</si>
  <si>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</si>
  <si>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</si>
  <si>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</si>
  <si>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</si>
  <si>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</si>
  <si>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</si>
  <si>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</si>
  <si>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</si>
  <si>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</si>
  <si>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</si>
  <si>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</si>
  <si>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</si>
  <si>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</si>
  <si>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</si>
  <si>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</si>
  <si>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</si>
  <si>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</si>
  <si>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</si>
  <si>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</si>
  <si>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</si>
  <si>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</si>
  <si>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</si>
  <si>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</si>
  <si>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</si>
  <si>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</si>
  <si>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</si>
  <si>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</si>
  <si>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</si>
  <si>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</si>
  <si>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</si>
  <si>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</si>
  <si>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</si>
  <si>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</si>
  <si>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</si>
  <si>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</si>
  <si>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</si>
  <si>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</si>
  <si>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</si>
  <si>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</si>
  <si>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</si>
  <si>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</si>
  <si>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</si>
  <si>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</si>
  <si>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</si>
  <si>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</si>
  <si>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</si>
  <si>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</si>
  <si>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</si>
  <si>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</si>
  <si>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</si>
  <si>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</si>
  <si>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</si>
  <si>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</si>
  <si>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</si>
  <si>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</si>
  <si>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</si>
  <si>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</si>
  <si>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</si>
  <si>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</si>
  <si>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</si>
  <si>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</si>
  <si>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</si>
  <si>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</si>
  <si>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</si>
  <si>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</si>
  <si>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</si>
  <si>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</si>
  <si>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</si>
  <si>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</si>
  <si>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</si>
  <si>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</si>
  <si>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</si>
  <si>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</si>
  <si>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</si>
  <si>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</si>
  <si>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</si>
  <si>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</si>
  <si>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</si>
  <si>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</si>
  <si>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</si>
  <si>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</si>
  <si>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</si>
  <si>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</si>
  <si>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</si>
  <si>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</si>
  <si>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</si>
  <si>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</si>
  <si>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</si>
  <si>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</si>
  <si>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</si>
  <si>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</si>
  <si>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</si>
  <si>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</si>
  <si>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</si>
  <si>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</si>
  <si>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</si>
  <si>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</si>
  <si>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</si>
  <si>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</si>
  <si>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</si>
  <si>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</si>
  <si>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</si>
  <si>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</si>
  <si>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</si>
  <si>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</si>
  <si>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</si>
  <si>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</si>
  <si>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</si>
  <si>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</si>
  <si>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</si>
  <si>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</si>
  <si>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</si>
  <si>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</si>
  <si>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</si>
  <si>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</si>
  <si>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</si>
  <si>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</si>
  <si>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</si>
  <si>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</si>
  <si>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</si>
  <si>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</si>
  <si>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</si>
  <si>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</si>
  <si>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</si>
  <si>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</si>
  <si>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</si>
  <si>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</si>
  <si>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</si>
  <si>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</si>
  <si>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</si>
  <si>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</si>
  <si>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</si>
  <si>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</si>
  <si>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</si>
  <si>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</si>
  <si>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</si>
  <si>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</si>
  <si>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</si>
  <si>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</si>
  <si>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</si>
  <si>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</si>
  <si>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</si>
  <si>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</si>
  <si>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</si>
  <si>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</si>
  <si>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</si>
  <si>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</si>
  <si>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</si>
  <si>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</si>
  <si>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</si>
  <si>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</si>
  <si>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</si>
  <si>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</si>
  <si>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</si>
  <si>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</si>
  <si>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</si>
  <si>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</si>
  <si>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</si>
  <si>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</si>
  <si>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</si>
  <si>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</si>
  <si>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</si>
  <si>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</si>
  <si>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</si>
  <si>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</si>
  <si>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</si>
  <si>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</si>
  <si>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</si>
  <si>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</si>
  <si>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</si>
  <si>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</si>
  <si>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</si>
  <si>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</si>
  <si>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</si>
  <si>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</si>
  <si>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</si>
  <si>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</si>
  <si>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</si>
  <si>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</si>
  <si>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</si>
  <si>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</si>
  <si>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</si>
  <si>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</si>
  <si>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</si>
  <si>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</si>
  <si>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</si>
  <si>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</si>
  <si>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</si>
  <si>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</si>
  <si>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</si>
  <si>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</si>
  <si>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</si>
  <si>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</si>
  <si>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</si>
  <si>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</si>
  <si>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</si>
  <si>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</si>
  <si>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</si>
  <si>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</si>
  <si>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</si>
  <si>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</si>
  <si>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</si>
  <si>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</si>
  <si>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</si>
  <si>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</si>
  <si>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</si>
  <si>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</si>
  <si>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</si>
  <si>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</si>
  <si>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</si>
  <si>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</si>
  <si>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</si>
  <si>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</si>
  <si>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</si>
  <si>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</si>
  <si>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</si>
  <si>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</si>
  <si>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</si>
  <si>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</si>
  <si>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</si>
  <si>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</si>
  <si>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</si>
  <si>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</si>
  <si>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</si>
  <si>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</si>
  <si>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</si>
  <si>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</si>
  <si>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</si>
  <si>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</si>
  <si>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</si>
  <si>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</si>
  <si>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</si>
  <si>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</si>
  <si>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</si>
  <si>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</si>
  <si>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</si>
  <si>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</si>
  <si>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</si>
  <si>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</si>
  <si>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</si>
  <si>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</si>
  <si>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</si>
  <si>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</si>
  <si>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</si>
  <si>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</si>
  <si>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</si>
  <si>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</si>
  <si>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</si>
  <si>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</si>
  <si>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</si>
  <si>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</si>
  <si>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</si>
  <si>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</si>
  <si>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</si>
  <si>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</si>
  <si>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</si>
  <si>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</si>
  <si>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</si>
  <si>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</si>
  <si>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</si>
  <si>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</si>
  <si>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</si>
  <si>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</si>
  <si>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</si>
  <si>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</si>
  <si>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</si>
  <si>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</si>
  <si>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</si>
  <si>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</si>
  <si>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</si>
  <si>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</si>
  <si>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</si>
  <si>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</si>
  <si>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</si>
  <si>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</si>
  <si>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</si>
  <si>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</si>
  <si>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</si>
  <si>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</si>
  <si>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</si>
  <si>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</si>
  <si>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</si>
  <si>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</si>
  <si>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</si>
  <si>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</si>
  <si>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</si>
  <si>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</si>
  <si>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</si>
  <si>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</si>
  <si>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</si>
  <si>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</si>
  <si>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</si>
  <si>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</si>
  <si>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</si>
  <si>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</si>
  <si>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</si>
  <si>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</si>
  <si>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</si>
  <si>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</si>
  <si>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</si>
  <si>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</si>
  <si>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</si>
  <si>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</si>
  <si>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</si>
  <si>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</si>
  <si>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</si>
  <si>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</si>
  <si>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</si>
  <si>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</si>
  <si>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</si>
  <si>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</si>
  <si>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</si>
  <si>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</si>
  <si>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</si>
  <si>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</si>
  <si>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</si>
  <si>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</si>
  <si>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</si>
  <si>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</si>
  <si>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</si>
  <si>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</si>
  <si>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</si>
  <si>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</si>
  <si>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</si>
  <si>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</si>
  <si>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</si>
  <si>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</si>
  <si>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</si>
  <si>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</si>
  <si>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</si>
  <si>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</si>
  <si>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</si>
  <si>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</si>
  <si>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</si>
  <si>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</si>
  <si>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</si>
  <si>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</si>
  <si>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</si>
  <si>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</si>
  <si>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</si>
  <si>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</si>
  <si>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</si>
  <si>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</si>
  <si>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</si>
  <si>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</si>
  <si>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</si>
  <si>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</si>
  <si>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</si>
  <si>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</si>
  <si>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</si>
  <si>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</si>
  <si>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</si>
  <si>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</si>
  <si>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</si>
  <si>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</si>
  <si>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</si>
  <si>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</si>
  <si>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</si>
  <si>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</si>
  <si>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</si>
  <si>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</si>
  <si>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</si>
  <si>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</si>
  <si>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</si>
  <si>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</si>
  <si>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</si>
  <si>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</si>
  <si>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</si>
  <si>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</si>
  <si>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</si>
  <si>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</si>
  <si>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</si>
  <si>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</si>
  <si>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</si>
  <si>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</si>
  <si>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</si>
  <si>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</si>
  <si>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</si>
  <si>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</si>
  <si>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</si>
  <si>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</si>
  <si>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</si>
  <si>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</si>
  <si>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INGRESOS</t>
  </si>
  <si>
    <t>EGRESOS</t>
  </si>
  <si>
    <t>INGRESOS Y OTROS BENEFICIOS</t>
  </si>
  <si>
    <t>ACT-02 GASTOS Y OTRAS PERDIDAS</t>
  </si>
  <si>
    <t>ACT-01 INGRESOS y OTROS BENEFICIOS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</si>
  <si>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</si>
  <si>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</si>
  <si>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</si>
  <si>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</si>
  <si>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</si>
  <si>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</si>
  <si>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</si>
  <si>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</si>
  <si>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</si>
  <si>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</si>
  <si>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</si>
  <si>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</si>
  <si>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</si>
  <si>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</si>
  <si>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</si>
  <si>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</si>
  <si>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</si>
  <si>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</si>
  <si>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</si>
  <si>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</si>
  <si>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</si>
  <si>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</si>
  <si>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</si>
  <si>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</si>
  <si>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</si>
  <si>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</si>
  <si>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</si>
  <si>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</si>
  <si>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</si>
  <si>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</si>
  <si>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</si>
  <si>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</si>
  <si>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</si>
  <si>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</si>
  <si>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</si>
  <si>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</si>
  <si>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</si>
  <si>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</si>
  <si>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</si>
  <si>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</si>
  <si>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MUSEO ICONOGRAFICO DEL QUIJOTE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</si>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</sst>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5" fillId="0" borderId="0" xfId="10" applyNumberFormat="1" applyFont="1"/>
    <xf numFmtId="0" fontId="11" fillId="0" borderId="0" xfId="9" applyFont="1"/>
    <xf numFmtId="0" fontId="12" fillId="0" borderId="0" xfId="9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left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1" xfId="13" applyFont="1" applyFill="1" applyBorder="1" applyAlignment="1">
      <alignment horizontal="center" vertical="center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2 4" xfId="20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588</v>
      </c>
      <c r="B1" s="162"/>
      <c r="C1" s="115" t="s">
        <v>486</v>
      </c>
      <c r="D1" s="116">
        <v>2024</v>
      </c>
    </row>
    <row r="2" spans="1:4" ht="16.149999999999999" customHeight="1" x14ac:dyDescent="0.2">
      <c r="A2" s="163" t="s">
        <v>485</v>
      </c>
      <c r="B2" s="164"/>
      <c r="C2" s="10" t="s">
        <v>487</v>
      </c>
      <c r="D2" s="117" t="s">
        <v>492</v>
      </c>
    </row>
    <row r="3" spans="1:4" ht="16.149999999999999" customHeight="1" x14ac:dyDescent="0.2">
      <c r="A3" s="165" t="s">
        <v>589</v>
      </c>
      <c r="B3" s="166"/>
      <c r="C3" s="10" t="s">
        <v>488</v>
      </c>
      <c r="D3" s="118">
        <v>4</v>
      </c>
    </row>
    <row r="4" spans="1:4" ht="16.149999999999999" customHeight="1" x14ac:dyDescent="0.2">
      <c r="A4" s="167" t="s">
        <v>506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472</v>
      </c>
      <c r="B10" s="37" t="s">
        <v>545</v>
      </c>
    </row>
    <row r="11" spans="1:4" x14ac:dyDescent="0.2">
      <c r="A11" s="36" t="s">
        <v>473</v>
      </c>
      <c r="B11" s="37" t="s">
        <v>272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79</v>
      </c>
      <c r="B15" s="37" t="s">
        <v>481</v>
      </c>
    </row>
    <row r="16" spans="1:4" x14ac:dyDescent="0.2">
      <c r="A16" s="36" t="s">
        <v>7</v>
      </c>
      <c r="B16" s="37" t="s">
        <v>482</v>
      </c>
    </row>
    <row r="17" spans="1:2" x14ac:dyDescent="0.2">
      <c r="A17" s="36" t="s">
        <v>8</v>
      </c>
      <c r="B17" s="37" t="s">
        <v>78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483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110</v>
      </c>
    </row>
    <row r="25" spans="1:2" x14ac:dyDescent="0.2">
      <c r="A25" s="36" t="s">
        <v>21</v>
      </c>
      <c r="B25" s="37" t="s">
        <v>572</v>
      </c>
    </row>
    <row r="26" spans="1:2" x14ac:dyDescent="0.2">
      <c r="A26" s="36" t="s">
        <v>574</v>
      </c>
      <c r="B26" s="37" t="s">
        <v>575</v>
      </c>
    </row>
    <row r="27" spans="1:2" x14ac:dyDescent="0.2">
      <c r="A27" s="36" t="s">
        <v>573</v>
      </c>
      <c r="B27" s="37" t="s">
        <v>576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580</v>
      </c>
    </row>
    <row r="31" spans="1:2" x14ac:dyDescent="0.2">
      <c r="A31" s="36" t="s">
        <v>27</v>
      </c>
      <c r="B31" s="37" t="s">
        <v>581</v>
      </c>
    </row>
    <row r="32" spans="1:2" x14ac:dyDescent="0.2">
      <c r="A32" s="36" t="s">
        <v>38</v>
      </c>
      <c r="B32" s="37" t="s">
        <v>582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507</v>
      </c>
    </row>
    <row r="41" spans="1:2" x14ac:dyDescent="0.2">
      <c r="A41" s="4"/>
      <c r="B41" s="37" t="s">
        <v>543</v>
      </c>
    </row>
    <row r="42" spans="1:2" x14ac:dyDescent="0.2">
      <c r="A42" s="4"/>
      <c r="B42" s="37" t="s">
        <v>544</v>
      </c>
    </row>
    <row r="43" spans="1:2" ht="12" thickBot="1" x14ac:dyDescent="0.25">
      <c r="A43" s="8"/>
      <c r="B43" s="9"/>
    </row>
    <row r="45" spans="1:2" x14ac:dyDescent="0.2">
      <c r="A45" s="1" t="s">
        <v>508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abSelected="1" zoomScaleNormal="100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588</v>
      </c>
      <c r="B1" s="164"/>
      <c r="C1" s="164"/>
      <c r="D1" s="10" t="s">
        <v>489</v>
      </c>
      <c r="E1" s="19">
        <v>2024</v>
      </c>
    </row>
    <row r="2" spans="1:5" s="11" customFormat="1" ht="18.95" customHeight="1" x14ac:dyDescent="0.25">
      <c r="A2" s="164" t="s">
        <v>494</v>
      </c>
      <c r="B2" s="164"/>
      <c r="C2" s="164"/>
      <c r="D2" s="10" t="s">
        <v>490</v>
      </c>
      <c r="E2" s="19" t="s">
        <v>492</v>
      </c>
    </row>
    <row r="3" spans="1:5" s="11" customFormat="1" ht="18.95" customHeight="1" x14ac:dyDescent="0.25">
      <c r="A3" s="164" t="s">
        <v>589</v>
      </c>
      <c r="B3" s="164"/>
      <c r="C3" s="164"/>
      <c r="D3" s="10" t="s">
        <v>491</v>
      </c>
      <c r="E3" s="19">
        <v>4</v>
      </c>
    </row>
    <row r="4" spans="1:5" s="11" customFormat="1" ht="18.95" customHeight="1" x14ac:dyDescent="0.25">
      <c r="A4" s="164" t="s">
        <v>506</v>
      </c>
      <c r="B4" s="164"/>
      <c r="C4" s="164"/>
      <c r="D4" s="10"/>
      <c r="E4" s="19"/>
    </row>
    <row r="5" spans="1:5" x14ac:dyDescent="0.2">
      <c r="A5" s="12" t="s">
        <v>112</v>
      </c>
      <c r="B5" s="13"/>
      <c r="C5" s="13"/>
      <c r="D5" s="13"/>
      <c r="E5" s="13"/>
    </row>
    <row r="7" spans="1:5" x14ac:dyDescent="0.2">
      <c r="A7" s="38" t="s">
        <v>547</v>
      </c>
      <c r="B7" s="38"/>
      <c r="C7" s="38"/>
      <c r="D7" s="38"/>
      <c r="E7" s="38"/>
    </row>
    <row r="8" spans="1:5" x14ac:dyDescent="0.2">
      <c r="A8" s="39" t="s">
        <v>83</v>
      </c>
      <c r="B8" s="39" t="s">
        <v>80</v>
      </c>
      <c r="C8" s="39" t="s">
        <v>81</v>
      </c>
      <c r="D8" s="156" t="s">
        <v>271</v>
      </c>
      <c r="E8" s="157" t="s">
        <v>584</v>
      </c>
    </row>
    <row r="9" spans="1:5" x14ac:dyDescent="0.2">
      <c r="A9" s="120">
        <v>4000</v>
      </c>
      <c r="B9" s="119" t="s">
        <v>545</v>
      </c>
      <c r="C9" s="121" t="e">
        <f>SUM(C10+C53+C65)</f>
        <v>#REF!</v>
      </c>
      <c r="D9" s="80"/>
      <c r="E9" s="40"/>
    </row>
    <row r="10" spans="1:5" x14ac:dyDescent="0.2">
      <c r="A10" s="120">
        <v>4100</v>
      </c>
      <c r="B10" s="119" t="s">
        <v>218</v>
      </c>
      <c r="C10" s="121" t="e">
        <f>SUM(C11+C21+C27+C30+C36+C39+#REF!)</f>
        <v>#REF!</v>
      </c>
      <c r="D10" s="80"/>
      <c r="E10" s="40"/>
    </row>
    <row r="11" spans="1:5" x14ac:dyDescent="0.2">
      <c r="A11" s="120">
        <v>4110</v>
      </c>
      <c r="B11" s="119" t="s">
        <v>219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220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221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222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223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224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225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226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404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227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228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229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405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230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231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232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233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234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406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235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236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237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238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407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239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408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408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409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410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240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241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242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243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244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411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245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246</v>
      </c>
      <c r="C47" s="45">
        <v>0</v>
      </c>
      <c r="D47" s="80"/>
      <c r="E47" s="40"/>
    </row>
    <row r="48" spans="1:5" ht="22.5" x14ac:dyDescent="0.2">
      <c r="A48" s="41">
        <v>4174</v>
      </c>
      <c r="B48" s="43" t="s">
        <v>412</v>
      </c>
      <c r="C48" s="45">
        <v>0</v>
      </c>
      <c r="D48" s="80"/>
      <c r="E48" s="40"/>
    </row>
    <row r="49" spans="1:5" ht="22.5" x14ac:dyDescent="0.2">
      <c r="A49" s="41">
        <v>4175</v>
      </c>
      <c r="B49" s="43" t="s">
        <v>413</v>
      </c>
      <c r="C49" s="45">
        <v>0</v>
      </c>
      <c r="D49" s="80"/>
      <c r="E49" s="40"/>
    </row>
    <row r="50" spans="1:5" ht="22.5" x14ac:dyDescent="0.2">
      <c r="A50" s="41">
        <v>4176</v>
      </c>
      <c r="B50" s="43" t="s">
        <v>414</v>
      </c>
      <c r="C50" s="45">
        <v>0</v>
      </c>
      <c r="D50" s="80"/>
      <c r="E50" s="40"/>
    </row>
    <row r="51" spans="1:5" ht="22.5" x14ac:dyDescent="0.2">
      <c r="A51" s="41">
        <v>4177</v>
      </c>
      <c r="B51" s="43" t="s">
        <v>415</v>
      </c>
      <c r="C51" s="45">
        <v>0</v>
      </c>
      <c r="D51" s="80"/>
      <c r="E51" s="40"/>
    </row>
    <row r="52" spans="1:5" ht="22.5" x14ac:dyDescent="0.2">
      <c r="A52" s="41">
        <v>4178</v>
      </c>
      <c r="B52" s="43" t="s">
        <v>416</v>
      </c>
      <c r="C52" s="45">
        <v>0</v>
      </c>
      <c r="D52" s="80"/>
      <c r="E52" s="40"/>
    </row>
    <row r="53" spans="1:5" ht="33.75" x14ac:dyDescent="0.2">
      <c r="A53" s="120">
        <v>4200</v>
      </c>
      <c r="B53" s="122" t="s">
        <v>417</v>
      </c>
      <c r="C53" s="121">
        <f>+C54+C60</f>
        <v>18732314.23</v>
      </c>
      <c r="D53" s="80"/>
      <c r="E53" s="40"/>
    </row>
    <row r="54" spans="1:5" ht="22.5" x14ac:dyDescent="0.2">
      <c r="A54" s="120">
        <v>4210</v>
      </c>
      <c r="B54" s="122" t="s">
        <v>418</v>
      </c>
      <c r="C54" s="121">
        <f>SUM(C55:C59)</f>
        <v>0</v>
      </c>
      <c r="D54" s="80"/>
      <c r="E54" s="40"/>
    </row>
    <row r="55" spans="1:5" x14ac:dyDescent="0.2">
      <c r="A55" s="41">
        <v>4211</v>
      </c>
      <c r="B55" s="42" t="s">
        <v>247</v>
      </c>
      <c r="C55" s="45">
        <v>0</v>
      </c>
      <c r="D55" s="80"/>
      <c r="E55" s="40"/>
    </row>
    <row r="56" spans="1:5" x14ac:dyDescent="0.2">
      <c r="A56" s="41">
        <v>4212</v>
      </c>
      <c r="B56" s="42" t="s">
        <v>248</v>
      </c>
      <c r="C56" s="45">
        <v>0</v>
      </c>
      <c r="D56" s="80"/>
      <c r="E56" s="40"/>
    </row>
    <row r="57" spans="1:5" x14ac:dyDescent="0.2">
      <c r="A57" s="41">
        <v>4213</v>
      </c>
      <c r="B57" s="42" t="s">
        <v>249</v>
      </c>
      <c r="C57" s="45">
        <v>0</v>
      </c>
      <c r="D57" s="80"/>
      <c r="E57" s="40"/>
    </row>
    <row r="58" spans="1:5" x14ac:dyDescent="0.2">
      <c r="A58" s="41">
        <v>4214</v>
      </c>
      <c r="B58" s="42" t="s">
        <v>419</v>
      </c>
      <c r="C58" s="45">
        <v>0</v>
      </c>
      <c r="D58" s="80"/>
      <c r="E58" s="40"/>
    </row>
    <row r="59" spans="1:5" x14ac:dyDescent="0.2">
      <c r="A59" s="41">
        <v>4215</v>
      </c>
      <c r="B59" s="42" t="s">
        <v>420</v>
      </c>
      <c r="C59" s="45">
        <v>0</v>
      </c>
      <c r="D59" s="80"/>
      <c r="E59" s="40"/>
    </row>
    <row r="60" spans="1:5" x14ac:dyDescent="0.2">
      <c r="A60" s="120">
        <v>4220</v>
      </c>
      <c r="B60" s="119" t="s">
        <v>250</v>
      </c>
      <c r="C60" s="121">
        <f>SUM(C61:C64)</f>
        <v>18732314.23</v>
      </c>
      <c r="D60" s="80"/>
      <c r="E60" s="40"/>
    </row>
    <row r="61" spans="1:5" x14ac:dyDescent="0.2">
      <c r="A61" s="41">
        <v>4221</v>
      </c>
      <c r="B61" s="42" t="s">
        <v>251</v>
      </c>
      <c r="C61" s="45">
        <v>18732314.23</v>
      </c>
      <c r="D61" s="80"/>
      <c r="E61" s="40"/>
    </row>
    <row r="62" spans="1:5" x14ac:dyDescent="0.2">
      <c r="A62" s="41">
        <v>4223</v>
      </c>
      <c r="B62" s="42" t="s">
        <v>252</v>
      </c>
      <c r="C62" s="45">
        <v>0</v>
      </c>
      <c r="D62" s="80"/>
      <c r="E62" s="40"/>
    </row>
    <row r="63" spans="1:5" x14ac:dyDescent="0.2">
      <c r="A63" s="41">
        <v>4225</v>
      </c>
      <c r="B63" s="42" t="s">
        <v>254</v>
      </c>
      <c r="C63" s="45">
        <v>0</v>
      </c>
      <c r="D63" s="80"/>
      <c r="E63" s="40"/>
    </row>
    <row r="64" spans="1:5" x14ac:dyDescent="0.2">
      <c r="A64" s="41">
        <v>4227</v>
      </c>
      <c r="B64" s="42" t="s">
        <v>421</v>
      </c>
      <c r="C64" s="45">
        <v>0</v>
      </c>
      <c r="D64" s="80"/>
      <c r="E64" s="40"/>
    </row>
    <row r="65" spans="1:5" x14ac:dyDescent="0.2">
      <c r="A65" s="123">
        <v>4300</v>
      </c>
      <c r="B65" s="119" t="s">
        <v>255</v>
      </c>
      <c r="C65" s="121">
        <f>C66+C69+C75+C77+C79</f>
        <v>174548.92</v>
      </c>
      <c r="D65" s="42"/>
      <c r="E65" s="42"/>
    </row>
    <row r="66" spans="1:5" x14ac:dyDescent="0.2">
      <c r="A66" s="123">
        <v>4310</v>
      </c>
      <c r="B66" s="119" t="s">
        <v>256</v>
      </c>
      <c r="C66" s="121">
        <f>SUM(C67:C68)</f>
        <v>0</v>
      </c>
      <c r="D66" s="42"/>
      <c r="E66" s="42"/>
    </row>
    <row r="67" spans="1:5" x14ac:dyDescent="0.2">
      <c r="A67" s="44">
        <v>4311</v>
      </c>
      <c r="B67" s="42" t="s">
        <v>422</v>
      </c>
      <c r="C67" s="45">
        <v>0</v>
      </c>
      <c r="D67" s="42"/>
      <c r="E67" s="42"/>
    </row>
    <row r="68" spans="1:5" x14ac:dyDescent="0.2">
      <c r="A68" s="44">
        <v>4319</v>
      </c>
      <c r="B68" s="42" t="s">
        <v>257</v>
      </c>
      <c r="C68" s="45">
        <v>0</v>
      </c>
      <c r="D68" s="42"/>
      <c r="E68" s="42"/>
    </row>
    <row r="69" spans="1:5" x14ac:dyDescent="0.2">
      <c r="A69" s="123">
        <v>4320</v>
      </c>
      <c r="B69" s="119" t="s">
        <v>258</v>
      </c>
      <c r="C69" s="121">
        <f>SUM(C70:C74)</f>
        <v>0</v>
      </c>
      <c r="D69" s="42"/>
      <c r="E69" s="42"/>
    </row>
    <row r="70" spans="1:5" x14ac:dyDescent="0.2">
      <c r="A70" s="44">
        <v>4321</v>
      </c>
      <c r="B70" s="42" t="s">
        <v>259</v>
      </c>
      <c r="C70" s="45">
        <v>0</v>
      </c>
      <c r="D70" s="42"/>
      <c r="E70" s="42"/>
    </row>
    <row r="71" spans="1:5" x14ac:dyDescent="0.2">
      <c r="A71" s="44">
        <v>4322</v>
      </c>
      <c r="B71" s="42" t="s">
        <v>260</v>
      </c>
      <c r="C71" s="45">
        <v>0</v>
      </c>
      <c r="D71" s="42"/>
      <c r="E71" s="42"/>
    </row>
    <row r="72" spans="1:5" x14ac:dyDescent="0.2">
      <c r="A72" s="44">
        <v>4323</v>
      </c>
      <c r="B72" s="42" t="s">
        <v>261</v>
      </c>
      <c r="C72" s="45">
        <v>0</v>
      </c>
      <c r="D72" s="42"/>
      <c r="E72" s="42"/>
    </row>
    <row r="73" spans="1:5" x14ac:dyDescent="0.2">
      <c r="A73" s="44">
        <v>4324</v>
      </c>
      <c r="B73" s="42" t="s">
        <v>262</v>
      </c>
      <c r="C73" s="45">
        <v>0</v>
      </c>
      <c r="D73" s="42"/>
      <c r="E73" s="42"/>
    </row>
    <row r="74" spans="1:5" x14ac:dyDescent="0.2">
      <c r="A74" s="44">
        <v>4325</v>
      </c>
      <c r="B74" s="42" t="s">
        <v>263</v>
      </c>
      <c r="C74" s="45">
        <v>0</v>
      </c>
      <c r="D74" s="42"/>
      <c r="E74" s="42"/>
    </row>
    <row r="75" spans="1:5" x14ac:dyDescent="0.2">
      <c r="A75" s="123">
        <v>4330</v>
      </c>
      <c r="B75" s="119" t="s">
        <v>264</v>
      </c>
      <c r="C75" s="121">
        <f>SUM(C76)</f>
        <v>0</v>
      </c>
      <c r="D75" s="42"/>
      <c r="E75" s="42"/>
    </row>
    <row r="76" spans="1:5" x14ac:dyDescent="0.2">
      <c r="A76" s="44">
        <v>4331</v>
      </c>
      <c r="B76" s="42" t="s">
        <v>264</v>
      </c>
      <c r="C76" s="45">
        <v>0</v>
      </c>
      <c r="D76" s="42"/>
      <c r="E76" s="42"/>
    </row>
    <row r="77" spans="1:5" x14ac:dyDescent="0.2">
      <c r="A77" s="123">
        <v>4340</v>
      </c>
      <c r="B77" s="119" t="s">
        <v>265</v>
      </c>
      <c r="C77" s="121">
        <f>SUM(C78)</f>
        <v>0</v>
      </c>
      <c r="D77" s="42"/>
      <c r="E77" s="42"/>
    </row>
    <row r="78" spans="1:5" x14ac:dyDescent="0.2">
      <c r="A78" s="44">
        <v>4341</v>
      </c>
      <c r="B78" s="42" t="s">
        <v>265</v>
      </c>
      <c r="C78" s="45">
        <v>0</v>
      </c>
      <c r="D78" s="42"/>
      <c r="E78" s="42"/>
    </row>
    <row r="79" spans="1:5" x14ac:dyDescent="0.2">
      <c r="A79" s="123">
        <v>4390</v>
      </c>
      <c r="B79" s="119" t="s">
        <v>266</v>
      </c>
      <c r="C79" s="121">
        <f>SUM(C80:C86)</f>
        <v>174548.92</v>
      </c>
      <c r="D79" s="42"/>
      <c r="E79" s="42"/>
    </row>
    <row r="80" spans="1:5" x14ac:dyDescent="0.2">
      <c r="A80" s="44">
        <v>4392</v>
      </c>
      <c r="B80" s="42" t="s">
        <v>267</v>
      </c>
      <c r="C80" s="45">
        <v>0</v>
      </c>
      <c r="D80" s="42"/>
      <c r="E80" s="42"/>
    </row>
    <row r="81" spans="1:5" x14ac:dyDescent="0.2">
      <c r="A81" s="44">
        <v>4393</v>
      </c>
      <c r="B81" s="42" t="s">
        <v>423</v>
      </c>
      <c r="C81" s="45">
        <v>0</v>
      </c>
      <c r="D81" s="42"/>
      <c r="E81" s="42"/>
    </row>
    <row r="82" spans="1:5" x14ac:dyDescent="0.2">
      <c r="A82" s="44">
        <v>4394</v>
      </c>
      <c r="B82" s="42" t="s">
        <v>268</v>
      </c>
      <c r="C82" s="45">
        <v>0</v>
      </c>
      <c r="D82" s="42"/>
      <c r="E82" s="42"/>
    </row>
    <row r="83" spans="1:5" x14ac:dyDescent="0.2">
      <c r="A83" s="44">
        <v>4395</v>
      </c>
      <c r="B83" s="42" t="s">
        <v>269</v>
      </c>
      <c r="C83" s="45">
        <v>0</v>
      </c>
      <c r="D83" s="42"/>
      <c r="E83" s="42"/>
    </row>
    <row r="84" spans="1:5" x14ac:dyDescent="0.2">
      <c r="A84" s="44">
        <v>4396</v>
      </c>
      <c r="B84" s="42" t="s">
        <v>270</v>
      </c>
      <c r="C84" s="45">
        <v>0</v>
      </c>
      <c r="D84" s="42"/>
      <c r="E84" s="42"/>
    </row>
    <row r="85" spans="1:5" x14ac:dyDescent="0.2">
      <c r="A85" s="44">
        <v>4397</v>
      </c>
      <c r="B85" s="42" t="s">
        <v>424</v>
      </c>
      <c r="C85" s="45">
        <v>0</v>
      </c>
      <c r="D85" s="42"/>
      <c r="E85" s="42"/>
    </row>
    <row r="86" spans="1:5" x14ac:dyDescent="0.2">
      <c r="A86" s="44">
        <v>4399</v>
      </c>
      <c r="B86" s="42" t="s">
        <v>266</v>
      </c>
      <c r="C86" s="45">
        <v>174548.92</v>
      </c>
      <c r="D86" s="42"/>
      <c r="E86" s="42"/>
    </row>
    <row r="87" spans="1:5" x14ac:dyDescent="0.2">
      <c r="A87" s="40"/>
      <c r="B87" s="40"/>
      <c r="C87" s="40"/>
      <c r="D87" s="40"/>
      <c r="E87" s="40"/>
    </row>
    <row r="88" spans="1:5" x14ac:dyDescent="0.2">
      <c r="A88" s="38" t="s">
        <v>546</v>
      </c>
      <c r="B88" s="38"/>
      <c r="C88" s="38"/>
      <c r="D88" s="38"/>
      <c r="E88" s="38"/>
    </row>
    <row r="89" spans="1:5" x14ac:dyDescent="0.2">
      <c r="A89" s="39" t="s">
        <v>83</v>
      </c>
      <c r="B89" s="39" t="s">
        <v>80</v>
      </c>
      <c r="C89" s="39" t="s">
        <v>81</v>
      </c>
      <c r="D89" s="39" t="s">
        <v>271</v>
      </c>
      <c r="E89" s="39" t="s">
        <v>584</v>
      </c>
    </row>
    <row r="90" spans="1:5" x14ac:dyDescent="0.2">
      <c r="A90" s="123">
        <v>5000</v>
      </c>
      <c r="B90" s="119" t="s">
        <v>272</v>
      </c>
      <c r="C90" s="121">
        <f>C91+C119+C152+C162+C177+C206</f>
        <v>20619513.800000001</v>
      </c>
      <c r="D90" s="124">
        <v>1</v>
      </c>
      <c r="E90" s="42"/>
    </row>
    <row r="91" spans="1:5" x14ac:dyDescent="0.2">
      <c r="A91" s="123">
        <v>5100</v>
      </c>
      <c r="B91" s="119" t="s">
        <v>273</v>
      </c>
      <c r="C91" s="121">
        <f>C92+C99+C109</f>
        <v>19695874.039999999</v>
      </c>
      <c r="D91" s="124">
        <f>C91/$C$90</f>
        <v>0.95520555096696791</v>
      </c>
      <c r="E91" s="42"/>
    </row>
    <row r="92" spans="1:5" x14ac:dyDescent="0.2">
      <c r="A92" s="123">
        <v>5110</v>
      </c>
      <c r="B92" s="119" t="s">
        <v>274</v>
      </c>
      <c r="C92" s="121">
        <f>SUM(C93:C98)</f>
        <v>9945607.25</v>
      </c>
      <c r="D92" s="124">
        <f t="shared" ref="D92:D155" si="0">C92/$C$90</f>
        <v>0.48233956176018078</v>
      </c>
      <c r="E92" s="42"/>
    </row>
    <row r="93" spans="1:5" x14ac:dyDescent="0.2">
      <c r="A93" s="44">
        <v>5111</v>
      </c>
      <c r="B93" s="42" t="s">
        <v>275</v>
      </c>
      <c r="C93" s="45">
        <v>2244370.1800000002</v>
      </c>
      <c r="D93" s="46">
        <f t="shared" si="0"/>
        <v>0.10884690113304224</v>
      </c>
      <c r="E93" s="42"/>
    </row>
    <row r="94" spans="1:5" x14ac:dyDescent="0.2">
      <c r="A94" s="44">
        <v>5112</v>
      </c>
      <c r="B94" s="42" t="s">
        <v>276</v>
      </c>
      <c r="C94" s="45">
        <v>179388.82</v>
      </c>
      <c r="D94" s="46">
        <f t="shared" si="0"/>
        <v>8.6999539242288045E-3</v>
      </c>
      <c r="E94" s="42"/>
    </row>
    <row r="95" spans="1:5" x14ac:dyDescent="0.2">
      <c r="A95" s="44">
        <v>5113</v>
      </c>
      <c r="B95" s="42" t="s">
        <v>277</v>
      </c>
      <c r="C95" s="45">
        <v>2924707.8</v>
      </c>
      <c r="D95" s="46">
        <f t="shared" si="0"/>
        <v>0.14184174410552783</v>
      </c>
      <c r="E95" s="42"/>
    </row>
    <row r="96" spans="1:5" x14ac:dyDescent="0.2">
      <c r="A96" s="44">
        <v>5114</v>
      </c>
      <c r="B96" s="42" t="s">
        <v>278</v>
      </c>
      <c r="C96" s="45">
        <v>918869.28</v>
      </c>
      <c r="D96" s="46">
        <f t="shared" si="0"/>
        <v>4.4563091492487085E-2</v>
      </c>
      <c r="E96" s="42"/>
    </row>
    <row r="97" spans="1:5" x14ac:dyDescent="0.2">
      <c r="A97" s="44">
        <v>5115</v>
      </c>
      <c r="B97" s="42" t="s">
        <v>279</v>
      </c>
      <c r="C97" s="45">
        <v>3643094.16</v>
      </c>
      <c r="D97" s="46">
        <f t="shared" si="0"/>
        <v>0.17668186531148955</v>
      </c>
      <c r="E97" s="42"/>
    </row>
    <row r="98" spans="1:5" x14ac:dyDescent="0.2">
      <c r="A98" s="44">
        <v>5116</v>
      </c>
      <c r="B98" s="42" t="s">
        <v>280</v>
      </c>
      <c r="C98" s="45">
        <v>35177.01</v>
      </c>
      <c r="D98" s="46">
        <f t="shared" si="0"/>
        <v>1.7060057934052742E-3</v>
      </c>
      <c r="E98" s="42"/>
    </row>
    <row r="99" spans="1:5" x14ac:dyDescent="0.2">
      <c r="A99" s="123">
        <v>5120</v>
      </c>
      <c r="B99" s="119" t="s">
        <v>281</v>
      </c>
      <c r="C99" s="121">
        <f>SUM(C100:C108)</f>
        <v>515162.88999999996</v>
      </c>
      <c r="D99" s="124">
        <f t="shared" si="0"/>
        <v>2.4984240414048946E-2</v>
      </c>
      <c r="E99" s="42"/>
    </row>
    <row r="100" spans="1:5" x14ac:dyDescent="0.2">
      <c r="A100" s="44">
        <v>5121</v>
      </c>
      <c r="B100" s="42" t="s">
        <v>282</v>
      </c>
      <c r="C100" s="45">
        <v>133725.95000000001</v>
      </c>
      <c r="D100" s="46">
        <f t="shared" si="0"/>
        <v>6.4854075269223863E-3</v>
      </c>
      <c r="E100" s="42"/>
    </row>
    <row r="101" spans="1:5" x14ac:dyDescent="0.2">
      <c r="A101" s="44">
        <v>5122</v>
      </c>
      <c r="B101" s="42" t="s">
        <v>283</v>
      </c>
      <c r="C101" s="45">
        <v>512.01</v>
      </c>
      <c r="D101" s="46">
        <f t="shared" si="0"/>
        <v>2.4831332346934387E-5</v>
      </c>
      <c r="E101" s="42"/>
    </row>
    <row r="102" spans="1:5" x14ac:dyDescent="0.2">
      <c r="A102" s="44">
        <v>5123</v>
      </c>
      <c r="B102" s="42" t="s">
        <v>284</v>
      </c>
      <c r="C102" s="45">
        <v>34839</v>
      </c>
      <c r="D102" s="46">
        <f t="shared" si="0"/>
        <v>1.6896130693440502E-3</v>
      </c>
      <c r="E102" s="42"/>
    </row>
    <row r="103" spans="1:5" x14ac:dyDescent="0.2">
      <c r="A103" s="44">
        <v>5124</v>
      </c>
      <c r="B103" s="42" t="s">
        <v>285</v>
      </c>
      <c r="C103" s="45">
        <v>135222.63</v>
      </c>
      <c r="D103" s="46">
        <f t="shared" si="0"/>
        <v>6.5579931375491498E-3</v>
      </c>
      <c r="E103" s="42"/>
    </row>
    <row r="104" spans="1:5" x14ac:dyDescent="0.2">
      <c r="A104" s="44">
        <v>5125</v>
      </c>
      <c r="B104" s="42" t="s">
        <v>286</v>
      </c>
      <c r="C104" s="45">
        <v>1164.23</v>
      </c>
      <c r="D104" s="46">
        <f t="shared" si="0"/>
        <v>5.646253404869323E-5</v>
      </c>
      <c r="E104" s="42"/>
    </row>
    <row r="105" spans="1:5" x14ac:dyDescent="0.2">
      <c r="A105" s="44">
        <v>5126</v>
      </c>
      <c r="B105" s="42" t="s">
        <v>287</v>
      </c>
      <c r="C105" s="45">
        <v>147497.4</v>
      </c>
      <c r="D105" s="46">
        <f t="shared" si="0"/>
        <v>7.1532918491996637E-3</v>
      </c>
      <c r="E105" s="42"/>
    </row>
    <row r="106" spans="1:5" x14ac:dyDescent="0.2">
      <c r="A106" s="44">
        <v>5127</v>
      </c>
      <c r="B106" s="42" t="s">
        <v>288</v>
      </c>
      <c r="C106" s="45">
        <v>16820</v>
      </c>
      <c r="D106" s="46">
        <f t="shared" si="0"/>
        <v>8.1573213428533893E-4</v>
      </c>
      <c r="E106" s="42"/>
    </row>
    <row r="107" spans="1:5" x14ac:dyDescent="0.2">
      <c r="A107" s="44">
        <v>5128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5129</v>
      </c>
      <c r="B108" s="42" t="s">
        <v>290</v>
      </c>
      <c r="C108" s="45">
        <v>45381.67</v>
      </c>
      <c r="D108" s="46">
        <f t="shared" si="0"/>
        <v>2.2009088303527311E-3</v>
      </c>
      <c r="E108" s="42"/>
    </row>
    <row r="109" spans="1:5" x14ac:dyDescent="0.2">
      <c r="A109" s="123">
        <v>5130</v>
      </c>
      <c r="B109" s="119" t="s">
        <v>291</v>
      </c>
      <c r="C109" s="121">
        <f>SUM(C110:C118)</f>
        <v>9235103.8999999985</v>
      </c>
      <c r="D109" s="124">
        <f t="shared" si="0"/>
        <v>0.44788174879273818</v>
      </c>
      <c r="E109" s="42"/>
    </row>
    <row r="110" spans="1:5" x14ac:dyDescent="0.2">
      <c r="A110" s="44">
        <v>5131</v>
      </c>
      <c r="B110" s="42" t="s">
        <v>292</v>
      </c>
      <c r="C110" s="45">
        <v>202034.55</v>
      </c>
      <c r="D110" s="46">
        <f t="shared" si="0"/>
        <v>9.7982208484469688E-3</v>
      </c>
      <c r="E110" s="42"/>
    </row>
    <row r="111" spans="1:5" x14ac:dyDescent="0.2">
      <c r="A111" s="44">
        <v>5132</v>
      </c>
      <c r="B111" s="42" t="s">
        <v>293</v>
      </c>
      <c r="C111" s="45">
        <v>787690.14</v>
      </c>
      <c r="D111" s="46">
        <f t="shared" si="0"/>
        <v>3.8201198517105676E-2</v>
      </c>
      <c r="E111" s="42"/>
    </row>
    <row r="112" spans="1:5" x14ac:dyDescent="0.2">
      <c r="A112" s="44">
        <v>5133</v>
      </c>
      <c r="B112" s="42" t="s">
        <v>294</v>
      </c>
      <c r="C112" s="45">
        <v>3880551.82</v>
      </c>
      <c r="D112" s="46">
        <f t="shared" si="0"/>
        <v>0.1881980272493137</v>
      </c>
      <c r="E112" s="42"/>
    </row>
    <row r="113" spans="1:5" x14ac:dyDescent="0.2">
      <c r="A113" s="44">
        <v>5134</v>
      </c>
      <c r="B113" s="42" t="s">
        <v>295</v>
      </c>
      <c r="C113" s="45">
        <v>664723.09</v>
      </c>
      <c r="D113" s="46">
        <f t="shared" si="0"/>
        <v>3.2237573419408166E-2</v>
      </c>
      <c r="E113" s="42"/>
    </row>
    <row r="114" spans="1:5" x14ac:dyDescent="0.2">
      <c r="A114" s="44">
        <v>5135</v>
      </c>
      <c r="B114" s="42" t="s">
        <v>296</v>
      </c>
      <c r="C114" s="45">
        <v>48642.77</v>
      </c>
      <c r="D114" s="46">
        <f t="shared" si="0"/>
        <v>2.3590648388615251E-3</v>
      </c>
      <c r="E114" s="42"/>
    </row>
    <row r="115" spans="1:5" x14ac:dyDescent="0.2">
      <c r="A115" s="44">
        <v>5136</v>
      </c>
      <c r="B115" s="42" t="s">
        <v>297</v>
      </c>
      <c r="C115" s="45">
        <v>2466445.0299999998</v>
      </c>
      <c r="D115" s="46">
        <f t="shared" si="0"/>
        <v>0.11961703141613357</v>
      </c>
      <c r="E115" s="42"/>
    </row>
    <row r="116" spans="1:5" x14ac:dyDescent="0.2">
      <c r="A116" s="44">
        <v>5137</v>
      </c>
      <c r="B116" s="42" t="s">
        <v>298</v>
      </c>
      <c r="C116" s="45">
        <v>263539.21000000002</v>
      </c>
      <c r="D116" s="46">
        <f t="shared" si="0"/>
        <v>1.2781058397215942E-2</v>
      </c>
      <c r="E116" s="42"/>
    </row>
    <row r="117" spans="1:5" x14ac:dyDescent="0.2">
      <c r="A117" s="44">
        <v>5138</v>
      </c>
      <c r="B117" s="42" t="s">
        <v>299</v>
      </c>
      <c r="C117" s="45">
        <v>432506.52</v>
      </c>
      <c r="D117" s="46">
        <f t="shared" si="0"/>
        <v>2.0975592547676853E-2</v>
      </c>
      <c r="E117" s="42"/>
    </row>
    <row r="118" spans="1:5" x14ac:dyDescent="0.2">
      <c r="A118" s="44">
        <v>5139</v>
      </c>
      <c r="B118" s="42" t="s">
        <v>300</v>
      </c>
      <c r="C118" s="45">
        <v>488970.77</v>
      </c>
      <c r="D118" s="46">
        <f t="shared" si="0"/>
        <v>2.3713981558575837E-2</v>
      </c>
      <c r="E118" s="42"/>
    </row>
    <row r="119" spans="1:5" x14ac:dyDescent="0.2">
      <c r="A119" s="123">
        <v>5200</v>
      </c>
      <c r="B119" s="119" t="s">
        <v>301</v>
      </c>
      <c r="C119" s="121">
        <f>C120+C123+C126+C129+C134+C138+C141+C143+C149</f>
        <v>645897.62</v>
      </c>
      <c r="D119" s="124">
        <f t="shared" si="0"/>
        <v>3.1324580504900168E-2</v>
      </c>
      <c r="E119" s="42"/>
    </row>
    <row r="120" spans="1:5" x14ac:dyDescent="0.2">
      <c r="A120" s="123">
        <v>5210</v>
      </c>
      <c r="B120" s="119" t="s">
        <v>302</v>
      </c>
      <c r="C120" s="121">
        <f>SUM(C121:C122)</f>
        <v>0</v>
      </c>
      <c r="D120" s="124">
        <f t="shared" si="0"/>
        <v>0</v>
      </c>
      <c r="E120" s="42"/>
    </row>
    <row r="121" spans="1:5" x14ac:dyDescent="0.2">
      <c r="A121" s="44">
        <v>5211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5212</v>
      </c>
      <c r="B122" s="42" t="s">
        <v>304</v>
      </c>
      <c r="C122" s="45">
        <v>0</v>
      </c>
      <c r="D122" s="46">
        <f t="shared" si="0"/>
        <v>0</v>
      </c>
      <c r="E122" s="42"/>
    </row>
    <row r="123" spans="1:5" x14ac:dyDescent="0.2">
      <c r="A123" s="123">
        <v>5220</v>
      </c>
      <c r="B123" s="119" t="s">
        <v>305</v>
      </c>
      <c r="C123" s="121">
        <f>SUM(C124:C125)</f>
        <v>0</v>
      </c>
      <c r="D123" s="124">
        <f t="shared" si="0"/>
        <v>0</v>
      </c>
      <c r="E123" s="42"/>
    </row>
    <row r="124" spans="1:5" x14ac:dyDescent="0.2">
      <c r="A124" s="44">
        <v>5221</v>
      </c>
      <c r="B124" s="42" t="s">
        <v>306</v>
      </c>
      <c r="C124" s="45">
        <v>0</v>
      </c>
      <c r="D124" s="46">
        <f t="shared" si="0"/>
        <v>0</v>
      </c>
      <c r="E124" s="42"/>
    </row>
    <row r="125" spans="1:5" x14ac:dyDescent="0.2">
      <c r="A125" s="44">
        <v>5222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123">
        <v>5230</v>
      </c>
      <c r="B126" s="119" t="s">
        <v>252</v>
      </c>
      <c r="C126" s="121">
        <f>SUM(C127:C128)</f>
        <v>0</v>
      </c>
      <c r="D126" s="124">
        <f t="shared" si="0"/>
        <v>0</v>
      </c>
      <c r="E126" s="42"/>
    </row>
    <row r="127" spans="1:5" x14ac:dyDescent="0.2">
      <c r="A127" s="44">
        <v>5231</v>
      </c>
      <c r="B127" s="42" t="s">
        <v>308</v>
      </c>
      <c r="C127" s="45">
        <v>0</v>
      </c>
      <c r="D127" s="46">
        <f t="shared" si="0"/>
        <v>0</v>
      </c>
      <c r="E127" s="42"/>
    </row>
    <row r="128" spans="1:5" x14ac:dyDescent="0.2">
      <c r="A128" s="44">
        <v>5232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 x14ac:dyDescent="0.2">
      <c r="A129" s="123">
        <v>5240</v>
      </c>
      <c r="B129" s="119" t="s">
        <v>253</v>
      </c>
      <c r="C129" s="121">
        <f>SUM(C130:C133)</f>
        <v>157000</v>
      </c>
      <c r="D129" s="124">
        <f t="shared" si="0"/>
        <v>7.614146556646743E-3</v>
      </c>
      <c r="E129" s="42"/>
    </row>
    <row r="130" spans="1:5" x14ac:dyDescent="0.2">
      <c r="A130" s="44">
        <v>5241</v>
      </c>
      <c r="B130" s="42" t="s">
        <v>310</v>
      </c>
      <c r="C130" s="45">
        <v>124000</v>
      </c>
      <c r="D130" s="46">
        <f t="shared" si="0"/>
        <v>6.0137208472878729E-3</v>
      </c>
      <c r="E130" s="42"/>
    </row>
    <row r="131" spans="1:5" x14ac:dyDescent="0.2">
      <c r="A131" s="44">
        <v>5242</v>
      </c>
      <c r="B131" s="42" t="s">
        <v>311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5243</v>
      </c>
      <c r="B132" s="42" t="s">
        <v>312</v>
      </c>
      <c r="C132" s="45">
        <v>33000</v>
      </c>
      <c r="D132" s="46">
        <f t="shared" si="0"/>
        <v>1.6004257093588695E-3</v>
      </c>
      <c r="E132" s="42"/>
    </row>
    <row r="133" spans="1:5" x14ac:dyDescent="0.2">
      <c r="A133" s="44">
        <v>5244</v>
      </c>
      <c r="B133" s="42" t="s">
        <v>313</v>
      </c>
      <c r="C133" s="45">
        <v>0</v>
      </c>
      <c r="D133" s="46">
        <f t="shared" si="0"/>
        <v>0</v>
      </c>
      <c r="E133" s="42"/>
    </row>
    <row r="134" spans="1:5" x14ac:dyDescent="0.2">
      <c r="A134" s="123">
        <v>5250</v>
      </c>
      <c r="B134" s="119" t="s">
        <v>254</v>
      </c>
      <c r="C134" s="121">
        <f>SUM(C135:C137)</f>
        <v>488897.62</v>
      </c>
      <c r="D134" s="124">
        <f t="shared" si="0"/>
        <v>2.3710433948253423E-2</v>
      </c>
      <c r="E134" s="42"/>
    </row>
    <row r="135" spans="1:5" x14ac:dyDescent="0.2">
      <c r="A135" s="44">
        <v>5251</v>
      </c>
      <c r="B135" s="42" t="s">
        <v>314</v>
      </c>
      <c r="C135" s="45">
        <v>128373.53</v>
      </c>
      <c r="D135" s="46">
        <f t="shared" si="0"/>
        <v>6.2258272064591551E-3</v>
      </c>
      <c r="E135" s="42"/>
    </row>
    <row r="136" spans="1:5" x14ac:dyDescent="0.2">
      <c r="A136" s="44">
        <v>5252</v>
      </c>
      <c r="B136" s="42" t="s">
        <v>315</v>
      </c>
      <c r="C136" s="45">
        <v>360524.09</v>
      </c>
      <c r="D136" s="46">
        <f t="shared" si="0"/>
        <v>1.7484606741794272E-2</v>
      </c>
      <c r="E136" s="42"/>
    </row>
    <row r="137" spans="1:5" x14ac:dyDescent="0.2">
      <c r="A137" s="44">
        <v>5259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5260</v>
      </c>
      <c r="B138" s="119" t="s">
        <v>317</v>
      </c>
      <c r="C138" s="121">
        <f>SUM(C139:C140)</f>
        <v>0</v>
      </c>
      <c r="D138" s="124">
        <f t="shared" si="0"/>
        <v>0</v>
      </c>
      <c r="E138" s="42"/>
    </row>
    <row r="139" spans="1:5" x14ac:dyDescent="0.2">
      <c r="A139" s="44">
        <v>5261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5262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123">
        <v>5270</v>
      </c>
      <c r="B141" s="119" t="s">
        <v>320</v>
      </c>
      <c r="C141" s="121">
        <f>SUM(C142)</f>
        <v>0</v>
      </c>
      <c r="D141" s="124">
        <f t="shared" si="0"/>
        <v>0</v>
      </c>
      <c r="E141" s="42"/>
    </row>
    <row r="142" spans="1:5" x14ac:dyDescent="0.2">
      <c r="A142" s="44">
        <v>5271</v>
      </c>
      <c r="B142" s="42" t="s">
        <v>321</v>
      </c>
      <c r="C142" s="45">
        <v>0</v>
      </c>
      <c r="D142" s="46">
        <f t="shared" si="0"/>
        <v>0</v>
      </c>
      <c r="E142" s="42"/>
    </row>
    <row r="143" spans="1:5" x14ac:dyDescent="0.2">
      <c r="A143" s="123">
        <v>5280</v>
      </c>
      <c r="B143" s="119" t="s">
        <v>322</v>
      </c>
      <c r="C143" s="121">
        <f>SUM(C144:C148)</f>
        <v>0</v>
      </c>
      <c r="D143" s="124">
        <f t="shared" si="0"/>
        <v>0</v>
      </c>
      <c r="E143" s="42"/>
    </row>
    <row r="144" spans="1:5" x14ac:dyDescent="0.2">
      <c r="A144" s="44">
        <v>5281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44">
        <v>5282</v>
      </c>
      <c r="B145" s="42" t="s">
        <v>324</v>
      </c>
      <c r="C145" s="45">
        <v>0</v>
      </c>
      <c r="D145" s="46">
        <f t="shared" si="0"/>
        <v>0</v>
      </c>
      <c r="E145" s="42"/>
    </row>
    <row r="146" spans="1:5" x14ac:dyDescent="0.2">
      <c r="A146" s="44">
        <v>5283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44">
        <v>5284</v>
      </c>
      <c r="B147" s="42" t="s">
        <v>326</v>
      </c>
      <c r="C147" s="45">
        <v>0</v>
      </c>
      <c r="D147" s="46">
        <f t="shared" si="0"/>
        <v>0</v>
      </c>
      <c r="E147" s="42"/>
    </row>
    <row r="148" spans="1:5" x14ac:dyDescent="0.2">
      <c r="A148" s="44">
        <v>5285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123">
        <v>5290</v>
      </c>
      <c r="B149" s="119" t="s">
        <v>328</v>
      </c>
      <c r="C149" s="121">
        <f>SUM(C150:C151)</f>
        <v>0</v>
      </c>
      <c r="D149" s="124">
        <f t="shared" si="0"/>
        <v>0</v>
      </c>
      <c r="E149" s="42"/>
    </row>
    <row r="150" spans="1:5" x14ac:dyDescent="0.2">
      <c r="A150" s="44">
        <v>5291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5292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123">
        <v>5300</v>
      </c>
      <c r="B152" s="119" t="s">
        <v>331</v>
      </c>
      <c r="C152" s="121">
        <f>C153+C156+C159</f>
        <v>0</v>
      </c>
      <c r="D152" s="124">
        <f t="shared" si="0"/>
        <v>0</v>
      </c>
      <c r="E152" s="42"/>
    </row>
    <row r="153" spans="1:5" x14ac:dyDescent="0.2">
      <c r="A153" s="123">
        <v>5310</v>
      </c>
      <c r="B153" s="119" t="s">
        <v>247</v>
      </c>
      <c r="C153" s="121">
        <f>C154+C155</f>
        <v>0</v>
      </c>
      <c r="D153" s="124">
        <f t="shared" si="0"/>
        <v>0</v>
      </c>
      <c r="E153" s="42"/>
    </row>
    <row r="154" spans="1:5" x14ac:dyDescent="0.2">
      <c r="A154" s="44">
        <v>5311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5312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5320</v>
      </c>
      <c r="B156" s="119" t="s">
        <v>248</v>
      </c>
      <c r="C156" s="121">
        <f>SUM(C157:C158)</f>
        <v>0</v>
      </c>
      <c r="D156" s="124">
        <f t="shared" ref="D156:D208" si="1">C156/$C$90</f>
        <v>0</v>
      </c>
      <c r="E156" s="42"/>
    </row>
    <row r="157" spans="1:5" x14ac:dyDescent="0.2">
      <c r="A157" s="44">
        <v>5321</v>
      </c>
      <c r="B157" s="42" t="s">
        <v>334</v>
      </c>
      <c r="C157" s="45">
        <v>0</v>
      </c>
      <c r="D157" s="46">
        <f t="shared" si="1"/>
        <v>0</v>
      </c>
      <c r="E157" s="42"/>
    </row>
    <row r="158" spans="1:5" x14ac:dyDescent="0.2">
      <c r="A158" s="44">
        <v>5322</v>
      </c>
      <c r="B158" s="42" t="s">
        <v>335</v>
      </c>
      <c r="C158" s="45">
        <v>0</v>
      </c>
      <c r="D158" s="46">
        <f t="shared" si="1"/>
        <v>0</v>
      </c>
      <c r="E158" s="42"/>
    </row>
    <row r="159" spans="1:5" x14ac:dyDescent="0.2">
      <c r="A159" s="123">
        <v>5330</v>
      </c>
      <c r="B159" s="119" t="s">
        <v>249</v>
      </c>
      <c r="C159" s="121">
        <f>SUM(C160:C161)</f>
        <v>0</v>
      </c>
      <c r="D159" s="124">
        <f t="shared" si="1"/>
        <v>0</v>
      </c>
      <c r="E159" s="42"/>
    </row>
    <row r="160" spans="1:5" x14ac:dyDescent="0.2">
      <c r="A160" s="44">
        <v>5331</v>
      </c>
      <c r="B160" s="42" t="s">
        <v>336</v>
      </c>
      <c r="C160" s="45">
        <v>0</v>
      </c>
      <c r="D160" s="46">
        <f t="shared" si="1"/>
        <v>0</v>
      </c>
      <c r="E160" s="42"/>
    </row>
    <row r="161" spans="1:5" x14ac:dyDescent="0.2">
      <c r="A161" s="44">
        <v>5332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 x14ac:dyDescent="0.2">
      <c r="A162" s="123">
        <v>5400</v>
      </c>
      <c r="B162" s="119" t="s">
        <v>338</v>
      </c>
      <c r="C162" s="121">
        <f>C163+C166+C169+C172+C174</f>
        <v>0</v>
      </c>
      <c r="D162" s="124">
        <f t="shared" si="1"/>
        <v>0</v>
      </c>
      <c r="E162" s="42"/>
    </row>
    <row r="163" spans="1:5" x14ac:dyDescent="0.2">
      <c r="A163" s="123">
        <v>5410</v>
      </c>
      <c r="B163" s="119" t="s">
        <v>339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5411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5412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5420</v>
      </c>
      <c r="B166" s="119" t="s">
        <v>342</v>
      </c>
      <c r="C166" s="121">
        <f>SUM(C167:C168)</f>
        <v>0</v>
      </c>
      <c r="D166" s="124">
        <f t="shared" si="1"/>
        <v>0</v>
      </c>
      <c r="E166" s="42"/>
    </row>
    <row r="167" spans="1:5" x14ac:dyDescent="0.2">
      <c r="A167" s="44">
        <v>5421</v>
      </c>
      <c r="B167" s="42" t="s">
        <v>343</v>
      </c>
      <c r="C167" s="45">
        <v>0</v>
      </c>
      <c r="D167" s="46">
        <f t="shared" si="1"/>
        <v>0</v>
      </c>
      <c r="E167" s="42"/>
    </row>
    <row r="168" spans="1:5" x14ac:dyDescent="0.2">
      <c r="A168" s="44">
        <v>5422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123">
        <v>5430</v>
      </c>
      <c r="B169" s="119" t="s">
        <v>345</v>
      </c>
      <c r="C169" s="121">
        <f>SUM(C170:C171)</f>
        <v>0</v>
      </c>
      <c r="D169" s="124">
        <f t="shared" si="1"/>
        <v>0</v>
      </c>
      <c r="E169" s="42"/>
    </row>
    <row r="170" spans="1:5" x14ac:dyDescent="0.2">
      <c r="A170" s="44">
        <v>5431</v>
      </c>
      <c r="B170" s="42" t="s">
        <v>346</v>
      </c>
      <c r="C170" s="45">
        <v>0</v>
      </c>
      <c r="D170" s="46">
        <f t="shared" si="1"/>
        <v>0</v>
      </c>
      <c r="E170" s="42"/>
    </row>
    <row r="171" spans="1:5" x14ac:dyDescent="0.2">
      <c r="A171" s="44">
        <v>5432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123">
        <v>5440</v>
      </c>
      <c r="B172" s="119" t="s">
        <v>348</v>
      </c>
      <c r="C172" s="121">
        <f>SUM(C173)</f>
        <v>0</v>
      </c>
      <c r="D172" s="124">
        <f t="shared" si="1"/>
        <v>0</v>
      </c>
      <c r="E172" s="42"/>
    </row>
    <row r="173" spans="1:5" x14ac:dyDescent="0.2">
      <c r="A173" s="44">
        <v>5441</v>
      </c>
      <c r="B173" s="42" t="s">
        <v>348</v>
      </c>
      <c r="C173" s="45">
        <v>0</v>
      </c>
      <c r="D173" s="46">
        <f t="shared" si="1"/>
        <v>0</v>
      </c>
      <c r="E173" s="42"/>
    </row>
    <row r="174" spans="1:5" x14ac:dyDescent="0.2">
      <c r="A174" s="123">
        <v>5450</v>
      </c>
      <c r="B174" s="119" t="s">
        <v>349</v>
      </c>
      <c r="C174" s="121">
        <f>SUM(C175:C176)</f>
        <v>0</v>
      </c>
      <c r="D174" s="124">
        <f t="shared" si="1"/>
        <v>0</v>
      </c>
      <c r="E174" s="42"/>
    </row>
    <row r="175" spans="1:5" x14ac:dyDescent="0.2">
      <c r="A175" s="44">
        <v>5451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 x14ac:dyDescent="0.2">
      <c r="A176" s="44">
        <v>5452</v>
      </c>
      <c r="B176" s="42" t="s">
        <v>351</v>
      </c>
      <c r="C176" s="45">
        <v>0</v>
      </c>
      <c r="D176" s="46">
        <f t="shared" si="1"/>
        <v>0</v>
      </c>
      <c r="E176" s="42"/>
    </row>
    <row r="177" spans="1:5" x14ac:dyDescent="0.2">
      <c r="A177" s="123">
        <v>5500</v>
      </c>
      <c r="B177" s="119" t="s">
        <v>352</v>
      </c>
      <c r="C177" s="121">
        <f>C178+C187+C190+C196</f>
        <v>277742.14</v>
      </c>
      <c r="D177" s="124">
        <f t="shared" si="1"/>
        <v>1.3469868528131833E-2</v>
      </c>
      <c r="E177" s="42"/>
    </row>
    <row r="178" spans="1:5" x14ac:dyDescent="0.2">
      <c r="A178" s="123">
        <v>5510</v>
      </c>
      <c r="B178" s="119" t="s">
        <v>353</v>
      </c>
      <c r="C178" s="121">
        <f>SUM(C179:C186)</f>
        <v>57190.87</v>
      </c>
      <c r="D178" s="124">
        <f t="shared" si="1"/>
        <v>2.7736284451091182E-3</v>
      </c>
      <c r="E178" s="42"/>
    </row>
    <row r="179" spans="1:5" x14ac:dyDescent="0.2">
      <c r="A179" s="44">
        <v>5511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5512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44">
        <v>5513</v>
      </c>
      <c r="B181" s="42" t="s">
        <v>356</v>
      </c>
      <c r="C181" s="45">
        <v>0</v>
      </c>
      <c r="D181" s="46">
        <f t="shared" si="1"/>
        <v>0</v>
      </c>
      <c r="E181" s="42"/>
    </row>
    <row r="182" spans="1:5" x14ac:dyDescent="0.2">
      <c r="A182" s="44">
        <v>5514</v>
      </c>
      <c r="B182" s="42" t="s">
        <v>357</v>
      </c>
      <c r="C182" s="45">
        <v>0</v>
      </c>
      <c r="D182" s="46">
        <f t="shared" si="1"/>
        <v>0</v>
      </c>
      <c r="E182" s="42"/>
    </row>
    <row r="183" spans="1:5" x14ac:dyDescent="0.2">
      <c r="A183" s="44">
        <v>5515</v>
      </c>
      <c r="B183" s="42" t="s">
        <v>358</v>
      </c>
      <c r="C183" s="45">
        <v>57190.87</v>
      </c>
      <c r="D183" s="46">
        <f t="shared" si="1"/>
        <v>2.7736284451091182E-3</v>
      </c>
      <c r="E183" s="42"/>
    </row>
    <row r="184" spans="1:5" x14ac:dyDescent="0.2">
      <c r="A184" s="44">
        <v>5516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5517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5518</v>
      </c>
      <c r="B186" s="42" t="s">
        <v>41</v>
      </c>
      <c r="C186" s="45">
        <v>0</v>
      </c>
      <c r="D186" s="46">
        <f t="shared" si="1"/>
        <v>0</v>
      </c>
      <c r="E186" s="42"/>
    </row>
    <row r="187" spans="1:5" x14ac:dyDescent="0.2">
      <c r="A187" s="123">
        <v>5520</v>
      </c>
      <c r="B187" s="119" t="s">
        <v>40</v>
      </c>
      <c r="C187" s="121">
        <f>SUM(C188:C189)</f>
        <v>0</v>
      </c>
      <c r="D187" s="124">
        <f t="shared" si="1"/>
        <v>0</v>
      </c>
      <c r="E187" s="42"/>
    </row>
    <row r="188" spans="1:5" x14ac:dyDescent="0.2">
      <c r="A188" s="44">
        <v>5521</v>
      </c>
      <c r="B188" s="42" t="s">
        <v>361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5522</v>
      </c>
      <c r="B189" s="42" t="s">
        <v>362</v>
      </c>
      <c r="C189" s="45">
        <v>0</v>
      </c>
      <c r="D189" s="46">
        <f t="shared" si="1"/>
        <v>0</v>
      </c>
      <c r="E189" s="42"/>
    </row>
    <row r="190" spans="1:5" x14ac:dyDescent="0.2">
      <c r="A190" s="123">
        <v>5530</v>
      </c>
      <c r="B190" s="119" t="s">
        <v>363</v>
      </c>
      <c r="C190" s="121">
        <f>SUM(C191:C195)</f>
        <v>220539.15</v>
      </c>
      <c r="D190" s="124">
        <f t="shared" si="1"/>
        <v>1.0695652290307641E-2</v>
      </c>
      <c r="E190" s="42"/>
    </row>
    <row r="191" spans="1:5" x14ac:dyDescent="0.2">
      <c r="A191" s="44">
        <v>5531</v>
      </c>
      <c r="B191" s="42" t="s">
        <v>364</v>
      </c>
      <c r="C191" s="45">
        <v>220539.15</v>
      </c>
      <c r="D191" s="46">
        <f t="shared" si="1"/>
        <v>1.0695652290307641E-2</v>
      </c>
      <c r="E191" s="42"/>
    </row>
    <row r="192" spans="1:5" x14ac:dyDescent="0.2">
      <c r="A192" s="44">
        <v>5532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5533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44">
        <v>5534</v>
      </c>
      <c r="B194" s="42" t="s">
        <v>367</v>
      </c>
      <c r="C194" s="45">
        <v>0</v>
      </c>
      <c r="D194" s="46">
        <f t="shared" si="1"/>
        <v>0</v>
      </c>
      <c r="E194" s="42"/>
    </row>
    <row r="195" spans="1:5" x14ac:dyDescent="0.2">
      <c r="A195" s="44">
        <v>5535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123">
        <v>5590</v>
      </c>
      <c r="B196" s="119" t="s">
        <v>369</v>
      </c>
      <c r="C196" s="121">
        <f>SUM(C197:C205)</f>
        <v>12.12</v>
      </c>
      <c r="D196" s="124">
        <f t="shared" si="1"/>
        <v>5.8779271507362109E-7</v>
      </c>
      <c r="E196" s="42"/>
    </row>
    <row r="197" spans="1:5" x14ac:dyDescent="0.2">
      <c r="A197" s="44">
        <v>5591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5592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5593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44">
        <v>5594</v>
      </c>
      <c r="B200" s="42" t="s">
        <v>425</v>
      </c>
      <c r="C200" s="45">
        <v>0</v>
      </c>
      <c r="D200" s="46">
        <f t="shared" si="1"/>
        <v>0</v>
      </c>
      <c r="E200" s="42"/>
    </row>
    <row r="201" spans="1:5" x14ac:dyDescent="0.2">
      <c r="A201" s="44">
        <v>5595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5596</v>
      </c>
      <c r="B202" s="42" t="s">
        <v>269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5597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5598</v>
      </c>
      <c r="B204" s="42" t="s">
        <v>426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5599</v>
      </c>
      <c r="B205" s="42" t="s">
        <v>376</v>
      </c>
      <c r="C205" s="45">
        <v>12.12</v>
      </c>
      <c r="D205" s="46">
        <f t="shared" si="1"/>
        <v>5.8779271507362109E-7</v>
      </c>
      <c r="E205" s="42"/>
    </row>
    <row r="206" spans="1:5" x14ac:dyDescent="0.2">
      <c r="A206" s="123">
        <v>5600</v>
      </c>
      <c r="B206" s="119" t="s">
        <v>39</v>
      </c>
      <c r="C206" s="121">
        <f>C207</f>
        <v>0</v>
      </c>
      <c r="D206" s="124">
        <f t="shared" si="1"/>
        <v>0</v>
      </c>
      <c r="E206" s="42"/>
    </row>
    <row r="207" spans="1:5" x14ac:dyDescent="0.2">
      <c r="A207" s="123">
        <v>5610</v>
      </c>
      <c r="B207" s="119" t="s">
        <v>377</v>
      </c>
      <c r="C207" s="121">
        <f>C208</f>
        <v>0</v>
      </c>
      <c r="D207" s="124">
        <f t="shared" si="1"/>
        <v>0</v>
      </c>
      <c r="E207" s="42"/>
    </row>
    <row r="208" spans="1:5" x14ac:dyDescent="0.2">
      <c r="A208" s="44">
        <v>5611</v>
      </c>
      <c r="B208" s="42" t="s">
        <v>378</v>
      </c>
      <c r="C208" s="45">
        <v>0</v>
      </c>
      <c r="D208" s="46">
        <f t="shared" si="1"/>
        <v>0</v>
      </c>
      <c r="E208" s="42"/>
    </row>
    <row r="210" spans="2:2" x14ac:dyDescent="0.2">
      <c r="B210" s="14" t="s">
        <v>508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Normal="100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588</v>
      </c>
      <c r="B1" s="171"/>
      <c r="C1" s="171"/>
      <c r="D1" s="171"/>
      <c r="E1" s="171"/>
      <c r="F1" s="171"/>
      <c r="G1" s="10" t="s">
        <v>489</v>
      </c>
      <c r="H1" s="19">
        <v>2024</v>
      </c>
    </row>
    <row r="2" spans="1:8" s="11" customFormat="1" ht="18.95" customHeight="1" x14ac:dyDescent="0.25">
      <c r="A2" s="170" t="s">
        <v>493</v>
      </c>
      <c r="B2" s="171"/>
      <c r="C2" s="171"/>
      <c r="D2" s="171"/>
      <c r="E2" s="171"/>
      <c r="F2" s="171"/>
      <c r="G2" s="10" t="s">
        <v>490</v>
      </c>
      <c r="H2" s="19" t="s">
        <v>492</v>
      </c>
    </row>
    <row r="3" spans="1:8" s="11" customFormat="1" ht="18.95" customHeight="1" x14ac:dyDescent="0.25">
      <c r="A3" s="170" t="s">
        <v>589</v>
      </c>
      <c r="B3" s="171"/>
      <c r="C3" s="171"/>
      <c r="D3" s="171"/>
      <c r="E3" s="171"/>
      <c r="F3" s="171"/>
      <c r="G3" s="10" t="s">
        <v>491</v>
      </c>
      <c r="H3" s="19">
        <v>4</v>
      </c>
    </row>
    <row r="4" spans="1:8" s="11" customFormat="1" ht="18.95" customHeight="1" x14ac:dyDescent="0.25">
      <c r="A4" s="170" t="s">
        <v>506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112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85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83</v>
      </c>
      <c r="B8" s="15" t="s">
        <v>80</v>
      </c>
      <c r="C8" s="15" t="s">
        <v>81</v>
      </c>
      <c r="D8" s="15" t="s">
        <v>82</v>
      </c>
      <c r="E8" s="15"/>
      <c r="F8" s="15"/>
      <c r="G8" s="15"/>
      <c r="H8" s="15"/>
    </row>
    <row r="9" spans="1:8" x14ac:dyDescent="0.2">
      <c r="A9" s="16">
        <v>1114</v>
      </c>
      <c r="B9" s="14" t="s">
        <v>113</v>
      </c>
      <c r="C9" s="18">
        <v>0</v>
      </c>
    </row>
    <row r="10" spans="1:8" x14ac:dyDescent="0.2">
      <c r="A10" s="16">
        <v>1115</v>
      </c>
      <c r="B10" s="14" t="s">
        <v>114</v>
      </c>
      <c r="C10" s="18">
        <v>0</v>
      </c>
    </row>
    <row r="11" spans="1:8" x14ac:dyDescent="0.2">
      <c r="A11" s="16">
        <v>1121</v>
      </c>
      <c r="B11" s="14" t="s">
        <v>115</v>
      </c>
      <c r="C11" s="18">
        <v>0</v>
      </c>
    </row>
    <row r="13" spans="1:8" x14ac:dyDescent="0.2">
      <c r="A13" s="13" t="s">
        <v>86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83</v>
      </c>
      <c r="B14" s="15" t="s">
        <v>80</v>
      </c>
      <c r="C14" s="15" t="s">
        <v>81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111</v>
      </c>
    </row>
    <row r="15" spans="1:8" x14ac:dyDescent="0.2">
      <c r="A15" s="16">
        <v>1122</v>
      </c>
      <c r="B15" s="14" t="s">
        <v>116</v>
      </c>
      <c r="C15" s="18">
        <v>234640.49</v>
      </c>
      <c r="D15" s="18">
        <v>51067.69</v>
      </c>
      <c r="E15" s="18">
        <v>32590.89</v>
      </c>
      <c r="F15" s="18">
        <v>91752.34</v>
      </c>
      <c r="G15" s="18">
        <v>94082.99</v>
      </c>
    </row>
    <row r="16" spans="1:8" x14ac:dyDescent="0.2">
      <c r="A16" s="16">
        <v>1124</v>
      </c>
      <c r="B16" s="14" t="s">
        <v>117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87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83</v>
      </c>
      <c r="B19" s="15" t="s">
        <v>80</v>
      </c>
      <c r="C19" s="15" t="s">
        <v>81</v>
      </c>
      <c r="D19" s="15" t="s">
        <v>118</v>
      </c>
      <c r="E19" s="15" t="s">
        <v>119</v>
      </c>
      <c r="F19" s="15" t="s">
        <v>120</v>
      </c>
      <c r="G19" s="15" t="s">
        <v>121</v>
      </c>
      <c r="H19" s="15" t="s">
        <v>122</v>
      </c>
    </row>
    <row r="20" spans="1:8" x14ac:dyDescent="0.2">
      <c r="A20" s="16">
        <v>1123</v>
      </c>
      <c r="B20" s="14" t="s">
        <v>123</v>
      </c>
      <c r="C20" s="18">
        <v>149705</v>
      </c>
      <c r="D20" s="18">
        <v>149705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124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474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475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126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127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128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129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476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83</v>
      </c>
      <c r="B31" s="15" t="s">
        <v>80</v>
      </c>
      <c r="C31" s="15" t="s">
        <v>81</v>
      </c>
      <c r="D31" s="15" t="s">
        <v>90</v>
      </c>
      <c r="E31" s="15" t="s">
        <v>89</v>
      </c>
      <c r="F31" s="15" t="s">
        <v>130</v>
      </c>
      <c r="G31" s="15" t="s">
        <v>92</v>
      </c>
      <c r="H31" s="15"/>
    </row>
    <row r="32" spans="1:8" x14ac:dyDescent="0.2">
      <c r="A32" s="16">
        <v>1140</v>
      </c>
      <c r="B32" s="14" t="s">
        <v>131</v>
      </c>
      <c r="C32" s="18">
        <f>SUM(C33:C37)</f>
        <v>154787.6</v>
      </c>
    </row>
    <row r="33" spans="1:8" x14ac:dyDescent="0.2">
      <c r="A33" s="16">
        <v>1141</v>
      </c>
      <c r="B33" s="14" t="s">
        <v>132</v>
      </c>
      <c r="C33" s="18">
        <v>154787.6</v>
      </c>
    </row>
    <row r="34" spans="1:8" x14ac:dyDescent="0.2">
      <c r="A34" s="16">
        <v>1142</v>
      </c>
      <c r="B34" s="14" t="s">
        <v>133</v>
      </c>
      <c r="C34" s="18">
        <v>0</v>
      </c>
    </row>
    <row r="35" spans="1:8" x14ac:dyDescent="0.2">
      <c r="A35" s="16">
        <v>1143</v>
      </c>
      <c r="B35" s="14" t="s">
        <v>134</v>
      </c>
      <c r="C35" s="18">
        <v>0</v>
      </c>
    </row>
    <row r="36" spans="1:8" x14ac:dyDescent="0.2">
      <c r="A36" s="16">
        <v>1144</v>
      </c>
      <c r="B36" s="14" t="s">
        <v>135</v>
      </c>
      <c r="C36" s="18">
        <v>0</v>
      </c>
    </row>
    <row r="37" spans="1:8" x14ac:dyDescent="0.2">
      <c r="A37" s="16">
        <v>1145</v>
      </c>
      <c r="B37" s="14" t="s">
        <v>136</v>
      </c>
      <c r="C37" s="18">
        <v>0</v>
      </c>
    </row>
    <row r="39" spans="1:8" x14ac:dyDescent="0.2">
      <c r="A39" s="13" t="s">
        <v>137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83</v>
      </c>
      <c r="B40" s="15" t="s">
        <v>80</v>
      </c>
      <c r="C40" s="15" t="s">
        <v>81</v>
      </c>
      <c r="D40" s="15" t="s">
        <v>88</v>
      </c>
      <c r="E40" s="15" t="s">
        <v>91</v>
      </c>
      <c r="F40" s="15" t="s">
        <v>138</v>
      </c>
      <c r="G40" s="15"/>
      <c r="H40" s="15"/>
    </row>
    <row r="41" spans="1:8" x14ac:dyDescent="0.2">
      <c r="A41" s="16">
        <v>1150</v>
      </c>
      <c r="B41" s="14" t="s">
        <v>139</v>
      </c>
      <c r="C41" s="18">
        <f>C42</f>
        <v>0</v>
      </c>
    </row>
    <row r="42" spans="1:8" x14ac:dyDescent="0.2">
      <c r="A42" s="16">
        <v>1151</v>
      </c>
      <c r="B42" s="14" t="s">
        <v>140</v>
      </c>
      <c r="C42" s="18">
        <v>0</v>
      </c>
    </row>
    <row r="44" spans="1:8" x14ac:dyDescent="0.2">
      <c r="A44" s="13" t="s">
        <v>93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83</v>
      </c>
      <c r="B45" s="15" t="s">
        <v>80</v>
      </c>
      <c r="C45" s="15" t="s">
        <v>81</v>
      </c>
      <c r="D45" s="15" t="s">
        <v>82</v>
      </c>
      <c r="E45" s="15" t="s">
        <v>122</v>
      </c>
      <c r="F45" s="15"/>
      <c r="G45" s="15"/>
      <c r="H45" s="15"/>
    </row>
    <row r="46" spans="1:8" x14ac:dyDescent="0.2">
      <c r="A46" s="16">
        <v>1213</v>
      </c>
      <c r="B46" s="14" t="s">
        <v>141</v>
      </c>
      <c r="C46" s="18">
        <v>0</v>
      </c>
    </row>
    <row r="48" spans="1:8" x14ac:dyDescent="0.2">
      <c r="A48" s="16">
        <v>1214</v>
      </c>
      <c r="B48" s="14" t="s">
        <v>142</v>
      </c>
      <c r="C48" s="18">
        <v>0</v>
      </c>
    </row>
    <row r="50" spans="1:10" x14ac:dyDescent="0.2">
      <c r="A50" s="13" t="s">
        <v>97</v>
      </c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">
      <c r="A51" s="15" t="s">
        <v>83</v>
      </c>
      <c r="B51" s="15" t="s">
        <v>80</v>
      </c>
      <c r="C51" s="15" t="s">
        <v>81</v>
      </c>
      <c r="D51" s="15" t="s">
        <v>94</v>
      </c>
      <c r="E51" s="15" t="s">
        <v>95</v>
      </c>
      <c r="F51" s="15" t="s">
        <v>548</v>
      </c>
      <c r="G51" s="15" t="s">
        <v>549</v>
      </c>
      <c r="H51" s="15" t="s">
        <v>96</v>
      </c>
      <c r="I51" s="15" t="s">
        <v>550</v>
      </c>
      <c r="J51" s="15" t="s">
        <v>122</v>
      </c>
    </row>
    <row r="52" spans="1:10" x14ac:dyDescent="0.2">
      <c r="A52" s="16">
        <v>1230</v>
      </c>
      <c r="B52" s="14" t="s">
        <v>144</v>
      </c>
      <c r="C52" s="18">
        <f>SUM(C53:C59)</f>
        <v>0</v>
      </c>
      <c r="D52" s="18">
        <f>SUM(D53:D59)</f>
        <v>0</v>
      </c>
      <c r="E52" s="18">
        <f>SUM(E53:E59)</f>
        <v>0</v>
      </c>
    </row>
    <row r="53" spans="1:10" x14ac:dyDescent="0.2">
      <c r="A53" s="16">
        <v>1231</v>
      </c>
      <c r="B53" s="14" t="s">
        <v>145</v>
      </c>
      <c r="C53" s="18">
        <v>0</v>
      </c>
      <c r="D53" s="145"/>
      <c r="E53" s="145"/>
    </row>
    <row r="54" spans="1:10" x14ac:dyDescent="0.2">
      <c r="A54" s="16">
        <v>1232</v>
      </c>
      <c r="B54" s="14" t="s">
        <v>146</v>
      </c>
      <c r="C54" s="18">
        <v>0</v>
      </c>
      <c r="D54" s="18">
        <v>0</v>
      </c>
      <c r="E54" s="18">
        <v>0</v>
      </c>
    </row>
    <row r="55" spans="1:10" x14ac:dyDescent="0.2">
      <c r="A55" s="16">
        <v>1233</v>
      </c>
      <c r="B55" s="14" t="s">
        <v>147</v>
      </c>
      <c r="C55" s="18">
        <v>0</v>
      </c>
      <c r="D55" s="18">
        <v>0</v>
      </c>
      <c r="E55" s="18">
        <v>0</v>
      </c>
    </row>
    <row r="56" spans="1:10" x14ac:dyDescent="0.2">
      <c r="A56" s="16">
        <v>1234</v>
      </c>
      <c r="B56" s="14" t="s">
        <v>148</v>
      </c>
      <c r="C56" s="18">
        <v>0</v>
      </c>
      <c r="D56" s="18">
        <v>0</v>
      </c>
      <c r="E56" s="18">
        <v>0</v>
      </c>
    </row>
    <row r="57" spans="1:10" x14ac:dyDescent="0.2">
      <c r="A57" s="16">
        <v>1235</v>
      </c>
      <c r="B57" s="14" t="s">
        <v>149</v>
      </c>
      <c r="C57" s="18">
        <v>0</v>
      </c>
      <c r="D57" s="18">
        <v>0</v>
      </c>
      <c r="E57" s="18">
        <v>0</v>
      </c>
    </row>
    <row r="58" spans="1:10" x14ac:dyDescent="0.2">
      <c r="A58" s="16">
        <v>1236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1239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1240</v>
      </c>
      <c r="B60" s="14" t="s">
        <v>152</v>
      </c>
      <c r="C60" s="18">
        <f>SUM(C61:C68)</f>
        <v>77543424.61999999</v>
      </c>
      <c r="D60" s="18">
        <f t="shared" ref="D60:E60" si="0">SUM(D61:D68)</f>
        <v>57190.869999999995</v>
      </c>
      <c r="E60" s="18">
        <f t="shared" si="0"/>
        <v>1216424.5999999999</v>
      </c>
    </row>
    <row r="61" spans="1:10" x14ac:dyDescent="0.2">
      <c r="A61" s="16">
        <v>1241</v>
      </c>
      <c r="B61" s="14" t="s">
        <v>153</v>
      </c>
      <c r="C61" s="18">
        <v>897603.5</v>
      </c>
      <c r="D61" s="18">
        <v>32571</v>
      </c>
      <c r="E61" s="18">
        <v>706002.55</v>
      </c>
    </row>
    <row r="62" spans="1:10" x14ac:dyDescent="0.2">
      <c r="A62" s="16">
        <v>1242</v>
      </c>
      <c r="B62" s="14" t="s">
        <v>154</v>
      </c>
      <c r="C62" s="18">
        <v>182663.11</v>
      </c>
      <c r="D62" s="18">
        <v>12433.24</v>
      </c>
      <c r="E62" s="18">
        <v>126364.83</v>
      </c>
    </row>
    <row r="63" spans="1:10" x14ac:dyDescent="0.2">
      <c r="A63" s="16">
        <v>1243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1244</v>
      </c>
      <c r="B64" s="14" t="s">
        <v>156</v>
      </c>
      <c r="C64" s="18">
        <v>348797.09</v>
      </c>
      <c r="D64" s="18">
        <v>10604.17</v>
      </c>
      <c r="E64" s="18">
        <v>328247.05</v>
      </c>
    </row>
    <row r="65" spans="1:9" x14ac:dyDescent="0.2">
      <c r="A65" s="16">
        <v>1245</v>
      </c>
      <c r="B65" s="14" t="s">
        <v>157</v>
      </c>
      <c r="C65" s="18">
        <v>0</v>
      </c>
      <c r="D65" s="18">
        <v>0</v>
      </c>
      <c r="E65" s="18">
        <v>0</v>
      </c>
    </row>
    <row r="66" spans="1:9" x14ac:dyDescent="0.2">
      <c r="A66" s="16">
        <v>1246</v>
      </c>
      <c r="B66" s="14" t="s">
        <v>158</v>
      </c>
      <c r="C66" s="18">
        <v>62784.46</v>
      </c>
      <c r="D66" s="18">
        <v>1582.46</v>
      </c>
      <c r="E66" s="18">
        <v>55810.17</v>
      </c>
    </row>
    <row r="67" spans="1:9" x14ac:dyDescent="0.2">
      <c r="A67" s="16">
        <v>1247</v>
      </c>
      <c r="B67" s="14" t="s">
        <v>159</v>
      </c>
      <c r="C67" s="18">
        <v>76051576.459999993</v>
      </c>
      <c r="D67" s="18">
        <v>0</v>
      </c>
      <c r="E67" s="18">
        <v>0</v>
      </c>
    </row>
    <row r="68" spans="1:9" x14ac:dyDescent="0.2">
      <c r="A68" s="16">
        <v>1248</v>
      </c>
      <c r="B68" s="14" t="s">
        <v>160</v>
      </c>
      <c r="C68" s="18">
        <v>0</v>
      </c>
      <c r="D68" s="18">
        <v>0</v>
      </c>
      <c r="E68" s="18">
        <v>0</v>
      </c>
    </row>
    <row r="70" spans="1:9" x14ac:dyDescent="0.2">
      <c r="A70" s="13" t="s">
        <v>98</v>
      </c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5" t="s">
        <v>83</v>
      </c>
      <c r="B71" s="15" t="s">
        <v>80</v>
      </c>
      <c r="C71" s="15" t="s">
        <v>81</v>
      </c>
      <c r="D71" s="15" t="s">
        <v>99</v>
      </c>
      <c r="E71" s="15" t="s">
        <v>161</v>
      </c>
      <c r="F71" s="15" t="s">
        <v>551</v>
      </c>
      <c r="G71" s="15" t="s">
        <v>143</v>
      </c>
      <c r="H71" s="15" t="s">
        <v>96</v>
      </c>
      <c r="I71" s="15" t="s">
        <v>122</v>
      </c>
    </row>
    <row r="72" spans="1:9" x14ac:dyDescent="0.2">
      <c r="A72" s="16">
        <v>1250</v>
      </c>
      <c r="B72" s="14" t="s">
        <v>162</v>
      </c>
      <c r="C72" s="18">
        <f>SUM(C73:C77)</f>
        <v>0</v>
      </c>
      <c r="D72" s="18">
        <f>SUM(D73:D77)</f>
        <v>0</v>
      </c>
      <c r="E72" s="18">
        <f>SUM(E73:E77)</f>
        <v>0</v>
      </c>
    </row>
    <row r="73" spans="1:9" x14ac:dyDescent="0.2">
      <c r="A73" s="16">
        <v>1251</v>
      </c>
      <c r="B73" s="14" t="s">
        <v>163</v>
      </c>
      <c r="C73" s="18">
        <v>0</v>
      </c>
      <c r="D73" s="18">
        <v>0</v>
      </c>
      <c r="E73" s="18">
        <v>0</v>
      </c>
    </row>
    <row r="74" spans="1:9" x14ac:dyDescent="0.2">
      <c r="A74" s="16">
        <v>1252</v>
      </c>
      <c r="B74" s="14" t="s">
        <v>164</v>
      </c>
      <c r="C74" s="18">
        <v>0</v>
      </c>
      <c r="D74" s="18">
        <v>0</v>
      </c>
      <c r="E74" s="18">
        <v>0</v>
      </c>
    </row>
    <row r="75" spans="1:9" x14ac:dyDescent="0.2">
      <c r="A75" s="16">
        <v>1253</v>
      </c>
      <c r="B75" s="14" t="s">
        <v>165</v>
      </c>
      <c r="C75" s="18">
        <v>0</v>
      </c>
      <c r="D75" s="18">
        <v>0</v>
      </c>
      <c r="E75" s="18">
        <v>0</v>
      </c>
    </row>
    <row r="76" spans="1:9" x14ac:dyDescent="0.2">
      <c r="A76" s="16">
        <v>1254</v>
      </c>
      <c r="B76" s="14" t="s">
        <v>166</v>
      </c>
      <c r="C76" s="18">
        <v>0</v>
      </c>
      <c r="D76" s="18">
        <v>0</v>
      </c>
      <c r="E76" s="18">
        <v>0</v>
      </c>
    </row>
    <row r="77" spans="1:9" x14ac:dyDescent="0.2">
      <c r="A77" s="16">
        <v>1259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1270</v>
      </c>
      <c r="B78" s="14" t="s">
        <v>168</v>
      </c>
      <c r="C78" s="18">
        <f>SUM(C79:C84)</f>
        <v>298486.77</v>
      </c>
      <c r="D78" s="145"/>
      <c r="E78" s="145"/>
    </row>
    <row r="79" spans="1:9" x14ac:dyDescent="0.2">
      <c r="A79" s="16">
        <v>1271</v>
      </c>
      <c r="B79" s="14" t="s">
        <v>169</v>
      </c>
      <c r="C79" s="18">
        <v>0</v>
      </c>
      <c r="D79" s="145"/>
      <c r="E79" s="145"/>
    </row>
    <row r="80" spans="1:9" x14ac:dyDescent="0.2">
      <c r="A80" s="16">
        <v>1272</v>
      </c>
      <c r="B80" s="14" t="s">
        <v>170</v>
      </c>
      <c r="C80" s="18">
        <v>0</v>
      </c>
      <c r="D80" s="145"/>
      <c r="E80" s="145"/>
    </row>
    <row r="81" spans="1:8" x14ac:dyDescent="0.2">
      <c r="A81" s="16">
        <v>1273</v>
      </c>
      <c r="B81" s="14" t="s">
        <v>171</v>
      </c>
      <c r="C81" s="18">
        <v>298486.77</v>
      </c>
      <c r="D81" s="145"/>
      <c r="E81" s="145"/>
    </row>
    <row r="82" spans="1:8" x14ac:dyDescent="0.2">
      <c r="A82" s="16">
        <v>1274</v>
      </c>
      <c r="B82" s="14" t="s">
        <v>172</v>
      </c>
      <c r="C82" s="18">
        <v>0</v>
      </c>
      <c r="D82" s="145"/>
      <c r="E82" s="145"/>
    </row>
    <row r="83" spans="1:8" x14ac:dyDescent="0.2">
      <c r="A83" s="16">
        <v>1275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1279</v>
      </c>
      <c r="B84" s="14" t="s">
        <v>174</v>
      </c>
      <c r="C84" s="18">
        <v>0</v>
      </c>
      <c r="D84" s="145"/>
      <c r="E84" s="145"/>
    </row>
    <row r="86" spans="1:8" x14ac:dyDescent="0.2">
      <c r="A86" s="13" t="s">
        <v>100</v>
      </c>
      <c r="B86" s="13"/>
      <c r="C86" s="13"/>
      <c r="D86" s="13"/>
      <c r="E86" s="13"/>
      <c r="F86" s="13"/>
      <c r="G86" s="13"/>
      <c r="H86" s="13"/>
    </row>
    <row r="87" spans="1:8" x14ac:dyDescent="0.2">
      <c r="A87" s="15" t="s">
        <v>83</v>
      </c>
      <c r="B87" s="15" t="s">
        <v>80</v>
      </c>
      <c r="C87" s="15" t="s">
        <v>81</v>
      </c>
      <c r="D87" s="15" t="s">
        <v>175</v>
      </c>
      <c r="E87" s="15"/>
      <c r="F87" s="15"/>
      <c r="G87" s="15"/>
      <c r="H87" s="15"/>
    </row>
    <row r="88" spans="1:8" x14ac:dyDescent="0.2">
      <c r="A88" s="16">
        <v>1160</v>
      </c>
      <c r="B88" s="14" t="s">
        <v>176</v>
      </c>
      <c r="C88" s="18">
        <f>SUM(C89:C90)</f>
        <v>0</v>
      </c>
    </row>
    <row r="89" spans="1:8" x14ac:dyDescent="0.2">
      <c r="A89" s="16">
        <v>1161</v>
      </c>
      <c r="B89" s="14" t="s">
        <v>177</v>
      </c>
      <c r="C89" s="18">
        <v>0</v>
      </c>
    </row>
    <row r="90" spans="1:8" x14ac:dyDescent="0.2">
      <c r="A90" s="16">
        <v>1162</v>
      </c>
      <c r="B90" s="14" t="s">
        <v>178</v>
      </c>
      <c r="C90" s="18">
        <v>0</v>
      </c>
    </row>
    <row r="92" spans="1:8" x14ac:dyDescent="0.2">
      <c r="A92" s="13" t="s">
        <v>552</v>
      </c>
      <c r="B92" s="13"/>
      <c r="C92" s="13"/>
      <c r="D92" s="13"/>
      <c r="E92" s="13"/>
      <c r="F92" s="13"/>
      <c r="G92" s="13"/>
      <c r="H92" s="13"/>
    </row>
    <row r="93" spans="1:8" x14ac:dyDescent="0.2">
      <c r="A93" s="15" t="s">
        <v>83</v>
      </c>
      <c r="B93" s="15" t="s">
        <v>80</v>
      </c>
      <c r="C93" s="15" t="s">
        <v>81</v>
      </c>
      <c r="D93" s="15" t="s">
        <v>122</v>
      </c>
      <c r="E93" s="15"/>
      <c r="F93" s="15"/>
      <c r="G93" s="15"/>
      <c r="H93" s="15"/>
    </row>
    <row r="94" spans="1:8" x14ac:dyDescent="0.2">
      <c r="A94" s="16">
        <v>1190</v>
      </c>
      <c r="B94" s="14" t="s">
        <v>484</v>
      </c>
      <c r="C94" s="18">
        <f>SUM(C95:C98)</f>
        <v>0</v>
      </c>
    </row>
    <row r="95" spans="1:8" x14ac:dyDescent="0.2">
      <c r="A95" s="16">
        <v>1191</v>
      </c>
      <c r="B95" s="14" t="s">
        <v>477</v>
      </c>
      <c r="C95" s="18">
        <v>0</v>
      </c>
    </row>
    <row r="96" spans="1:8" x14ac:dyDescent="0.2">
      <c r="A96" s="16">
        <v>1192</v>
      </c>
      <c r="B96" s="14" t="s">
        <v>478</v>
      </c>
      <c r="C96" s="18">
        <v>0</v>
      </c>
    </row>
    <row r="97" spans="1:8" x14ac:dyDescent="0.2">
      <c r="A97" s="16">
        <v>1193</v>
      </c>
      <c r="B97" s="14" t="s">
        <v>479</v>
      </c>
      <c r="C97" s="18">
        <v>0</v>
      </c>
    </row>
    <row r="98" spans="1:8" x14ac:dyDescent="0.2">
      <c r="A98" s="16">
        <v>1194</v>
      </c>
      <c r="B98" s="14" t="s">
        <v>480</v>
      </c>
      <c r="C98" s="18">
        <v>0</v>
      </c>
    </row>
    <row r="99" spans="1:8" x14ac:dyDescent="0.2">
      <c r="A99" s="16">
        <v>1290</v>
      </c>
      <c r="B99" s="14" t="s">
        <v>179</v>
      </c>
      <c r="C99" s="18">
        <f>SUM(C100:C102)</f>
        <v>0</v>
      </c>
    </row>
    <row r="100" spans="1:8" x14ac:dyDescent="0.2">
      <c r="A100" s="16">
        <v>1291</v>
      </c>
      <c r="B100" s="14" t="s">
        <v>180</v>
      </c>
      <c r="C100" s="18">
        <v>0</v>
      </c>
    </row>
    <row r="101" spans="1:8" x14ac:dyDescent="0.2">
      <c r="A101" s="16">
        <v>1292</v>
      </c>
      <c r="B101" s="14" t="s">
        <v>181</v>
      </c>
      <c r="C101" s="18">
        <v>0</v>
      </c>
    </row>
    <row r="102" spans="1:8" x14ac:dyDescent="0.2">
      <c r="A102" s="16">
        <v>1293</v>
      </c>
      <c r="B102" s="14" t="s">
        <v>182</v>
      </c>
      <c r="C102" s="18">
        <v>0</v>
      </c>
    </row>
    <row r="104" spans="1:8" x14ac:dyDescent="0.2">
      <c r="A104" s="13" t="s">
        <v>101</v>
      </c>
      <c r="B104" s="13"/>
      <c r="C104" s="13"/>
      <c r="D104" s="13"/>
      <c r="E104" s="13"/>
      <c r="F104" s="13"/>
      <c r="G104" s="13"/>
      <c r="H104" s="13"/>
    </row>
    <row r="105" spans="1:8" x14ac:dyDescent="0.2">
      <c r="A105" s="15" t="s">
        <v>83</v>
      </c>
      <c r="B105" s="15" t="s">
        <v>80</v>
      </c>
      <c r="C105" s="15" t="s">
        <v>81</v>
      </c>
      <c r="D105" s="15" t="s">
        <v>118</v>
      </c>
      <c r="E105" s="15" t="s">
        <v>119</v>
      </c>
      <c r="F105" s="15" t="s">
        <v>120</v>
      </c>
      <c r="G105" s="15" t="s">
        <v>183</v>
      </c>
      <c r="H105" s="15" t="s">
        <v>571</v>
      </c>
    </row>
    <row r="106" spans="1:8" x14ac:dyDescent="0.2">
      <c r="A106" s="16">
        <v>2110</v>
      </c>
      <c r="B106" s="14" t="s">
        <v>184</v>
      </c>
      <c r="C106" s="18">
        <f>SUM(C107:C115)</f>
        <v>848507.84000000008</v>
      </c>
      <c r="D106" s="18">
        <f>SUM(D107:D115)</f>
        <v>848507.84000000008</v>
      </c>
      <c r="E106" s="18">
        <f>SUM(E107:E115)</f>
        <v>0</v>
      </c>
      <c r="F106" s="18">
        <f>SUM(F107:F115)</f>
        <v>0</v>
      </c>
      <c r="G106" s="18">
        <f>SUM(G107:G115)</f>
        <v>0</v>
      </c>
    </row>
    <row r="107" spans="1:8" x14ac:dyDescent="0.2">
      <c r="A107" s="16">
        <v>2111</v>
      </c>
      <c r="B107" s="14" t="s">
        <v>185</v>
      </c>
      <c r="C107" s="18">
        <v>187.51</v>
      </c>
      <c r="D107" s="18">
        <f>C107</f>
        <v>187.51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2112</v>
      </c>
      <c r="B108" s="14" t="s">
        <v>186</v>
      </c>
      <c r="C108" s="18">
        <v>5885</v>
      </c>
      <c r="D108" s="18">
        <f t="shared" ref="D108:D115" si="1">C108</f>
        <v>5885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2113</v>
      </c>
      <c r="B109" s="14" t="s">
        <v>187</v>
      </c>
      <c r="C109" s="18">
        <v>0</v>
      </c>
      <c r="D109" s="18">
        <f t="shared" si="1"/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2114</v>
      </c>
      <c r="B110" s="14" t="s">
        <v>188</v>
      </c>
      <c r="C110" s="18">
        <v>0</v>
      </c>
      <c r="D110" s="18">
        <f t="shared" si="1"/>
        <v>0</v>
      </c>
      <c r="E110" s="18">
        <v>0</v>
      </c>
      <c r="F110" s="18">
        <v>0</v>
      </c>
      <c r="G110" s="18">
        <v>0</v>
      </c>
    </row>
    <row r="111" spans="1:8" x14ac:dyDescent="0.2">
      <c r="A111" s="16">
        <v>2115</v>
      </c>
      <c r="B111" s="14" t="s">
        <v>189</v>
      </c>
      <c r="C111" s="18">
        <v>0</v>
      </c>
      <c r="D111" s="18">
        <f t="shared" si="1"/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2116</v>
      </c>
      <c r="B112" s="14" t="s">
        <v>190</v>
      </c>
      <c r="C112" s="18">
        <v>0</v>
      </c>
      <c r="D112" s="18">
        <f t="shared" si="1"/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2117</v>
      </c>
      <c r="B113" s="14" t="s">
        <v>191</v>
      </c>
      <c r="C113" s="18">
        <v>505349.9</v>
      </c>
      <c r="D113" s="18">
        <f t="shared" si="1"/>
        <v>505349.9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2118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2119</v>
      </c>
      <c r="B115" s="14" t="s">
        <v>193</v>
      </c>
      <c r="C115" s="18">
        <v>337085.43</v>
      </c>
      <c r="D115" s="18">
        <f t="shared" si="1"/>
        <v>337085.43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2120</v>
      </c>
      <c r="B116" s="14" t="s">
        <v>194</v>
      </c>
      <c r="C116" s="18">
        <f>SUM(C117:C119)</f>
        <v>0</v>
      </c>
      <c r="D116" s="18">
        <f t="shared" ref="D116:G116" si="2">SUM(D117:D119)</f>
        <v>0</v>
      </c>
      <c r="E116" s="18">
        <f t="shared" si="2"/>
        <v>0</v>
      </c>
      <c r="F116" s="18">
        <f t="shared" si="2"/>
        <v>0</v>
      </c>
      <c r="G116" s="18">
        <f t="shared" si="2"/>
        <v>0</v>
      </c>
    </row>
    <row r="117" spans="1:8" x14ac:dyDescent="0.2">
      <c r="A117" s="16">
        <v>2121</v>
      </c>
      <c r="B117" s="14" t="s">
        <v>195</v>
      </c>
      <c r="C117" s="18">
        <v>0</v>
      </c>
      <c r="D117" s="18">
        <f>C117</f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2122</v>
      </c>
      <c r="B118" s="14" t="s">
        <v>196</v>
      </c>
      <c r="C118" s="18">
        <v>0</v>
      </c>
      <c r="D118" s="18">
        <f t="shared" ref="D118:D119" si="3">C118</f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2129</v>
      </c>
      <c r="B119" s="14" t="s">
        <v>197</v>
      </c>
      <c r="C119" s="18">
        <v>0</v>
      </c>
      <c r="D119" s="18">
        <f t="shared" si="3"/>
        <v>0</v>
      </c>
      <c r="E119" s="18">
        <v>0</v>
      </c>
      <c r="F119" s="18">
        <v>0</v>
      </c>
      <c r="G119" s="18">
        <v>0</v>
      </c>
    </row>
    <row r="121" spans="1:8" x14ac:dyDescent="0.2">
      <c r="A121" s="13" t="s">
        <v>102</v>
      </c>
      <c r="B121" s="13"/>
      <c r="C121" s="13"/>
      <c r="D121" s="13"/>
      <c r="E121" s="13"/>
      <c r="F121" s="13"/>
      <c r="G121" s="13"/>
      <c r="H121" s="13"/>
    </row>
    <row r="122" spans="1:8" x14ac:dyDescent="0.2">
      <c r="A122" s="15" t="s">
        <v>83</v>
      </c>
      <c r="B122" s="15" t="s">
        <v>80</v>
      </c>
      <c r="C122" s="15" t="s">
        <v>81</v>
      </c>
      <c r="D122" s="15" t="s">
        <v>84</v>
      </c>
      <c r="E122" s="15" t="s">
        <v>122</v>
      </c>
      <c r="F122" s="15"/>
      <c r="G122" s="15"/>
      <c r="H122" s="15"/>
    </row>
    <row r="123" spans="1:8" x14ac:dyDescent="0.2">
      <c r="A123" s="16">
        <v>2160</v>
      </c>
      <c r="B123" s="14" t="s">
        <v>198</v>
      </c>
      <c r="C123" s="18">
        <f>SUM(C124:C129)</f>
        <v>0</v>
      </c>
    </row>
    <row r="124" spans="1:8" x14ac:dyDescent="0.2">
      <c r="A124" s="16">
        <v>2161</v>
      </c>
      <c r="B124" s="14" t="s">
        <v>199</v>
      </c>
      <c r="C124" s="18">
        <v>0</v>
      </c>
    </row>
    <row r="125" spans="1:8" x14ac:dyDescent="0.2">
      <c r="A125" s="16">
        <v>2162</v>
      </c>
      <c r="B125" s="14" t="s">
        <v>200</v>
      </c>
      <c r="C125" s="18">
        <v>0</v>
      </c>
    </row>
    <row r="126" spans="1:8" x14ac:dyDescent="0.2">
      <c r="A126" s="16">
        <v>2163</v>
      </c>
      <c r="B126" s="14" t="s">
        <v>201</v>
      </c>
      <c r="C126" s="18">
        <v>0</v>
      </c>
    </row>
    <row r="127" spans="1:8" x14ac:dyDescent="0.2">
      <c r="A127" s="16">
        <v>2164</v>
      </c>
      <c r="B127" s="14" t="s">
        <v>202</v>
      </c>
      <c r="C127" s="18">
        <v>0</v>
      </c>
    </row>
    <row r="128" spans="1:8" x14ac:dyDescent="0.2">
      <c r="A128" s="16">
        <v>2165</v>
      </c>
      <c r="B128" s="14" t="s">
        <v>203</v>
      </c>
      <c r="C128" s="18">
        <v>0</v>
      </c>
    </row>
    <row r="129" spans="1:8" x14ac:dyDescent="0.2">
      <c r="A129" s="16">
        <v>2166</v>
      </c>
      <c r="B129" s="14" t="s">
        <v>204</v>
      </c>
      <c r="C129" s="18">
        <v>0</v>
      </c>
    </row>
    <row r="130" spans="1:8" x14ac:dyDescent="0.2">
      <c r="A130" s="16">
        <v>2250</v>
      </c>
      <c r="B130" s="14" t="s">
        <v>205</v>
      </c>
      <c r="C130" s="18">
        <f>SUM(C131:C136)</f>
        <v>0</v>
      </c>
    </row>
    <row r="131" spans="1:8" x14ac:dyDescent="0.2">
      <c r="A131" s="16">
        <v>2251</v>
      </c>
      <c r="B131" s="14" t="s">
        <v>206</v>
      </c>
      <c r="C131" s="18">
        <v>0</v>
      </c>
    </row>
    <row r="132" spans="1:8" x14ac:dyDescent="0.2">
      <c r="A132" s="16">
        <v>2252</v>
      </c>
      <c r="B132" s="14" t="s">
        <v>207</v>
      </c>
      <c r="C132" s="18">
        <v>0</v>
      </c>
    </row>
    <row r="133" spans="1:8" x14ac:dyDescent="0.2">
      <c r="A133" s="16">
        <v>2253</v>
      </c>
      <c r="B133" s="14" t="s">
        <v>208</v>
      </c>
      <c r="C133" s="18">
        <v>0</v>
      </c>
    </row>
    <row r="134" spans="1:8" x14ac:dyDescent="0.2">
      <c r="A134" s="16">
        <v>2254</v>
      </c>
      <c r="B134" s="14" t="s">
        <v>209</v>
      </c>
      <c r="C134" s="18">
        <v>0</v>
      </c>
    </row>
    <row r="135" spans="1:8" x14ac:dyDescent="0.2">
      <c r="A135" s="16">
        <v>2255</v>
      </c>
      <c r="B135" s="14" t="s">
        <v>210</v>
      </c>
      <c r="C135" s="18">
        <v>0</v>
      </c>
    </row>
    <row r="136" spans="1:8" x14ac:dyDescent="0.2">
      <c r="A136" s="16">
        <v>2256</v>
      </c>
      <c r="B136" s="14" t="s">
        <v>211</v>
      </c>
      <c r="C136" s="18">
        <v>0</v>
      </c>
    </row>
    <row r="138" spans="1:8" x14ac:dyDescent="0.2">
      <c r="A138" s="13" t="s">
        <v>553</v>
      </c>
      <c r="B138" s="13"/>
      <c r="C138" s="13"/>
      <c r="D138" s="13"/>
      <c r="E138" s="13"/>
      <c r="F138" s="13"/>
      <c r="G138" s="13"/>
      <c r="H138" s="13"/>
    </row>
    <row r="139" spans="1:8" x14ac:dyDescent="0.2">
      <c r="A139" s="17" t="s">
        <v>83</v>
      </c>
      <c r="B139" s="17" t="s">
        <v>80</v>
      </c>
      <c r="C139" s="17" t="s">
        <v>81</v>
      </c>
      <c r="D139" s="17" t="s">
        <v>84</v>
      </c>
      <c r="E139" s="17" t="s">
        <v>122</v>
      </c>
      <c r="F139" s="17"/>
      <c r="G139" s="17"/>
      <c r="H139" s="17"/>
    </row>
    <row r="140" spans="1:8" x14ac:dyDescent="0.2">
      <c r="A140" s="16">
        <v>2150</v>
      </c>
      <c r="B140" s="14" t="s">
        <v>554</v>
      </c>
      <c r="C140" s="18">
        <f>SUM(C141:C143)</f>
        <v>0</v>
      </c>
    </row>
    <row r="141" spans="1:8" x14ac:dyDescent="0.2">
      <c r="A141" s="16">
        <v>2151</v>
      </c>
      <c r="B141" s="14" t="s">
        <v>555</v>
      </c>
      <c r="C141" s="18">
        <v>0</v>
      </c>
    </row>
    <row r="142" spans="1:8" x14ac:dyDescent="0.2">
      <c r="A142" s="16">
        <v>2152</v>
      </c>
      <c r="B142" s="14" t="s">
        <v>556</v>
      </c>
      <c r="C142" s="18">
        <v>0</v>
      </c>
    </row>
    <row r="143" spans="1:8" x14ac:dyDescent="0.2">
      <c r="A143" s="16">
        <v>2159</v>
      </c>
      <c r="B143" s="14" t="s">
        <v>212</v>
      </c>
      <c r="C143" s="18">
        <v>0</v>
      </c>
    </row>
    <row r="144" spans="1:8" x14ac:dyDescent="0.2">
      <c r="A144" s="16">
        <v>2240</v>
      </c>
      <c r="B144" s="14" t="s">
        <v>214</v>
      </c>
      <c r="C144" s="18">
        <f>SUM(C145:C147)</f>
        <v>0</v>
      </c>
    </row>
    <row r="145" spans="1:5" x14ac:dyDescent="0.2">
      <c r="A145" s="16">
        <v>2241</v>
      </c>
      <c r="B145" s="14" t="s">
        <v>215</v>
      </c>
      <c r="C145" s="18">
        <v>0</v>
      </c>
    </row>
    <row r="146" spans="1:5" x14ac:dyDescent="0.2">
      <c r="A146" s="16">
        <v>2242</v>
      </c>
      <c r="B146" s="14" t="s">
        <v>216</v>
      </c>
      <c r="C146" s="18">
        <v>0</v>
      </c>
    </row>
    <row r="147" spans="1:5" x14ac:dyDescent="0.2">
      <c r="A147" s="16">
        <v>2249</v>
      </c>
      <c r="B147" s="14" t="s">
        <v>217</v>
      </c>
      <c r="C147" s="18">
        <v>0</v>
      </c>
    </row>
    <row r="149" spans="1:5" x14ac:dyDescent="0.2">
      <c r="A149" s="125" t="s">
        <v>557</v>
      </c>
      <c r="B149" s="125"/>
      <c r="C149" s="125"/>
      <c r="D149" s="125"/>
      <c r="E149" s="125"/>
    </row>
    <row r="150" spans="1:5" x14ac:dyDescent="0.2">
      <c r="A150" s="126" t="s">
        <v>83</v>
      </c>
      <c r="B150" s="126" t="s">
        <v>80</v>
      </c>
      <c r="C150" s="126" t="s">
        <v>81</v>
      </c>
      <c r="D150" s="127" t="s">
        <v>84</v>
      </c>
      <c r="E150" s="127" t="s">
        <v>122</v>
      </c>
    </row>
    <row r="151" spans="1:5" x14ac:dyDescent="0.2">
      <c r="A151" s="128">
        <v>2170</v>
      </c>
      <c r="B151" s="129" t="s">
        <v>558</v>
      </c>
      <c r="C151" s="130">
        <f>SUM(C152:C154)</f>
        <v>0</v>
      </c>
      <c r="D151" s="129"/>
      <c r="E151" s="129"/>
    </row>
    <row r="152" spans="1:5" x14ac:dyDescent="0.2">
      <c r="A152" s="128">
        <v>2171</v>
      </c>
      <c r="B152" s="129" t="s">
        <v>559</v>
      </c>
      <c r="C152" s="130">
        <v>0</v>
      </c>
      <c r="D152" s="129"/>
      <c r="E152" s="129"/>
    </row>
    <row r="153" spans="1:5" x14ac:dyDescent="0.2">
      <c r="A153" s="128">
        <v>2172</v>
      </c>
      <c r="B153" s="129" t="s">
        <v>560</v>
      </c>
      <c r="C153" s="130">
        <v>0</v>
      </c>
      <c r="D153" s="129"/>
      <c r="E153" s="129"/>
    </row>
    <row r="154" spans="1:5" x14ac:dyDescent="0.2">
      <c r="A154" s="128">
        <v>2179</v>
      </c>
      <c r="B154" s="129" t="s">
        <v>561</v>
      </c>
      <c r="C154" s="130">
        <v>0</v>
      </c>
      <c r="D154" s="129"/>
      <c r="E154" s="129"/>
    </row>
    <row r="155" spans="1:5" x14ac:dyDescent="0.2">
      <c r="A155" s="128">
        <v>2260</v>
      </c>
      <c r="B155" s="129" t="s">
        <v>562</v>
      </c>
      <c r="C155" s="130">
        <f>SUM(C156:C159)</f>
        <v>0</v>
      </c>
      <c r="D155" s="129"/>
      <c r="E155" s="129"/>
    </row>
    <row r="156" spans="1:5" x14ac:dyDescent="0.2">
      <c r="A156" s="128">
        <v>2261</v>
      </c>
      <c r="B156" s="129" t="s">
        <v>563</v>
      </c>
      <c r="C156" s="130">
        <v>0</v>
      </c>
      <c r="D156" s="129"/>
      <c r="E156" s="129"/>
    </row>
    <row r="157" spans="1:5" x14ac:dyDescent="0.2">
      <c r="A157" s="128">
        <v>2262</v>
      </c>
      <c r="B157" s="129" t="s">
        <v>564</v>
      </c>
      <c r="C157" s="130">
        <v>0</v>
      </c>
      <c r="D157" s="129"/>
      <c r="E157" s="129"/>
    </row>
    <row r="158" spans="1:5" x14ac:dyDescent="0.2">
      <c r="A158" s="128">
        <v>2263</v>
      </c>
      <c r="B158" s="129" t="s">
        <v>565</v>
      </c>
      <c r="C158" s="130">
        <v>0</v>
      </c>
      <c r="D158" s="129"/>
      <c r="E158" s="129"/>
    </row>
    <row r="159" spans="1:5" x14ac:dyDescent="0.2">
      <c r="A159" s="128">
        <v>2269</v>
      </c>
      <c r="B159" s="129" t="s">
        <v>566</v>
      </c>
      <c r="C159" s="130">
        <v>0</v>
      </c>
      <c r="D159" s="129"/>
      <c r="E159" s="129"/>
    </row>
    <row r="160" spans="1:5" x14ac:dyDescent="0.2">
      <c r="A160" s="129"/>
      <c r="B160" s="129"/>
      <c r="C160" s="129"/>
      <c r="D160" s="129"/>
      <c r="E160" s="129"/>
    </row>
    <row r="161" spans="1:5" x14ac:dyDescent="0.2">
      <c r="A161" s="125" t="s">
        <v>567</v>
      </c>
      <c r="B161" s="125"/>
      <c r="C161" s="125"/>
      <c r="D161" s="125"/>
      <c r="E161" s="125"/>
    </row>
    <row r="162" spans="1:5" x14ac:dyDescent="0.2">
      <c r="A162" s="126" t="s">
        <v>83</v>
      </c>
      <c r="B162" s="126" t="s">
        <v>80</v>
      </c>
      <c r="C162" s="126" t="s">
        <v>81</v>
      </c>
      <c r="D162" s="127" t="s">
        <v>84</v>
      </c>
      <c r="E162" s="127" t="s">
        <v>122</v>
      </c>
    </row>
    <row r="163" spans="1:5" x14ac:dyDescent="0.2">
      <c r="A163" s="128">
        <v>2190</v>
      </c>
      <c r="B163" s="129" t="s">
        <v>568</v>
      </c>
      <c r="C163" s="130">
        <f>SUM(C164:C166)</f>
        <v>0</v>
      </c>
      <c r="D163" s="129"/>
      <c r="E163" s="129"/>
    </row>
    <row r="164" spans="1:5" x14ac:dyDescent="0.2">
      <c r="A164" s="128">
        <v>2191</v>
      </c>
      <c r="B164" s="129" t="s">
        <v>569</v>
      </c>
      <c r="C164" s="130">
        <v>0</v>
      </c>
      <c r="D164" s="129"/>
      <c r="E164" s="129"/>
    </row>
    <row r="165" spans="1:5" x14ac:dyDescent="0.2">
      <c r="A165" s="128">
        <v>2192</v>
      </c>
      <c r="B165" s="129" t="s">
        <v>570</v>
      </c>
      <c r="C165" s="130">
        <v>0</v>
      </c>
      <c r="D165" s="129"/>
      <c r="E165" s="129"/>
    </row>
    <row r="166" spans="1:5" x14ac:dyDescent="0.2">
      <c r="A166" s="128">
        <v>2199</v>
      </c>
      <c r="B166" s="129" t="s">
        <v>213</v>
      </c>
      <c r="C166" s="130">
        <v>0</v>
      </c>
      <c r="D166" s="129"/>
      <c r="E166" s="129"/>
    </row>
    <row r="167" spans="1:5" x14ac:dyDescent="0.2">
      <c r="A167" s="129"/>
      <c r="B167" s="129"/>
      <c r="C167" s="129"/>
      <c r="D167" s="129"/>
      <c r="E167" s="129"/>
    </row>
    <row r="168" spans="1:5" x14ac:dyDescent="0.2">
      <c r="A168" s="129"/>
      <c r="B168" s="129"/>
      <c r="C168" s="129"/>
      <c r="D168" s="129"/>
      <c r="E168" s="129"/>
    </row>
    <row r="169" spans="1:5" x14ac:dyDescent="0.2">
      <c r="A169" s="129"/>
      <c r="B169" s="129" t="s">
        <v>508</v>
      </c>
      <c r="C169" s="129"/>
      <c r="D169" s="129"/>
      <c r="E169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5" orientation="landscape" r:id="rId1"/>
  <rowBreaks count="1" manualBreakCount="1"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588</v>
      </c>
      <c r="B1" s="172"/>
      <c r="C1" s="172"/>
      <c r="D1" s="21" t="s">
        <v>489</v>
      </c>
      <c r="E1" s="22">
        <v>2024</v>
      </c>
    </row>
    <row r="2" spans="1:5" ht="18.95" customHeight="1" x14ac:dyDescent="0.2">
      <c r="A2" s="172" t="s">
        <v>495</v>
      </c>
      <c r="B2" s="172"/>
      <c r="C2" s="172"/>
      <c r="D2" s="21" t="s">
        <v>490</v>
      </c>
      <c r="E2" s="22" t="s">
        <v>492</v>
      </c>
    </row>
    <row r="3" spans="1:5" ht="18.95" customHeight="1" x14ac:dyDescent="0.2">
      <c r="A3" s="172" t="s">
        <v>589</v>
      </c>
      <c r="B3" s="172"/>
      <c r="C3" s="172"/>
      <c r="D3" s="21" t="s">
        <v>491</v>
      </c>
      <c r="E3" s="22">
        <v>4</v>
      </c>
    </row>
    <row r="4" spans="1:5" ht="18.95" customHeight="1" x14ac:dyDescent="0.2">
      <c r="A4" s="172" t="s">
        <v>506</v>
      </c>
      <c r="B4" s="172"/>
      <c r="C4" s="172"/>
      <c r="D4" s="21"/>
      <c r="E4" s="22"/>
    </row>
    <row r="5" spans="1:5" x14ac:dyDescent="0.2">
      <c r="A5" s="24" t="s">
        <v>112</v>
      </c>
      <c r="B5" s="25"/>
      <c r="C5" s="25"/>
      <c r="D5" s="25"/>
      <c r="E5" s="25"/>
    </row>
    <row r="7" spans="1:5" x14ac:dyDescent="0.2">
      <c r="A7" s="25" t="s">
        <v>103</v>
      </c>
      <c r="B7" s="25"/>
      <c r="C7" s="25"/>
      <c r="D7" s="25"/>
      <c r="E7" s="25"/>
    </row>
    <row r="8" spans="1:5" x14ac:dyDescent="0.2">
      <c r="A8" s="26" t="s">
        <v>83</v>
      </c>
      <c r="B8" s="26" t="s">
        <v>80</v>
      </c>
      <c r="C8" s="26" t="s">
        <v>81</v>
      </c>
      <c r="D8" s="26" t="s">
        <v>82</v>
      </c>
      <c r="E8" s="26" t="s">
        <v>84</v>
      </c>
    </row>
    <row r="9" spans="1:5" x14ac:dyDescent="0.2">
      <c r="A9" s="27">
        <v>3110</v>
      </c>
      <c r="B9" s="23" t="s">
        <v>248</v>
      </c>
      <c r="C9" s="28">
        <v>45864040.079999998</v>
      </c>
    </row>
    <row r="10" spans="1:5" x14ac:dyDescent="0.2">
      <c r="A10" s="27">
        <v>3120</v>
      </c>
      <c r="B10" s="23" t="s">
        <v>379</v>
      </c>
      <c r="C10" s="28">
        <v>3598</v>
      </c>
    </row>
    <row r="11" spans="1:5" x14ac:dyDescent="0.2">
      <c r="A11" s="27">
        <v>3130</v>
      </c>
      <c r="B11" s="23" t="s">
        <v>380</v>
      </c>
      <c r="C11" s="28">
        <v>30931251.969999999</v>
      </c>
    </row>
    <row r="13" spans="1:5" x14ac:dyDescent="0.2">
      <c r="A13" s="25" t="s">
        <v>104</v>
      </c>
      <c r="B13" s="25"/>
      <c r="C13" s="25"/>
      <c r="D13" s="25"/>
      <c r="E13" s="25"/>
    </row>
    <row r="14" spans="1:5" x14ac:dyDescent="0.2">
      <c r="A14" s="26" t="s">
        <v>83</v>
      </c>
      <c r="B14" s="26" t="s">
        <v>80</v>
      </c>
      <c r="C14" s="26" t="s">
        <v>81</v>
      </c>
      <c r="D14" s="26" t="s">
        <v>381</v>
      </c>
      <c r="E14" s="26"/>
    </row>
    <row r="15" spans="1:5" x14ac:dyDescent="0.2">
      <c r="A15" s="27">
        <v>3210</v>
      </c>
      <c r="B15" s="23" t="s">
        <v>382</v>
      </c>
      <c r="C15" s="28">
        <v>246229.98</v>
      </c>
    </row>
    <row r="16" spans="1:5" x14ac:dyDescent="0.2">
      <c r="A16" s="27">
        <v>3220</v>
      </c>
      <c r="B16" s="23" t="s">
        <v>383</v>
      </c>
      <c r="C16" s="28">
        <v>1514494.08</v>
      </c>
    </row>
    <row r="17" spans="1:3" x14ac:dyDescent="0.2">
      <c r="A17" s="27">
        <v>3230</v>
      </c>
      <c r="B17" s="23" t="s">
        <v>384</v>
      </c>
      <c r="C17" s="28">
        <f>SUM(C18:C21)</f>
        <v>0</v>
      </c>
    </row>
    <row r="18" spans="1:3" x14ac:dyDescent="0.2">
      <c r="A18" s="27">
        <v>3231</v>
      </c>
      <c r="B18" s="23" t="s">
        <v>385</v>
      </c>
      <c r="C18" s="28">
        <v>0</v>
      </c>
    </row>
    <row r="19" spans="1:3" x14ac:dyDescent="0.2">
      <c r="A19" s="27">
        <v>3232</v>
      </c>
      <c r="B19" s="23" t="s">
        <v>386</v>
      </c>
      <c r="C19" s="28">
        <v>0</v>
      </c>
    </row>
    <row r="20" spans="1:3" x14ac:dyDescent="0.2">
      <c r="A20" s="27">
        <v>3233</v>
      </c>
      <c r="B20" s="23" t="s">
        <v>387</v>
      </c>
      <c r="C20" s="28">
        <v>0</v>
      </c>
    </row>
    <row r="21" spans="1:3" x14ac:dyDescent="0.2">
      <c r="A21" s="27">
        <v>3239</v>
      </c>
      <c r="B21" s="23" t="s">
        <v>388</v>
      </c>
      <c r="C21" s="28">
        <v>0</v>
      </c>
    </row>
    <row r="22" spans="1:3" x14ac:dyDescent="0.2">
      <c r="A22" s="27">
        <v>3240</v>
      </c>
      <c r="B22" s="23" t="s">
        <v>389</v>
      </c>
      <c r="C22" s="28">
        <f>SUM(C23:C25)</f>
        <v>0</v>
      </c>
    </row>
    <row r="23" spans="1:3" x14ac:dyDescent="0.2">
      <c r="A23" s="27">
        <v>3241</v>
      </c>
      <c r="B23" s="23" t="s">
        <v>390</v>
      </c>
      <c r="C23" s="28">
        <v>0</v>
      </c>
    </row>
    <row r="24" spans="1:3" x14ac:dyDescent="0.2">
      <c r="A24" s="27">
        <v>3242</v>
      </c>
      <c r="B24" s="23" t="s">
        <v>391</v>
      </c>
      <c r="C24" s="28">
        <v>0</v>
      </c>
    </row>
    <row r="25" spans="1:3" x14ac:dyDescent="0.2">
      <c r="A25" s="27">
        <v>3243</v>
      </c>
      <c r="B25" s="23" t="s">
        <v>392</v>
      </c>
      <c r="C25" s="28">
        <v>0</v>
      </c>
    </row>
    <row r="26" spans="1:3" x14ac:dyDescent="0.2">
      <c r="A26" s="27">
        <v>3250</v>
      </c>
      <c r="B26" s="23" t="s">
        <v>393</v>
      </c>
      <c r="C26" s="28">
        <f>SUM(C27:C28)</f>
        <v>0</v>
      </c>
    </row>
    <row r="27" spans="1:3" x14ac:dyDescent="0.2">
      <c r="A27" s="27">
        <v>3251</v>
      </c>
      <c r="B27" s="23" t="s">
        <v>394</v>
      </c>
      <c r="C27" s="28">
        <v>0</v>
      </c>
    </row>
    <row r="28" spans="1:3" x14ac:dyDescent="0.2">
      <c r="A28" s="27">
        <v>3252</v>
      </c>
      <c r="B28" s="23" t="s">
        <v>395</v>
      </c>
      <c r="C28" s="28">
        <v>0</v>
      </c>
    </row>
    <row r="30" spans="1:3" x14ac:dyDescent="0.2">
      <c r="B30" s="23" t="s">
        <v>508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zoomScale="130" zoomScaleNormal="130"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588</v>
      </c>
      <c r="B1" s="172"/>
      <c r="C1" s="172"/>
      <c r="D1" s="21" t="s">
        <v>489</v>
      </c>
      <c r="E1" s="22">
        <v>2024</v>
      </c>
    </row>
    <row r="2" spans="1:5" s="29" customFormat="1" ht="18.95" customHeight="1" x14ac:dyDescent="0.25">
      <c r="A2" s="172" t="s">
        <v>496</v>
      </c>
      <c r="B2" s="172"/>
      <c r="C2" s="172"/>
      <c r="D2" s="21" t="s">
        <v>490</v>
      </c>
      <c r="E2" s="22" t="s">
        <v>492</v>
      </c>
    </row>
    <row r="3" spans="1:5" s="29" customFormat="1" ht="18.95" customHeight="1" x14ac:dyDescent="0.25">
      <c r="A3" s="172" t="s">
        <v>589</v>
      </c>
      <c r="B3" s="172"/>
      <c r="C3" s="172"/>
      <c r="D3" s="21" t="s">
        <v>491</v>
      </c>
      <c r="E3" s="22">
        <v>4</v>
      </c>
    </row>
    <row r="4" spans="1:5" s="29" customFormat="1" ht="18.95" customHeight="1" x14ac:dyDescent="0.25">
      <c r="A4" s="172" t="s">
        <v>506</v>
      </c>
      <c r="B4" s="172"/>
      <c r="C4" s="172"/>
      <c r="D4" s="21"/>
      <c r="E4" s="22"/>
    </row>
    <row r="5" spans="1:5" x14ac:dyDescent="0.2">
      <c r="A5" s="24" t="s">
        <v>112</v>
      </c>
      <c r="B5" s="25"/>
      <c r="C5" s="25"/>
      <c r="D5" s="25"/>
      <c r="E5" s="25"/>
    </row>
    <row r="7" spans="1:5" x14ac:dyDescent="0.2">
      <c r="A7" s="25" t="s">
        <v>577</v>
      </c>
      <c r="B7" s="25"/>
      <c r="C7" s="25"/>
      <c r="D7" s="25"/>
      <c r="E7" s="154"/>
    </row>
    <row r="8" spans="1:5" x14ac:dyDescent="0.2">
      <c r="A8" s="26" t="s">
        <v>83</v>
      </c>
      <c r="B8" s="26" t="s">
        <v>80</v>
      </c>
      <c r="C8" s="83">
        <v>2024</v>
      </c>
      <c r="D8" s="83">
        <v>2023</v>
      </c>
      <c r="E8" s="155"/>
    </row>
    <row r="9" spans="1:5" x14ac:dyDescent="0.2">
      <c r="A9" s="27">
        <v>1111</v>
      </c>
      <c r="B9" s="23" t="s">
        <v>396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397</v>
      </c>
      <c r="C10" s="28">
        <v>2243502.0699999998</v>
      </c>
      <c r="D10" s="28">
        <v>3152197.22</v>
      </c>
    </row>
    <row r="11" spans="1:5" x14ac:dyDescent="0.2">
      <c r="A11" s="27">
        <v>1113</v>
      </c>
      <c r="B11" s="23" t="s">
        <v>398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113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114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399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400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509</v>
      </c>
      <c r="C16" s="84">
        <f>SUM(C9:C15)</f>
        <v>2243502.0699999998</v>
      </c>
      <c r="D16" s="84">
        <f>SUM(D9:D15)</f>
        <v>3152197.22</v>
      </c>
    </row>
    <row r="19" spans="1:4" x14ac:dyDescent="0.2">
      <c r="A19" s="25" t="s">
        <v>578</v>
      </c>
      <c r="B19" s="25"/>
      <c r="C19" s="25"/>
      <c r="D19" s="25"/>
    </row>
    <row r="20" spans="1:4" x14ac:dyDescent="0.2">
      <c r="A20" s="26" t="s">
        <v>83</v>
      </c>
      <c r="B20" s="26" t="s">
        <v>80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144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145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146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147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148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149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150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151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152</v>
      </c>
      <c r="C29" s="84">
        <f>SUM(C30:C37)</f>
        <v>162218.32</v>
      </c>
      <c r="D29" s="84">
        <f>SUM(D30:D37)</f>
        <v>23472.66</v>
      </c>
    </row>
    <row r="30" spans="1:4" x14ac:dyDescent="0.2">
      <c r="A30" s="27">
        <v>1241</v>
      </c>
      <c r="B30" s="23" t="s">
        <v>153</v>
      </c>
      <c r="C30" s="28">
        <v>52068</v>
      </c>
      <c r="D30" s="28">
        <v>23472.66</v>
      </c>
    </row>
    <row r="31" spans="1:4" x14ac:dyDescent="0.2">
      <c r="A31" s="27">
        <v>1242</v>
      </c>
      <c r="B31" s="23" t="s">
        <v>154</v>
      </c>
      <c r="C31" s="28">
        <v>28950.32</v>
      </c>
      <c r="D31" s="28">
        <v>0</v>
      </c>
    </row>
    <row r="32" spans="1:4" x14ac:dyDescent="0.2">
      <c r="A32" s="27">
        <v>1243</v>
      </c>
      <c r="B32" s="23" t="s">
        <v>155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156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157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158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159</v>
      </c>
      <c r="C36" s="28">
        <v>81200</v>
      </c>
      <c r="D36" s="28">
        <v>0</v>
      </c>
    </row>
    <row r="37" spans="1:5" x14ac:dyDescent="0.2">
      <c r="A37" s="27">
        <v>1248</v>
      </c>
      <c r="B37" s="23" t="s">
        <v>160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162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163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164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165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166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167</v>
      </c>
      <c r="C43" s="136">
        <v>0</v>
      </c>
      <c r="D43" s="136">
        <v>0</v>
      </c>
    </row>
    <row r="44" spans="1:5" x14ac:dyDescent="0.2">
      <c r="B44" s="85" t="s">
        <v>510</v>
      </c>
      <c r="C44" s="84">
        <f>C21+C29+C38</f>
        <v>162218.32</v>
      </c>
      <c r="D44" s="84">
        <f>D21+D29+D38</f>
        <v>23472.66</v>
      </c>
    </row>
    <row r="45" spans="1:5" x14ac:dyDescent="0.2">
      <c r="E45" s="153"/>
    </row>
    <row r="46" spans="1:5" x14ac:dyDescent="0.2">
      <c r="A46" s="25" t="s">
        <v>579</v>
      </c>
      <c r="B46" s="25"/>
      <c r="C46" s="25"/>
      <c r="D46" s="25"/>
      <c r="E46" s="159"/>
    </row>
    <row r="47" spans="1:5" x14ac:dyDescent="0.2">
      <c r="A47" s="26" t="s">
        <v>83</v>
      </c>
      <c r="B47" s="26" t="s">
        <v>80</v>
      </c>
      <c r="C47" s="83">
        <v>2024</v>
      </c>
      <c r="D47" s="83">
        <v>2023</v>
      </c>
      <c r="E47" s="160"/>
    </row>
    <row r="48" spans="1:5" x14ac:dyDescent="0.2">
      <c r="A48" s="128">
        <v>5120</v>
      </c>
      <c r="B48" s="152" t="s">
        <v>140</v>
      </c>
      <c r="C48" s="130">
        <v>0</v>
      </c>
      <c r="D48" s="130">
        <v>0</v>
      </c>
    </row>
    <row r="49" spans="1:4" x14ac:dyDescent="0.2">
      <c r="A49" s="103">
        <v>5130</v>
      </c>
      <c r="B49" s="104" t="s">
        <v>529</v>
      </c>
      <c r="C49" s="105">
        <v>0</v>
      </c>
      <c r="D49" s="105">
        <v>234641.2</v>
      </c>
    </row>
    <row r="50" spans="1:4" x14ac:dyDescent="0.2">
      <c r="A50" s="34">
        <v>5400</v>
      </c>
      <c r="B50" s="35" t="s">
        <v>338</v>
      </c>
      <c r="C50" s="84">
        <f>C51+C53+C55+C57+C59</f>
        <v>0</v>
      </c>
      <c r="D50" s="84">
        <f>D51+D53+D55+D57+D59</f>
        <v>0</v>
      </c>
    </row>
    <row r="51" spans="1:4" x14ac:dyDescent="0.2">
      <c r="A51" s="27">
        <v>5410</v>
      </c>
      <c r="B51" s="23" t="s">
        <v>501</v>
      </c>
      <c r="C51" s="28">
        <f>C52</f>
        <v>0</v>
      </c>
      <c r="D51" s="28">
        <f>D52</f>
        <v>0</v>
      </c>
    </row>
    <row r="52" spans="1:4" x14ac:dyDescent="0.2">
      <c r="A52" s="27">
        <v>5411</v>
      </c>
      <c r="B52" s="23" t="s">
        <v>340</v>
      </c>
      <c r="C52" s="28">
        <v>0</v>
      </c>
      <c r="D52" s="28">
        <v>0</v>
      </c>
    </row>
    <row r="53" spans="1:4" x14ac:dyDescent="0.2">
      <c r="A53" s="27">
        <v>5420</v>
      </c>
      <c r="B53" s="23" t="s">
        <v>502</v>
      </c>
      <c r="C53" s="28">
        <f>C54</f>
        <v>0</v>
      </c>
      <c r="D53" s="28">
        <f>D54</f>
        <v>0</v>
      </c>
    </row>
    <row r="54" spans="1:4" x14ac:dyDescent="0.2">
      <c r="A54" s="27">
        <v>5421</v>
      </c>
      <c r="B54" s="23" t="s">
        <v>343</v>
      </c>
      <c r="C54" s="28">
        <v>0</v>
      </c>
      <c r="D54" s="28">
        <v>0</v>
      </c>
    </row>
    <row r="55" spans="1:4" x14ac:dyDescent="0.2">
      <c r="A55" s="27">
        <v>5430</v>
      </c>
      <c r="B55" s="23" t="s">
        <v>503</v>
      </c>
      <c r="C55" s="28">
        <f>C56</f>
        <v>0</v>
      </c>
      <c r="D55" s="28">
        <f>D56</f>
        <v>0</v>
      </c>
    </row>
    <row r="56" spans="1:4" x14ac:dyDescent="0.2">
      <c r="A56" s="27">
        <v>5431</v>
      </c>
      <c r="B56" s="23" t="s">
        <v>346</v>
      </c>
      <c r="C56" s="28">
        <v>0</v>
      </c>
      <c r="D56" s="28">
        <v>0</v>
      </c>
    </row>
    <row r="57" spans="1:4" x14ac:dyDescent="0.2">
      <c r="A57" s="27">
        <v>5440</v>
      </c>
      <c r="B57" s="23" t="s">
        <v>504</v>
      </c>
      <c r="C57" s="28">
        <f>C58</f>
        <v>0</v>
      </c>
      <c r="D57" s="28">
        <f>D58</f>
        <v>0</v>
      </c>
    </row>
    <row r="58" spans="1:4" x14ac:dyDescent="0.2">
      <c r="A58" s="27">
        <v>5441</v>
      </c>
      <c r="B58" s="23" t="s">
        <v>504</v>
      </c>
      <c r="C58" s="28">
        <v>0</v>
      </c>
      <c r="D58" s="28">
        <v>0</v>
      </c>
    </row>
    <row r="59" spans="1:4" x14ac:dyDescent="0.2">
      <c r="A59" s="27">
        <v>5450</v>
      </c>
      <c r="B59" s="23" t="s">
        <v>505</v>
      </c>
      <c r="C59" s="28">
        <f>SUM(C60:C61)</f>
        <v>0</v>
      </c>
      <c r="D59" s="28">
        <f>SUM(D60:D61)</f>
        <v>0</v>
      </c>
    </row>
    <row r="60" spans="1:4" x14ac:dyDescent="0.2">
      <c r="A60" s="27">
        <v>5451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5452</v>
      </c>
      <c r="B61" s="23" t="s">
        <v>351</v>
      </c>
      <c r="C61" s="28">
        <v>0</v>
      </c>
      <c r="D61" s="28">
        <v>0</v>
      </c>
    </row>
    <row r="62" spans="1:4" x14ac:dyDescent="0.2">
      <c r="A62" s="34">
        <v>5500</v>
      </c>
      <c r="B62" s="35" t="s">
        <v>352</v>
      </c>
      <c r="C62" s="84">
        <f>C63+C72+C75+C81</f>
        <v>277742.14</v>
      </c>
      <c r="D62" s="84">
        <f>D63+D72+D75+D81</f>
        <v>248638.80000000002</v>
      </c>
    </row>
    <row r="63" spans="1:4" x14ac:dyDescent="0.2">
      <c r="A63" s="27">
        <v>5510</v>
      </c>
      <c r="B63" s="23" t="s">
        <v>353</v>
      </c>
      <c r="C63" s="28">
        <f>SUM(C64:C71)</f>
        <v>57190.87</v>
      </c>
      <c r="D63" s="28">
        <f>SUM(D64:D71)</f>
        <v>49553.599999999999</v>
      </c>
    </row>
    <row r="64" spans="1:4" x14ac:dyDescent="0.2">
      <c r="A64" s="27">
        <v>5511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5512</v>
      </c>
      <c r="B65" s="23" t="s">
        <v>355</v>
      </c>
      <c r="C65" s="28">
        <v>0</v>
      </c>
      <c r="D65" s="28">
        <v>0</v>
      </c>
    </row>
    <row r="66" spans="1:4" x14ac:dyDescent="0.2">
      <c r="A66" s="27">
        <v>5513</v>
      </c>
      <c r="B66" s="23" t="s">
        <v>356</v>
      </c>
      <c r="C66" s="28">
        <v>0</v>
      </c>
      <c r="D66" s="28">
        <v>0</v>
      </c>
    </row>
    <row r="67" spans="1:4" x14ac:dyDescent="0.2">
      <c r="A67" s="27">
        <v>5514</v>
      </c>
      <c r="B67" s="23" t="s">
        <v>357</v>
      </c>
      <c r="C67" s="28">
        <v>0</v>
      </c>
      <c r="D67" s="28">
        <v>0</v>
      </c>
    </row>
    <row r="68" spans="1:4" x14ac:dyDescent="0.2">
      <c r="A68" s="27">
        <v>5515</v>
      </c>
      <c r="B68" s="23" t="s">
        <v>358</v>
      </c>
      <c r="C68" s="28">
        <v>57190.87</v>
      </c>
      <c r="D68" s="28">
        <v>49553.599999999999</v>
      </c>
    </row>
    <row r="69" spans="1:4" x14ac:dyDescent="0.2">
      <c r="A69" s="27">
        <v>5516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5517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5518</v>
      </c>
      <c r="B71" s="23" t="s">
        <v>41</v>
      </c>
      <c r="C71" s="28">
        <v>0</v>
      </c>
      <c r="D71" s="28">
        <v>0</v>
      </c>
    </row>
    <row r="72" spans="1:4" x14ac:dyDescent="0.2">
      <c r="A72" s="27">
        <v>5520</v>
      </c>
      <c r="B72" s="23" t="s">
        <v>40</v>
      </c>
      <c r="C72" s="28">
        <f>SUM(C73:C74)</f>
        <v>0</v>
      </c>
      <c r="D72" s="28">
        <f>SUM(D73:D74)</f>
        <v>0</v>
      </c>
    </row>
    <row r="73" spans="1:4" x14ac:dyDescent="0.2">
      <c r="A73" s="27">
        <v>5521</v>
      </c>
      <c r="B73" s="23" t="s">
        <v>361</v>
      </c>
      <c r="C73" s="28">
        <v>0</v>
      </c>
      <c r="D73" s="28">
        <v>0</v>
      </c>
    </row>
    <row r="74" spans="1:4" x14ac:dyDescent="0.2">
      <c r="A74" s="27">
        <v>5522</v>
      </c>
      <c r="B74" s="23" t="s">
        <v>362</v>
      </c>
      <c r="C74" s="28">
        <v>0</v>
      </c>
      <c r="D74" s="28">
        <v>0</v>
      </c>
    </row>
    <row r="75" spans="1:4" x14ac:dyDescent="0.2">
      <c r="A75" s="27">
        <v>5530</v>
      </c>
      <c r="B75" s="23" t="s">
        <v>363</v>
      </c>
      <c r="C75" s="28">
        <f>SUM(C76:C80)</f>
        <v>220539.15</v>
      </c>
      <c r="D75" s="28">
        <f>SUM(D76:D80)</f>
        <v>199074.75</v>
      </c>
    </row>
    <row r="76" spans="1:4" x14ac:dyDescent="0.2">
      <c r="A76" s="27">
        <v>5531</v>
      </c>
      <c r="B76" s="23" t="s">
        <v>364</v>
      </c>
      <c r="C76" s="28">
        <v>220539.15</v>
      </c>
      <c r="D76" s="28">
        <v>199074.75</v>
      </c>
    </row>
    <row r="77" spans="1:4" x14ac:dyDescent="0.2">
      <c r="A77" s="27">
        <v>5532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5533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5534</v>
      </c>
      <c r="B79" s="23" t="s">
        <v>367</v>
      </c>
      <c r="C79" s="28">
        <v>0</v>
      </c>
      <c r="D79" s="28">
        <v>0</v>
      </c>
    </row>
    <row r="80" spans="1:4" x14ac:dyDescent="0.2">
      <c r="A80" s="27">
        <v>5535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5590</v>
      </c>
      <c r="B81" s="23" t="s">
        <v>369</v>
      </c>
      <c r="C81" s="28">
        <f>SUM(C82:C89)</f>
        <v>12.12</v>
      </c>
      <c r="D81" s="28">
        <f>SUM(D82:D89)</f>
        <v>10.45</v>
      </c>
    </row>
    <row r="82" spans="1:4" x14ac:dyDescent="0.2">
      <c r="A82" s="27">
        <v>5591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5592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5593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5594</v>
      </c>
      <c r="B85" s="23" t="s">
        <v>373</v>
      </c>
      <c r="C85" s="28">
        <v>0</v>
      </c>
      <c r="D85" s="28">
        <v>0</v>
      </c>
    </row>
    <row r="86" spans="1:4" x14ac:dyDescent="0.2">
      <c r="A86" s="27">
        <v>5595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5596</v>
      </c>
      <c r="B87" s="23" t="s">
        <v>269</v>
      </c>
      <c r="C87" s="28">
        <v>0</v>
      </c>
      <c r="D87" s="28">
        <v>0</v>
      </c>
    </row>
    <row r="88" spans="1:4" x14ac:dyDescent="0.2">
      <c r="A88" s="27">
        <v>5597</v>
      </c>
      <c r="B88" s="23" t="s">
        <v>375</v>
      </c>
      <c r="C88" s="28">
        <v>0</v>
      </c>
      <c r="D88" s="28">
        <v>0</v>
      </c>
    </row>
    <row r="89" spans="1:4" x14ac:dyDescent="0.2">
      <c r="A89" s="27">
        <v>5599</v>
      </c>
      <c r="B89" s="23" t="s">
        <v>376</v>
      </c>
      <c r="C89" s="28">
        <v>12.12</v>
      </c>
      <c r="D89" s="28">
        <v>10.45</v>
      </c>
    </row>
    <row r="90" spans="1:4" x14ac:dyDescent="0.2">
      <c r="A90" s="34">
        <v>5600</v>
      </c>
      <c r="B90" s="35" t="s">
        <v>39</v>
      </c>
      <c r="C90" s="84">
        <f>C91</f>
        <v>0</v>
      </c>
      <c r="D90" s="84">
        <f>D91</f>
        <v>0</v>
      </c>
    </row>
    <row r="91" spans="1:4" x14ac:dyDescent="0.2">
      <c r="A91" s="27">
        <v>5610</v>
      </c>
      <c r="B91" s="23" t="s">
        <v>377</v>
      </c>
      <c r="C91" s="28">
        <f>C92</f>
        <v>0</v>
      </c>
      <c r="D91" s="28">
        <f>D92</f>
        <v>0</v>
      </c>
    </row>
    <row r="92" spans="1:4" x14ac:dyDescent="0.2">
      <c r="A92" s="27">
        <v>5611</v>
      </c>
      <c r="B92" s="23" t="s">
        <v>378</v>
      </c>
      <c r="C92" s="28">
        <v>0</v>
      </c>
      <c r="D92" s="28">
        <v>0</v>
      </c>
    </row>
    <row r="93" spans="1:4" x14ac:dyDescent="0.2">
      <c r="A93" s="34">
        <v>2110</v>
      </c>
      <c r="B93" s="88" t="s">
        <v>511</v>
      </c>
      <c r="C93" s="84">
        <f>SUM(C94:C98)</f>
        <v>5885</v>
      </c>
      <c r="D93" s="84">
        <f>SUM(D94:D98)</f>
        <v>90200.3</v>
      </c>
    </row>
    <row r="94" spans="1:4" x14ac:dyDescent="0.2">
      <c r="A94" s="27">
        <v>2111</v>
      </c>
      <c r="B94" s="23" t="s">
        <v>512</v>
      </c>
      <c r="C94" s="28">
        <v>0</v>
      </c>
      <c r="D94" s="28">
        <v>0</v>
      </c>
    </row>
    <row r="95" spans="1:4" x14ac:dyDescent="0.2">
      <c r="A95" s="27">
        <v>2112</v>
      </c>
      <c r="B95" s="23" t="s">
        <v>513</v>
      </c>
      <c r="C95" s="28">
        <v>0</v>
      </c>
      <c r="D95" s="28">
        <v>78.16</v>
      </c>
    </row>
    <row r="96" spans="1:4" x14ac:dyDescent="0.2">
      <c r="A96" s="27">
        <v>2112</v>
      </c>
      <c r="B96" s="23" t="s">
        <v>514</v>
      </c>
      <c r="C96" s="28">
        <v>5885</v>
      </c>
      <c r="D96" s="28">
        <v>90122.14</v>
      </c>
    </row>
    <row r="97" spans="1:4" x14ac:dyDescent="0.2">
      <c r="A97" s="27">
        <v>2115</v>
      </c>
      <c r="B97" s="23" t="s">
        <v>515</v>
      </c>
      <c r="C97" s="28">
        <v>0</v>
      </c>
      <c r="D97" s="28">
        <v>0</v>
      </c>
    </row>
    <row r="98" spans="1:4" x14ac:dyDescent="0.2">
      <c r="A98" s="27">
        <v>2114</v>
      </c>
      <c r="B98" s="23" t="s">
        <v>516</v>
      </c>
      <c r="C98" s="28">
        <v>0</v>
      </c>
      <c r="D98" s="28">
        <v>0</v>
      </c>
    </row>
    <row r="99" spans="1:4" x14ac:dyDescent="0.2">
      <c r="A99" s="27"/>
      <c r="B99" s="85" t="s">
        <v>517</v>
      </c>
      <c r="C99" s="84">
        <f>+C100</f>
        <v>0</v>
      </c>
      <c r="D99" s="84">
        <f>+D100</f>
        <v>26000</v>
      </c>
    </row>
    <row r="100" spans="1:4" x14ac:dyDescent="0.2">
      <c r="A100" s="100">
        <v>3100</v>
      </c>
      <c r="B100" s="106" t="s">
        <v>530</v>
      </c>
      <c r="C100" s="107">
        <f>SUM(C101:C104)</f>
        <v>0</v>
      </c>
      <c r="D100" s="107">
        <f>SUM(D101:D104)</f>
        <v>26000</v>
      </c>
    </row>
    <row r="101" spans="1:4" x14ac:dyDescent="0.2">
      <c r="A101" s="103"/>
      <c r="B101" s="108" t="s">
        <v>531</v>
      </c>
      <c r="C101" s="109">
        <v>0</v>
      </c>
      <c r="D101" s="109">
        <v>26000</v>
      </c>
    </row>
    <row r="102" spans="1:4" x14ac:dyDescent="0.2">
      <c r="A102" s="103"/>
      <c r="B102" s="108" t="s">
        <v>532</v>
      </c>
      <c r="C102" s="109">
        <v>0</v>
      </c>
      <c r="D102" s="109">
        <v>0</v>
      </c>
    </row>
    <row r="103" spans="1:4" x14ac:dyDescent="0.2">
      <c r="A103" s="103"/>
      <c r="B103" s="108" t="s">
        <v>533</v>
      </c>
      <c r="C103" s="109">
        <v>0</v>
      </c>
      <c r="D103" s="109">
        <v>0</v>
      </c>
    </row>
    <row r="104" spans="1:4" x14ac:dyDescent="0.2">
      <c r="A104" s="103"/>
      <c r="B104" s="108" t="s">
        <v>534</v>
      </c>
      <c r="C104" s="109">
        <v>0</v>
      </c>
      <c r="D104" s="109">
        <v>0</v>
      </c>
    </row>
    <row r="105" spans="1:4" x14ac:dyDescent="0.2">
      <c r="A105" s="103"/>
      <c r="B105" s="110" t="s">
        <v>535</v>
      </c>
      <c r="C105" s="102">
        <f>+C106</f>
        <v>0</v>
      </c>
      <c r="D105" s="102">
        <f>+D106</f>
        <v>593823.77</v>
      </c>
    </row>
    <row r="106" spans="1:4" x14ac:dyDescent="0.2">
      <c r="A106" s="100">
        <v>1270</v>
      </c>
      <c r="B106" s="101" t="s">
        <v>168</v>
      </c>
      <c r="C106" s="107">
        <f>+C107</f>
        <v>0</v>
      </c>
      <c r="D106" s="107">
        <f>+D107</f>
        <v>593823.77</v>
      </c>
    </row>
    <row r="107" spans="1:4" x14ac:dyDescent="0.2">
      <c r="A107" s="103">
        <v>1273</v>
      </c>
      <c r="B107" s="104" t="s">
        <v>536</v>
      </c>
      <c r="C107" s="109">
        <v>0</v>
      </c>
      <c r="D107" s="109">
        <v>593823.77</v>
      </c>
    </row>
    <row r="108" spans="1:4" x14ac:dyDescent="0.2">
      <c r="A108" s="103"/>
      <c r="B108" s="110" t="s">
        <v>537</v>
      </c>
      <c r="C108" s="102">
        <f>+C109+C131</f>
        <v>332073.88</v>
      </c>
      <c r="D108" s="102">
        <f>+D109+D131</f>
        <v>91262.43</v>
      </c>
    </row>
    <row r="109" spans="1:4" x14ac:dyDescent="0.2">
      <c r="A109" s="100">
        <v>4300</v>
      </c>
      <c r="B109" s="106" t="s">
        <v>583</v>
      </c>
      <c r="C109" s="107">
        <f>C123+C110+C113+C119+C121</f>
        <v>89.88</v>
      </c>
      <c r="D109" s="111">
        <f>D123+D110+D113+D119+D121</f>
        <v>6.43</v>
      </c>
    </row>
    <row r="110" spans="1:4" x14ac:dyDescent="0.2">
      <c r="A110" s="100">
        <v>4310</v>
      </c>
      <c r="B110" s="106" t="s">
        <v>256</v>
      </c>
      <c r="C110" s="107">
        <f>SUM(C111:C112)</f>
        <v>0</v>
      </c>
      <c r="D110" s="107">
        <f>SUM(D111:D112)</f>
        <v>0</v>
      </c>
    </row>
    <row r="111" spans="1:4" x14ac:dyDescent="0.2">
      <c r="A111" s="103">
        <v>4311</v>
      </c>
      <c r="B111" s="108" t="s">
        <v>422</v>
      </c>
      <c r="C111" s="109">
        <v>0</v>
      </c>
      <c r="D111" s="151">
        <v>0</v>
      </c>
    </row>
    <row r="112" spans="1:4" x14ac:dyDescent="0.2">
      <c r="A112" s="103">
        <v>4319</v>
      </c>
      <c r="B112" s="108" t="s">
        <v>257</v>
      </c>
      <c r="C112" s="109">
        <v>0</v>
      </c>
      <c r="D112" s="151">
        <v>0</v>
      </c>
    </row>
    <row r="113" spans="1:4" x14ac:dyDescent="0.2">
      <c r="A113" s="100">
        <v>4320</v>
      </c>
      <c r="B113" s="106" t="s">
        <v>258</v>
      </c>
      <c r="C113" s="107">
        <f>SUM(C114:C118)</f>
        <v>0</v>
      </c>
      <c r="D113" s="107">
        <f>SUM(D114:D118)</f>
        <v>0</v>
      </c>
    </row>
    <row r="114" spans="1:4" x14ac:dyDescent="0.2">
      <c r="A114" s="103">
        <v>4321</v>
      </c>
      <c r="B114" s="108" t="s">
        <v>259</v>
      </c>
      <c r="C114" s="109">
        <v>0</v>
      </c>
      <c r="D114" s="151">
        <v>0</v>
      </c>
    </row>
    <row r="115" spans="1:4" x14ac:dyDescent="0.2">
      <c r="A115" s="103">
        <v>4322</v>
      </c>
      <c r="B115" s="108" t="s">
        <v>260</v>
      </c>
      <c r="C115" s="109">
        <v>0</v>
      </c>
      <c r="D115" s="151">
        <v>0</v>
      </c>
    </row>
    <row r="116" spans="1:4" x14ac:dyDescent="0.2">
      <c r="A116" s="103">
        <v>4323</v>
      </c>
      <c r="B116" s="108" t="s">
        <v>261</v>
      </c>
      <c r="C116" s="109">
        <v>0</v>
      </c>
      <c r="D116" s="151">
        <v>0</v>
      </c>
    </row>
    <row r="117" spans="1:4" x14ac:dyDescent="0.2">
      <c r="A117" s="103">
        <v>4324</v>
      </c>
      <c r="B117" s="108" t="s">
        <v>262</v>
      </c>
      <c r="C117" s="109">
        <v>0</v>
      </c>
      <c r="D117" s="151">
        <v>0</v>
      </c>
    </row>
    <row r="118" spans="1:4" x14ac:dyDescent="0.2">
      <c r="A118" s="103">
        <v>4325</v>
      </c>
      <c r="B118" s="108" t="s">
        <v>263</v>
      </c>
      <c r="C118" s="109">
        <v>0</v>
      </c>
      <c r="D118" s="151">
        <v>0</v>
      </c>
    </row>
    <row r="119" spans="1:4" x14ac:dyDescent="0.2">
      <c r="A119" s="100">
        <v>4330</v>
      </c>
      <c r="B119" s="106" t="s">
        <v>264</v>
      </c>
      <c r="C119" s="107">
        <f>C120</f>
        <v>0</v>
      </c>
      <c r="D119" s="107">
        <f>D120</f>
        <v>0</v>
      </c>
    </row>
    <row r="120" spans="1:4" x14ac:dyDescent="0.2">
      <c r="A120" s="103">
        <v>4331</v>
      </c>
      <c r="B120" s="108" t="s">
        <v>264</v>
      </c>
      <c r="C120" s="109">
        <v>0</v>
      </c>
      <c r="D120" s="151">
        <v>0</v>
      </c>
    </row>
    <row r="121" spans="1:4" x14ac:dyDescent="0.2">
      <c r="A121" s="100">
        <v>4340</v>
      </c>
      <c r="B121" s="106" t="s">
        <v>265</v>
      </c>
      <c r="C121" s="107">
        <f>C122</f>
        <v>0</v>
      </c>
      <c r="D121" s="107">
        <f>D122</f>
        <v>0</v>
      </c>
    </row>
    <row r="122" spans="1:4" x14ac:dyDescent="0.2">
      <c r="A122" s="103">
        <v>4341</v>
      </c>
      <c r="B122" s="108" t="s">
        <v>265</v>
      </c>
      <c r="C122" s="109">
        <v>0</v>
      </c>
      <c r="D122" s="151">
        <v>0</v>
      </c>
    </row>
    <row r="123" spans="1:4" x14ac:dyDescent="0.2">
      <c r="A123" s="139">
        <v>4390</v>
      </c>
      <c r="B123" s="140" t="s">
        <v>266</v>
      </c>
      <c r="C123" s="141">
        <f>SUM(C124:C130)</f>
        <v>89.88</v>
      </c>
      <c r="D123" s="141">
        <f>SUM(D124:D130)</f>
        <v>6.43</v>
      </c>
    </row>
    <row r="124" spans="1:4" x14ac:dyDescent="0.2">
      <c r="A124" s="81">
        <v>4392</v>
      </c>
      <c r="B124" s="137" t="s">
        <v>267</v>
      </c>
      <c r="C124" s="138">
        <v>0</v>
      </c>
      <c r="D124" s="138">
        <v>0</v>
      </c>
    </row>
    <row r="125" spans="1:4" x14ac:dyDescent="0.2">
      <c r="A125" s="81">
        <v>4393</v>
      </c>
      <c r="B125" s="137" t="s">
        <v>423</v>
      </c>
      <c r="C125" s="138">
        <v>0</v>
      </c>
      <c r="D125" s="138">
        <v>0</v>
      </c>
    </row>
    <row r="126" spans="1:4" x14ac:dyDescent="0.2">
      <c r="A126" s="81">
        <v>4394</v>
      </c>
      <c r="B126" s="137" t="s">
        <v>268</v>
      </c>
      <c r="C126" s="138">
        <v>0</v>
      </c>
      <c r="D126" s="138">
        <v>0</v>
      </c>
    </row>
    <row r="127" spans="1:4" x14ac:dyDescent="0.2">
      <c r="A127" s="81">
        <v>4395</v>
      </c>
      <c r="B127" s="137" t="s">
        <v>269</v>
      </c>
      <c r="C127" s="138">
        <v>0</v>
      </c>
      <c r="D127" s="138">
        <v>0</v>
      </c>
    </row>
    <row r="128" spans="1:4" x14ac:dyDescent="0.2">
      <c r="A128" s="81">
        <v>4396</v>
      </c>
      <c r="B128" s="137" t="s">
        <v>270</v>
      </c>
      <c r="C128" s="138">
        <v>0</v>
      </c>
      <c r="D128" s="138">
        <v>0</v>
      </c>
    </row>
    <row r="129" spans="1:4" x14ac:dyDescent="0.2">
      <c r="A129" s="81">
        <v>4397</v>
      </c>
      <c r="B129" s="137" t="s">
        <v>424</v>
      </c>
      <c r="C129" s="138">
        <v>0</v>
      </c>
      <c r="D129" s="138">
        <v>0</v>
      </c>
    </row>
    <row r="130" spans="1:4" x14ac:dyDescent="0.2">
      <c r="A130" s="103">
        <v>4399</v>
      </c>
      <c r="B130" s="108" t="s">
        <v>266</v>
      </c>
      <c r="C130" s="109">
        <v>89.88</v>
      </c>
      <c r="D130" s="109">
        <v>6.43</v>
      </c>
    </row>
    <row r="131" spans="1:4" x14ac:dyDescent="0.2">
      <c r="A131" s="34">
        <v>1120</v>
      </c>
      <c r="B131" s="88" t="s">
        <v>518</v>
      </c>
      <c r="C131" s="84">
        <f>SUM(C132:C140)</f>
        <v>331984</v>
      </c>
      <c r="D131" s="84">
        <f>SUM(D132:D140)</f>
        <v>91256</v>
      </c>
    </row>
    <row r="132" spans="1:4" x14ac:dyDescent="0.2">
      <c r="A132" s="27">
        <v>1124</v>
      </c>
      <c r="B132" s="89" t="s">
        <v>519</v>
      </c>
      <c r="C132" s="90">
        <v>0</v>
      </c>
      <c r="D132" s="28">
        <v>0</v>
      </c>
    </row>
    <row r="133" spans="1:4" x14ac:dyDescent="0.2">
      <c r="A133" s="27">
        <v>1124</v>
      </c>
      <c r="B133" s="89" t="s">
        <v>520</v>
      </c>
      <c r="C133" s="90">
        <v>0</v>
      </c>
      <c r="D133" s="28">
        <v>0</v>
      </c>
    </row>
    <row r="134" spans="1:4" x14ac:dyDescent="0.2">
      <c r="A134" s="27">
        <v>1124</v>
      </c>
      <c r="B134" s="89" t="s">
        <v>521</v>
      </c>
      <c r="C134" s="90">
        <v>0</v>
      </c>
      <c r="D134" s="28">
        <v>0</v>
      </c>
    </row>
    <row r="135" spans="1:4" x14ac:dyDescent="0.2">
      <c r="A135" s="27">
        <v>1124</v>
      </c>
      <c r="B135" s="89" t="s">
        <v>522</v>
      </c>
      <c r="C135" s="90">
        <v>0</v>
      </c>
      <c r="D135" s="28">
        <v>0</v>
      </c>
    </row>
    <row r="136" spans="1:4" x14ac:dyDescent="0.2">
      <c r="A136" s="27">
        <v>1124</v>
      </c>
      <c r="B136" s="89" t="s">
        <v>523</v>
      </c>
      <c r="C136" s="28">
        <v>0</v>
      </c>
      <c r="D136" s="28">
        <v>0</v>
      </c>
    </row>
    <row r="137" spans="1:4" x14ac:dyDescent="0.2">
      <c r="A137" s="27">
        <v>1124</v>
      </c>
      <c r="B137" s="89" t="s">
        <v>524</v>
      </c>
      <c r="C137" s="28">
        <v>0</v>
      </c>
      <c r="D137" s="28">
        <v>0</v>
      </c>
    </row>
    <row r="138" spans="1:4" x14ac:dyDescent="0.2">
      <c r="A138" s="27">
        <v>1122</v>
      </c>
      <c r="B138" s="89" t="s">
        <v>525</v>
      </c>
      <c r="C138" s="28">
        <v>331984</v>
      </c>
      <c r="D138" s="28">
        <v>91256</v>
      </c>
    </row>
    <row r="139" spans="1:4" x14ac:dyDescent="0.2">
      <c r="A139" s="27">
        <v>1122</v>
      </c>
      <c r="B139" s="89" t="s">
        <v>526</v>
      </c>
      <c r="C139" s="90">
        <v>0</v>
      </c>
      <c r="D139" s="28">
        <v>0</v>
      </c>
    </row>
    <row r="140" spans="1:4" x14ac:dyDescent="0.2">
      <c r="A140" s="27">
        <v>1122</v>
      </c>
      <c r="B140" s="89" t="s">
        <v>527</v>
      </c>
      <c r="C140" s="28">
        <v>0</v>
      </c>
      <c r="D140" s="28">
        <v>0</v>
      </c>
    </row>
    <row r="141" spans="1:4" x14ac:dyDescent="0.2">
      <c r="A141" s="27"/>
      <c r="B141" s="91" t="s">
        <v>528</v>
      </c>
      <c r="C141" s="84" t="e">
        <f>#REF!+#REF!+C99-C105-C108</f>
        <v>#REF!</v>
      </c>
      <c r="D141" s="84" t="e">
        <f>#REF!+#REF!+D99-D105-D108</f>
        <v>#REF!</v>
      </c>
    </row>
    <row r="143" spans="1:4" x14ac:dyDescent="0.2">
      <c r="B143" s="23" t="s">
        <v>508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20 C8 D60:D61 D51:D58 C47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D59 D50 C50:C61"/>
  </dataValidation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588</v>
      </c>
      <c r="B1" s="175"/>
      <c r="C1" s="176"/>
    </row>
    <row r="2" spans="1:3" s="30" customFormat="1" ht="18" customHeight="1" x14ac:dyDescent="0.25">
      <c r="A2" s="177" t="s">
        <v>497</v>
      </c>
      <c r="B2" s="178"/>
      <c r="C2" s="179"/>
    </row>
    <row r="3" spans="1:3" s="30" customFormat="1" ht="18" customHeight="1" x14ac:dyDescent="0.25">
      <c r="A3" s="177" t="s">
        <v>589</v>
      </c>
      <c r="B3" s="178"/>
      <c r="C3" s="179"/>
    </row>
    <row r="4" spans="1:3" s="32" customFormat="1" ht="18" customHeight="1" x14ac:dyDescent="0.2">
      <c r="A4" s="180" t="s">
        <v>498</v>
      </c>
      <c r="B4" s="181"/>
      <c r="C4" s="182"/>
    </row>
    <row r="5" spans="1:3" s="32" customFormat="1" ht="18" customHeight="1" x14ac:dyDescent="0.2">
      <c r="A5" s="183" t="s">
        <v>401</v>
      </c>
      <c r="B5" s="184"/>
      <c r="C5" s="147">
        <v>2024</v>
      </c>
    </row>
    <row r="6" spans="1:3" x14ac:dyDescent="0.2">
      <c r="A6" s="47" t="s">
        <v>427</v>
      </c>
      <c r="B6" s="47"/>
      <c r="C6" s="92">
        <v>20865653.899999999</v>
      </c>
    </row>
    <row r="7" spans="1:3" x14ac:dyDescent="0.2">
      <c r="A7" s="48"/>
      <c r="B7" s="49"/>
      <c r="C7" s="50"/>
    </row>
    <row r="8" spans="1:3" x14ac:dyDescent="0.2">
      <c r="A8" s="57" t="s">
        <v>428</v>
      </c>
      <c r="B8" s="57"/>
      <c r="C8" s="93">
        <f>SUM(C9:C14)</f>
        <v>89.88</v>
      </c>
    </row>
    <row r="9" spans="1:3" x14ac:dyDescent="0.2">
      <c r="A9" s="64" t="s">
        <v>429</v>
      </c>
      <c r="B9" s="63" t="s">
        <v>256</v>
      </c>
      <c r="C9" s="94">
        <v>0</v>
      </c>
    </row>
    <row r="10" spans="1:3" x14ac:dyDescent="0.2">
      <c r="A10" s="51" t="s">
        <v>430</v>
      </c>
      <c r="B10" s="52" t="s">
        <v>439</v>
      </c>
      <c r="C10" s="94">
        <v>0</v>
      </c>
    </row>
    <row r="11" spans="1:3" x14ac:dyDescent="0.2">
      <c r="A11" s="51" t="s">
        <v>431</v>
      </c>
      <c r="B11" s="52" t="s">
        <v>264</v>
      </c>
      <c r="C11" s="94">
        <v>0</v>
      </c>
    </row>
    <row r="12" spans="1:3" x14ac:dyDescent="0.2">
      <c r="A12" s="51" t="s">
        <v>432</v>
      </c>
      <c r="B12" s="52" t="s">
        <v>265</v>
      </c>
      <c r="C12" s="94">
        <v>0</v>
      </c>
    </row>
    <row r="13" spans="1:3" x14ac:dyDescent="0.2">
      <c r="A13" s="51" t="s">
        <v>433</v>
      </c>
      <c r="B13" s="52" t="s">
        <v>266</v>
      </c>
      <c r="C13" s="94">
        <v>0</v>
      </c>
    </row>
    <row r="14" spans="1:3" x14ac:dyDescent="0.2">
      <c r="A14" s="53" t="s">
        <v>434</v>
      </c>
      <c r="B14" s="54" t="s">
        <v>435</v>
      </c>
      <c r="C14" s="94">
        <v>89.88</v>
      </c>
    </row>
    <row r="15" spans="1:3" x14ac:dyDescent="0.2">
      <c r="A15" s="48"/>
      <c r="B15" s="55"/>
      <c r="C15" s="56"/>
    </row>
    <row r="16" spans="1:3" x14ac:dyDescent="0.2">
      <c r="A16" s="57" t="s">
        <v>585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438</v>
      </c>
      <c r="C17" s="94">
        <v>0</v>
      </c>
    </row>
    <row r="18" spans="1:3" x14ac:dyDescent="0.2">
      <c r="A18" s="59">
        <v>3.2</v>
      </c>
      <c r="B18" s="52" t="s">
        <v>436</v>
      </c>
      <c r="C18" s="94">
        <v>0</v>
      </c>
    </row>
    <row r="19" spans="1:3" x14ac:dyDescent="0.2">
      <c r="A19" s="59">
        <v>3.3</v>
      </c>
      <c r="B19" s="54" t="s">
        <v>437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538</v>
      </c>
      <c r="B21" s="62"/>
      <c r="C21" s="92">
        <f>C6+C8-C16</f>
        <v>20865743.779999997</v>
      </c>
    </row>
    <row r="23" spans="1:3" ht="22.5" customHeight="1" x14ac:dyDescent="0.2">
      <c r="B23" s="173" t="s">
        <v>508</v>
      </c>
      <c r="C23" s="173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588</v>
      </c>
      <c r="B1" s="186"/>
      <c r="C1" s="187"/>
    </row>
    <row r="2" spans="1:3" s="33" customFormat="1" ht="18.95" customHeight="1" x14ac:dyDescent="0.25">
      <c r="A2" s="188" t="s">
        <v>499</v>
      </c>
      <c r="B2" s="189"/>
      <c r="C2" s="190"/>
    </row>
    <row r="3" spans="1:3" s="33" customFormat="1" ht="18.95" customHeight="1" x14ac:dyDescent="0.25">
      <c r="A3" s="188" t="s">
        <v>589</v>
      </c>
      <c r="B3" s="189"/>
      <c r="C3" s="190"/>
    </row>
    <row r="4" spans="1:3" x14ac:dyDescent="0.2">
      <c r="A4" s="180" t="s">
        <v>498</v>
      </c>
      <c r="B4" s="181"/>
      <c r="C4" s="182"/>
    </row>
    <row r="5" spans="1:3" ht="22.15" customHeight="1" x14ac:dyDescent="0.2">
      <c r="A5" s="191" t="s">
        <v>401</v>
      </c>
      <c r="B5" s="192"/>
      <c r="C5" s="147">
        <v>2024</v>
      </c>
    </row>
    <row r="6" spans="1:3" x14ac:dyDescent="0.2">
      <c r="A6" s="72" t="s">
        <v>440</v>
      </c>
      <c r="B6" s="47"/>
      <c r="C6" s="96">
        <v>20427617.27</v>
      </c>
    </row>
    <row r="7" spans="1:3" x14ac:dyDescent="0.2">
      <c r="A7" s="66"/>
      <c r="B7" s="49"/>
      <c r="C7" s="67"/>
    </row>
    <row r="8" spans="1:3" x14ac:dyDescent="0.2">
      <c r="A8" s="57" t="s">
        <v>441</v>
      </c>
      <c r="B8" s="68"/>
      <c r="C8" s="93">
        <f>SUM(C9:C29)</f>
        <v>-134693.53999999998</v>
      </c>
    </row>
    <row r="9" spans="1:3" x14ac:dyDescent="0.2">
      <c r="A9" s="82">
        <v>2.1</v>
      </c>
      <c r="B9" s="73" t="s">
        <v>284</v>
      </c>
      <c r="C9" s="97">
        <v>0</v>
      </c>
    </row>
    <row r="10" spans="1:3" x14ac:dyDescent="0.2">
      <c r="A10" s="82">
        <v>2.2000000000000002</v>
      </c>
      <c r="B10" s="73" t="s">
        <v>281</v>
      </c>
      <c r="C10" s="97">
        <v>0</v>
      </c>
    </row>
    <row r="11" spans="1:3" x14ac:dyDescent="0.2">
      <c r="A11" s="78">
        <v>2.2999999999999998</v>
      </c>
      <c r="B11" s="65" t="s">
        <v>153</v>
      </c>
      <c r="C11" s="97">
        <v>133268</v>
      </c>
    </row>
    <row r="12" spans="1:3" x14ac:dyDescent="0.2">
      <c r="A12" s="78">
        <v>2.4</v>
      </c>
      <c r="B12" s="65" t="s">
        <v>154</v>
      </c>
      <c r="C12" s="97">
        <v>28950.32</v>
      </c>
    </row>
    <row r="13" spans="1:3" x14ac:dyDescent="0.2">
      <c r="A13" s="78">
        <v>2.5</v>
      </c>
      <c r="B13" s="65" t="s">
        <v>155</v>
      </c>
      <c r="C13" s="97">
        <v>0</v>
      </c>
    </row>
    <row r="14" spans="1:3" x14ac:dyDescent="0.2">
      <c r="A14" s="78">
        <v>2.6</v>
      </c>
      <c r="B14" s="65" t="s">
        <v>156</v>
      </c>
      <c r="C14" s="97">
        <v>0</v>
      </c>
    </row>
    <row r="15" spans="1:3" x14ac:dyDescent="0.2">
      <c r="A15" s="78">
        <v>2.7</v>
      </c>
      <c r="B15" s="65" t="s">
        <v>157</v>
      </c>
      <c r="C15" s="97">
        <v>0</v>
      </c>
    </row>
    <row r="16" spans="1:3" x14ac:dyDescent="0.2">
      <c r="A16" s="78">
        <v>2.8</v>
      </c>
      <c r="B16" s="65" t="s">
        <v>158</v>
      </c>
      <c r="C16" s="97">
        <v>0</v>
      </c>
    </row>
    <row r="17" spans="1:3" x14ac:dyDescent="0.2">
      <c r="A17" s="78">
        <v>2.9</v>
      </c>
      <c r="B17" s="65" t="s">
        <v>160</v>
      </c>
      <c r="C17" s="97">
        <v>0</v>
      </c>
    </row>
    <row r="18" spans="1:3" x14ac:dyDescent="0.2">
      <c r="A18" s="78" t="s">
        <v>442</v>
      </c>
      <c r="B18" s="65" t="s">
        <v>443</v>
      </c>
      <c r="C18" s="97">
        <v>0</v>
      </c>
    </row>
    <row r="19" spans="1:3" x14ac:dyDescent="0.2">
      <c r="A19" s="78" t="s">
        <v>468</v>
      </c>
      <c r="B19" s="65" t="s">
        <v>162</v>
      </c>
      <c r="C19" s="97">
        <v>0</v>
      </c>
    </row>
    <row r="20" spans="1:3" x14ac:dyDescent="0.2">
      <c r="A20" s="78" t="s">
        <v>469</v>
      </c>
      <c r="B20" s="65" t="s">
        <v>444</v>
      </c>
      <c r="C20" s="97">
        <v>0</v>
      </c>
    </row>
    <row r="21" spans="1:3" x14ac:dyDescent="0.2">
      <c r="A21" s="78" t="s">
        <v>470</v>
      </c>
      <c r="B21" s="65" t="s">
        <v>445</v>
      </c>
      <c r="C21" s="97">
        <v>0</v>
      </c>
    </row>
    <row r="22" spans="1:3" x14ac:dyDescent="0.2">
      <c r="A22" s="78" t="s">
        <v>471</v>
      </c>
      <c r="B22" s="65" t="s">
        <v>446</v>
      </c>
      <c r="C22" s="97">
        <v>0</v>
      </c>
    </row>
    <row r="23" spans="1:3" x14ac:dyDescent="0.2">
      <c r="A23" s="78" t="s">
        <v>447</v>
      </c>
      <c r="B23" s="65" t="s">
        <v>448</v>
      </c>
      <c r="C23" s="97">
        <v>0</v>
      </c>
    </row>
    <row r="24" spans="1:3" x14ac:dyDescent="0.2">
      <c r="A24" s="78" t="s">
        <v>449</v>
      </c>
      <c r="B24" s="65" t="s">
        <v>450</v>
      </c>
      <c r="C24" s="97">
        <v>0</v>
      </c>
    </row>
    <row r="25" spans="1:3" x14ac:dyDescent="0.2">
      <c r="A25" s="78" t="s">
        <v>451</v>
      </c>
      <c r="B25" s="65" t="s">
        <v>452</v>
      </c>
      <c r="C25" s="97">
        <v>0</v>
      </c>
    </row>
    <row r="26" spans="1:3" x14ac:dyDescent="0.2">
      <c r="A26" s="78" t="s">
        <v>453</v>
      </c>
      <c r="B26" s="65" t="s">
        <v>454</v>
      </c>
      <c r="C26" s="97">
        <v>0</v>
      </c>
    </row>
    <row r="27" spans="1:3" x14ac:dyDescent="0.2">
      <c r="A27" s="78" t="s">
        <v>455</v>
      </c>
      <c r="B27" s="65" t="s">
        <v>456</v>
      </c>
      <c r="C27" s="97">
        <v>0</v>
      </c>
    </row>
    <row r="28" spans="1:3" x14ac:dyDescent="0.2">
      <c r="A28" s="78" t="s">
        <v>457</v>
      </c>
      <c r="B28" s="65" t="s">
        <v>458</v>
      </c>
      <c r="C28" s="97">
        <v>0</v>
      </c>
    </row>
    <row r="29" spans="1:3" x14ac:dyDescent="0.2">
      <c r="A29" s="78" t="s">
        <v>459</v>
      </c>
      <c r="B29" s="73" t="s">
        <v>460</v>
      </c>
      <c r="C29" s="97">
        <f>-296911.86</f>
        <v>-296911.86</v>
      </c>
    </row>
    <row r="30" spans="1:3" x14ac:dyDescent="0.2">
      <c r="A30" s="79"/>
      <c r="B30" s="74"/>
      <c r="C30" s="75"/>
    </row>
    <row r="31" spans="1:3" x14ac:dyDescent="0.2">
      <c r="A31" s="76" t="s">
        <v>461</v>
      </c>
      <c r="B31" s="77"/>
      <c r="C31" s="98">
        <f>SUM(C32:C38)</f>
        <v>57202.990000000005</v>
      </c>
    </row>
    <row r="32" spans="1:3" x14ac:dyDescent="0.2">
      <c r="A32" s="78" t="s">
        <v>462</v>
      </c>
      <c r="B32" s="65" t="s">
        <v>353</v>
      </c>
      <c r="C32" s="97">
        <v>57190.87</v>
      </c>
    </row>
    <row r="33" spans="1:5" x14ac:dyDescent="0.2">
      <c r="A33" s="78" t="s">
        <v>463</v>
      </c>
      <c r="B33" s="65" t="s">
        <v>40</v>
      </c>
      <c r="C33" s="97">
        <v>0</v>
      </c>
    </row>
    <row r="34" spans="1:5" x14ac:dyDescent="0.2">
      <c r="A34" s="78" t="s">
        <v>464</v>
      </c>
      <c r="B34" s="65" t="s">
        <v>363</v>
      </c>
      <c r="C34" s="97">
        <v>0</v>
      </c>
    </row>
    <row r="35" spans="1:5" x14ac:dyDescent="0.2">
      <c r="A35" s="78" t="s">
        <v>465</v>
      </c>
      <c r="B35" s="65" t="s">
        <v>369</v>
      </c>
      <c r="C35" s="97">
        <v>12.12</v>
      </c>
    </row>
    <row r="36" spans="1:5" x14ac:dyDescent="0.2">
      <c r="A36" s="78" t="s">
        <v>466</v>
      </c>
      <c r="B36" s="65" t="s">
        <v>377</v>
      </c>
      <c r="C36" s="97">
        <v>0</v>
      </c>
    </row>
    <row r="37" spans="1:5" x14ac:dyDescent="0.2">
      <c r="A37" s="78" t="s">
        <v>540</v>
      </c>
      <c r="B37" s="65" t="s">
        <v>586</v>
      </c>
      <c r="C37" s="97">
        <v>0</v>
      </c>
    </row>
    <row r="38" spans="1:5" x14ac:dyDescent="0.2">
      <c r="A38" s="78" t="s">
        <v>541</v>
      </c>
      <c r="B38" s="73" t="s">
        <v>467</v>
      </c>
      <c r="C38" s="99">
        <v>0</v>
      </c>
    </row>
    <row r="39" spans="1:5" x14ac:dyDescent="0.2">
      <c r="A39" s="66"/>
      <c r="B39" s="69"/>
      <c r="C39" s="70"/>
    </row>
    <row r="40" spans="1:5" x14ac:dyDescent="0.2">
      <c r="A40" s="71" t="s">
        <v>539</v>
      </c>
      <c r="B40" s="47"/>
      <c r="C40" s="92">
        <f>C6-C8+C31</f>
        <v>20619513.799999997</v>
      </c>
      <c r="E40" s="158"/>
    </row>
    <row r="42" spans="1:5" ht="11.25" customHeight="1" x14ac:dyDescent="0.2">
      <c r="B42" s="173" t="s">
        <v>508</v>
      </c>
      <c r="C42" s="173"/>
    </row>
    <row r="43" spans="1:5" x14ac:dyDescent="0.2">
      <c r="B43" s="173"/>
      <c r="C43" s="173"/>
    </row>
  </sheetData>
  <mergeCells count="6">
    <mergeCell ref="B42:C4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A6" sqref="A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588</v>
      </c>
      <c r="B1" s="193"/>
      <c r="C1" s="193"/>
      <c r="D1" s="193"/>
      <c r="E1" s="193"/>
      <c r="F1" s="193"/>
      <c r="G1" s="21" t="s">
        <v>489</v>
      </c>
      <c r="H1" s="22">
        <v>2024</v>
      </c>
    </row>
    <row r="2" spans="1:10" ht="18.95" customHeight="1" x14ac:dyDescent="0.2">
      <c r="A2" s="172" t="s">
        <v>500</v>
      </c>
      <c r="B2" s="193"/>
      <c r="C2" s="193"/>
      <c r="D2" s="193"/>
      <c r="E2" s="193"/>
      <c r="F2" s="193"/>
      <c r="G2" s="21" t="s">
        <v>490</v>
      </c>
      <c r="H2" s="22" t="s">
        <v>492</v>
      </c>
    </row>
    <row r="3" spans="1:10" ht="18.95" customHeight="1" x14ac:dyDescent="0.2">
      <c r="A3" s="194" t="s">
        <v>589</v>
      </c>
      <c r="B3" s="195"/>
      <c r="C3" s="195"/>
      <c r="D3" s="195"/>
      <c r="E3" s="195"/>
      <c r="F3" s="195"/>
      <c r="G3" s="21" t="s">
        <v>491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112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83</v>
      </c>
      <c r="B8" s="26" t="s">
        <v>401</v>
      </c>
      <c r="C8" s="26" t="s">
        <v>106</v>
      </c>
      <c r="D8" s="26" t="s">
        <v>402</v>
      </c>
      <c r="E8" s="26" t="s">
        <v>403</v>
      </c>
      <c r="F8" s="26" t="s">
        <v>105</v>
      </c>
      <c r="G8" s="26" t="s">
        <v>76</v>
      </c>
      <c r="H8" s="26" t="s">
        <v>107</v>
      </c>
      <c r="I8" s="26" t="s">
        <v>108</v>
      </c>
      <c r="J8" s="26" t="s">
        <v>109</v>
      </c>
    </row>
    <row r="9" spans="1:10" s="35" customFormat="1" x14ac:dyDescent="0.2">
      <c r="A9" s="34">
        <v>7000</v>
      </c>
      <c r="B9" s="35" t="s">
        <v>77</v>
      </c>
    </row>
    <row r="10" spans="1:10" x14ac:dyDescent="0.2">
      <c r="A10" s="23">
        <v>7110</v>
      </c>
      <c r="B10" s="23" t="s">
        <v>76</v>
      </c>
      <c r="C10" s="28">
        <v>2617997.46</v>
      </c>
      <c r="D10" s="28">
        <v>599457</v>
      </c>
      <c r="E10" s="28">
        <v>-297748</v>
      </c>
      <c r="F10" s="28">
        <f>C10+D10+E10</f>
        <v>2919706.46</v>
      </c>
    </row>
    <row r="11" spans="1:10" x14ac:dyDescent="0.2">
      <c r="A11" s="23">
        <v>7120</v>
      </c>
      <c r="B11" s="23" t="s">
        <v>75</v>
      </c>
      <c r="C11" s="28">
        <v>-2617997.46</v>
      </c>
      <c r="D11" s="28">
        <v>297748</v>
      </c>
      <c r="E11" s="28">
        <v>-599457</v>
      </c>
      <c r="F11" s="28">
        <f t="shared" ref="F11:F34" si="0">C11+D11+E11</f>
        <v>-2919706.46</v>
      </c>
    </row>
    <row r="12" spans="1:10" x14ac:dyDescent="0.2">
      <c r="A12" s="23">
        <v>7130</v>
      </c>
      <c r="B12" s="23" t="s">
        <v>74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73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72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71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70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69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68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67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66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65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64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63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62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61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60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59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58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57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56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55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54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53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52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51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590</v>
      </c>
    </row>
    <row r="38" spans="1:6" x14ac:dyDescent="0.2">
      <c r="C38" s="28"/>
      <c r="D38" s="28"/>
      <c r="E38" s="28"/>
      <c r="F38" s="28"/>
    </row>
    <row r="39" spans="1:6" x14ac:dyDescent="0.2">
      <c r="B39" s="196" t="s">
        <v>542</v>
      </c>
      <c r="C39" s="196"/>
      <c r="D39" s="28"/>
      <c r="E39" s="28"/>
      <c r="F39" s="28"/>
    </row>
    <row r="40" spans="1:6" x14ac:dyDescent="0.2">
      <c r="B40" s="142" t="s">
        <v>401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50</v>
      </c>
      <c r="C41" s="113">
        <v>18217715.32</v>
      </c>
      <c r="D41" s="28"/>
      <c r="E41" s="28"/>
      <c r="F41" s="28"/>
    </row>
    <row r="42" spans="1:6" x14ac:dyDescent="0.2">
      <c r="A42" s="23">
        <v>8120</v>
      </c>
      <c r="B42" s="112" t="s">
        <v>49</v>
      </c>
      <c r="C42" s="113">
        <v>-827127.16000000015</v>
      </c>
      <c r="D42" s="28"/>
      <c r="E42" s="28"/>
      <c r="F42" s="28"/>
    </row>
    <row r="43" spans="1:6" x14ac:dyDescent="0.2">
      <c r="A43" s="23">
        <v>8130</v>
      </c>
      <c r="B43" s="112" t="s">
        <v>48</v>
      </c>
      <c r="C43" s="113">
        <f>6771671.57-3296605.83</f>
        <v>3475065.74</v>
      </c>
      <c r="D43" s="28"/>
      <c r="E43" s="28"/>
      <c r="F43" s="28"/>
    </row>
    <row r="44" spans="1:6" x14ac:dyDescent="0.2">
      <c r="A44" s="23">
        <v>8140</v>
      </c>
      <c r="B44" s="112" t="s">
        <v>47</v>
      </c>
      <c r="C44" s="113">
        <v>-331984</v>
      </c>
      <c r="D44" s="28"/>
      <c r="E44" s="28"/>
      <c r="F44" s="28"/>
    </row>
    <row r="45" spans="1:6" x14ac:dyDescent="0.2">
      <c r="A45" s="23">
        <v>8150</v>
      </c>
      <c r="B45" s="112" t="s">
        <v>46</v>
      </c>
      <c r="C45" s="113">
        <v>-20533669.899999999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A48" s="23">
        <v>8230</v>
      </c>
      <c r="B48" s="112" t="s">
        <v>587</v>
      </c>
      <c r="C48" s="114">
        <f>-7157402.05+3693295.35</f>
        <v>-3464106.6999999997</v>
      </c>
    </row>
    <row r="49" spans="1:3" x14ac:dyDescent="0.2">
      <c r="A49" s="23">
        <v>8240</v>
      </c>
      <c r="B49" s="112" t="s">
        <v>45</v>
      </c>
      <c r="C49" s="114">
        <v>77554.320000000007</v>
      </c>
    </row>
    <row r="50" spans="1:3" x14ac:dyDescent="0.2">
      <c r="A50" s="23">
        <v>8250</v>
      </c>
      <c r="B50" s="112" t="s">
        <v>44</v>
      </c>
      <c r="C50" s="114">
        <v>0</v>
      </c>
    </row>
    <row r="51" spans="1:3" x14ac:dyDescent="0.2">
      <c r="A51" s="23">
        <v>8260</v>
      </c>
      <c r="B51" s="112" t="s">
        <v>43</v>
      </c>
      <c r="C51" s="114">
        <v>5885</v>
      </c>
    </row>
    <row r="52" spans="1:3" x14ac:dyDescent="0.2">
      <c r="A52" s="23">
        <v>8270</v>
      </c>
      <c r="B52" s="112" t="s">
        <v>42</v>
      </c>
      <c r="C52" s="114">
        <v>20421732.27</v>
      </c>
    </row>
    <row r="54" spans="1:3" x14ac:dyDescent="0.2">
      <c r="B54" s="14" t="s">
        <v>508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2025-02-14T21:50:43Z</cp:lastPrinted>
  <dcterms:created xsi:type="dcterms:W3CDTF">2012-12-11T20:36:24Z</dcterms:created>
  <dcterms:modified xsi:type="dcterms:W3CDTF">2025-02-14T21:52:03Z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