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F76" i="3" s="1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44" i="3"/>
  <c r="F56" i="3" s="1"/>
  <c r="F78" i="3" s="1"/>
  <c r="B44" i="3"/>
  <c r="B59" i="3" s="1"/>
  <c r="C44" i="3"/>
  <c r="C59" i="3" s="1"/>
  <c r="E44" i="3"/>
  <c r="E56" i="3" s="1"/>
  <c r="E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<sst xmlns="http://schemas.openxmlformats.org/spreadsheetml/2006/main" count="121" uniqueCount="120">
  <si>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</si>
  <si>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</si>
  <si>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</si>
  <si>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</si>
  <si>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</si>
  <si>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</si>
  <si>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</si>
  <si>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</si>
  <si>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</si>
  <si>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</si>
  <si>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</si>
  <si>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</si>
  <si>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</si>
  <si>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</si>
  <si>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</si>
  <si>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</si>
  <si>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</si>
  <si>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</si>
  <si>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</si>
  <si>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</si>
  <si>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</si>
  <si>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</si>
  <si>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</si>
  <si>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</si>
  <si>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</si>
  <si>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</si>
  <si>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</si>
  <si>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</si>
  <si>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</si>
  <si>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</si>
  <si>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</si>
  <si>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</si>
  <si>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</si>
  <si>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</si>
  <si>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</si>
  <si>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</si>
  <si>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</si>
  <si>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</si>
  <si>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</si>
  <si>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</si>
  <si>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</si>
  <si>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</si>
  <si>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</si>
  <si>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</si>
  <si>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</si>
  <si>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</si>
  <si>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</si>
  <si>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</si>
  <si>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</si>
  <si>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</si>
  <si>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</si>
  <si>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</si>
  <si>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</si>
  <si>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</si>
  <si>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</si>
  <si>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</si>
  <si>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</si>
  <si>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</si>
  <si>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</si>
  <si>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</si>
  <si>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</si>
  <si>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</si>
  <si>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</si>
  <si>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</si>
  <si>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</si>
  <si>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</si>
  <si>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</si>
  <si>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</si>
  <si>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</si>
  <si>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</si>
  <si>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</si>
  <si>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</si>
  <si>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</si>
  <si>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</si>
  <si>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</si>
  <si>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</si>
  <si>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</si>
  <si>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</si>
  <si>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</si>
  <si>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</si>
  <si>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</si>
  <si>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</si>
  <si>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</si>
  <si>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</si>
  <si>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</si>
  <si>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</si>
  <si>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</si>
  <si>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</si>
  <si>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</si>
  <si>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</si>
  <si>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</si>
  <si>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</si>
  <si>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</si>
  <si>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</si>
  <si>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</si>
  <si>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</si>
  <si>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</si>
  <si>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</si>
  <si>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</si>
  <si>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</si>
  <si>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</si>
  <si>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</si>
  <si>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</si>
  <si>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</si>
  <si>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</si>
  <si>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</si>
  <si>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</si>
  <si>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</si>
  <si>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</si>
  <si>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</si>
  <si>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</si>
  <si>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</si>
  <si>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</si>
  <si>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</si>
  <si>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</si>
  <si>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</si>
  <si>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</si>
  <si>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</si>
  <si>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</si>
  <si>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MUSEO ICONOGRAFICO DEL QUIJOTE
Estado de Situación Financiera Detallado - LDF
al 31 de Diciembre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</si>
</sst>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2022</v>
      </c>
      <c r="C2" s="2">
        <v>2021</v>
      </c>
      <c r="D2" s="1" t="s">
        <v>0</v>
      </c>
      <c r="E2" s="2">
        <v>2022</v>
      </c>
      <c r="F2" s="2">
        <v>2021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1813590.21</v>
      </c>
      <c r="C6" s="9">
        <f>SUM(C7:C13)</f>
        <v>2794839.98</v>
      </c>
      <c r="D6" s="5" t="s">
        <v>6</v>
      </c>
      <c r="E6" s="9">
        <f>SUM(E7:E15)</f>
        <v>789534.56</v>
      </c>
      <c r="F6" s="9">
        <f>SUM(F7:F15)</f>
        <v>962465.54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47795.13</v>
      </c>
      <c r="F7" s="9">
        <v>0</v>
      </c>
    </row>
    <row r="8" spans="1:6" x14ac:dyDescent="0.2">
      <c r="A8" s="10" t="s">
        <v>9</v>
      </c>
      <c r="B8" s="9">
        <v>1813590.21</v>
      </c>
      <c r="C8" s="9">
        <v>2794839.98</v>
      </c>
      <c r="D8" s="11" t="s">
        <v>10</v>
      </c>
      <c r="E8" s="9">
        <v>73521.16</v>
      </c>
      <c r="F8" s="9">
        <v>463638.73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399423.93</v>
      </c>
      <c r="F13" s="9">
        <v>354221.8</v>
      </c>
    </row>
    <row r="14" spans="1:6" x14ac:dyDescent="0.2">
      <c r="A14" s="3" t="s">
        <v>21</v>
      </c>
      <c r="B14" s="9">
        <f>SUM(B15:B21)</f>
        <v>135572.06</v>
      </c>
      <c r="C14" s="9">
        <f>SUM(C15:C21)</f>
        <v>160728.14000000001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268794.34000000003</v>
      </c>
      <c r="F15" s="9">
        <v>144605.01</v>
      </c>
    </row>
    <row r="16" spans="1:6" x14ac:dyDescent="0.2">
      <c r="A16" s="10" t="s">
        <v>25</v>
      </c>
      <c r="B16" s="9">
        <v>32590.89</v>
      </c>
      <c r="C16" s="9">
        <v>91752.34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102981.17</v>
      </c>
      <c r="C17" s="9">
        <v>68975.8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154787.6</v>
      </c>
      <c r="C28" s="9">
        <f>SUM(C29:C33)</f>
        <v>152787.6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154787.6</v>
      </c>
      <c r="C29" s="9">
        <v>152787.6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2103949.87</v>
      </c>
      <c r="C44" s="7">
        <f>C6+C14+C22+C28+C34+C35+C38</f>
        <v>3108355.72</v>
      </c>
      <c r="D44" s="8" t="s">
        <v>80</v>
      </c>
      <c r="E44" s="7">
        <f>E6+E16+E20+E23+E24+E28+E35+E39</f>
        <v>789534.56</v>
      </c>
      <c r="F44" s="7">
        <f>F6+F16+F20+F23+F24+F28+F35+F39</f>
        <v>962465.54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72900454.680000007</v>
      </c>
      <c r="C50" s="9">
        <v>76292748.900000006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-1237803.3700000001</v>
      </c>
      <c r="C52" s="9">
        <v>-1185014.6299999999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236216.06</v>
      </c>
      <c r="C53" s="9">
        <v>456443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789534.56</v>
      </c>
      <c r="F56" s="7">
        <f>F54+F44</f>
        <v>962465.54</v>
      </c>
    </row>
    <row r="57" spans="1:6" x14ac:dyDescent="0.2">
      <c r="A57" s="12" t="s">
        <v>100</v>
      </c>
      <c r="B57" s="7">
        <f>SUM(B47:B55)</f>
        <v>71898867.370000005</v>
      </c>
      <c r="C57" s="7">
        <f>SUM(C47:C55)</f>
        <v>75564177.270000011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74002817.24000001</v>
      </c>
      <c r="C59" s="7">
        <f>C44+C57</f>
        <v>78672532.99000001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72187487.849999994</v>
      </c>
      <c r="F60" s="9">
        <f>SUM(F61:F63)</f>
        <v>75599214.700000003</v>
      </c>
    </row>
    <row r="61" spans="1:6" x14ac:dyDescent="0.2">
      <c r="A61" s="13"/>
      <c r="B61" s="9"/>
      <c r="C61" s="9"/>
      <c r="D61" s="5" t="s">
        <v>104</v>
      </c>
      <c r="E61" s="9">
        <v>45849675.280000001</v>
      </c>
      <c r="F61" s="9">
        <v>45785675.280000001</v>
      </c>
    </row>
    <row r="62" spans="1:6" x14ac:dyDescent="0.2">
      <c r="A62" s="13"/>
      <c r="B62" s="9"/>
      <c r="C62" s="9"/>
      <c r="D62" s="5" t="s">
        <v>105</v>
      </c>
      <c r="E62" s="9">
        <v>3598</v>
      </c>
      <c r="F62" s="9">
        <v>3598</v>
      </c>
    </row>
    <row r="63" spans="1:6" x14ac:dyDescent="0.2">
      <c r="A63" s="13"/>
      <c r="B63" s="9"/>
      <c r="C63" s="9"/>
      <c r="D63" s="5" t="s">
        <v>106</v>
      </c>
      <c r="E63" s="9">
        <v>26334214.57</v>
      </c>
      <c r="F63" s="9">
        <v>29809941.420000002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1025794.8300000001</v>
      </c>
      <c r="F65" s="9">
        <f>SUM(F66:F70)</f>
        <v>2110852.75</v>
      </c>
    </row>
    <row r="66" spans="1:6" x14ac:dyDescent="0.2">
      <c r="A66" s="13"/>
      <c r="B66" s="9"/>
      <c r="C66" s="9"/>
      <c r="D66" s="5" t="s">
        <v>108</v>
      </c>
      <c r="E66" s="9">
        <v>-3079.46</v>
      </c>
      <c r="F66" s="9">
        <v>1845633.83</v>
      </c>
    </row>
    <row r="67" spans="1:6" x14ac:dyDescent="0.2">
      <c r="A67" s="13"/>
      <c r="B67" s="9"/>
      <c r="C67" s="9"/>
      <c r="D67" s="5" t="s">
        <v>109</v>
      </c>
      <c r="E67" s="9">
        <v>1028874.29</v>
      </c>
      <c r="F67" s="9">
        <v>265218.92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73213282.679999992</v>
      </c>
      <c r="F76" s="7">
        <f>F60+F65+F72</f>
        <v>77710067.450000003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74002817.239999995</v>
      </c>
      <c r="F78" s="7">
        <f>F56+F76</f>
        <v>78672532.99000001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scale="5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2023-02-09T17:25:16Z</cp:lastPrinted>
  <dcterms:created xsi:type="dcterms:W3CDTF">2017-01-11T17:17:46Z</dcterms:created>
  <dcterms:modified xsi:type="dcterms:W3CDTF">2023-02-09T17:26:42Z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