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1_información contabl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<sst xmlns="http://schemas.openxmlformats.org/spreadsheetml/2006/main" count="935" uniqueCount="664">
  <si>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</si>
  <si>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</si>
  <si>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</si>
  <si>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</si>
  <si>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</si>
  <si>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</si>
  <si>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</si>
  <si>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</si>
  <si>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</si>
  <si>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</si>
  <si>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</si>
  <si>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</si>
  <si>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</si>
  <si>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</si>
  <si>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</si>
  <si>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</si>
  <si>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</si>
  <si>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</si>
  <si>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</si>
  <si>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</si>
  <si>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</si>
  <si>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</si>
  <si>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</si>
  <si>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</si>
  <si>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</si>
  <si>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</si>
  <si>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</si>
  <si>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</si>
  <si>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</si>
  <si>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</si>
  <si>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</si>
  <si>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</si>
  <si>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</si>
  <si>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</si>
  <si>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</si>
  <si>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</si>
  <si>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</si>
  <si>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</si>
  <si>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</si>
  <si>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</si>
  <si>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</si>
  <si>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</si>
  <si>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</si>
  <si>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</si>
  <si>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</si>
  <si>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</si>
  <si>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</si>
  <si>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</si>
  <si>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</si>
  <si>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</si>
  <si>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</si>
  <si>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</si>
  <si>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</si>
  <si>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</si>
  <si>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</si>
  <si>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</si>
  <si>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</si>
  <si>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</si>
  <si>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</si>
  <si>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</si>
  <si>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</si>
  <si>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</si>
  <si>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</si>
  <si>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</si>
  <si>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</si>
  <si>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</si>
  <si>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</si>
  <si>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</si>
  <si>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</si>
  <si>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</si>
  <si>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</si>
  <si>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</si>
  <si>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</si>
  <si>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</si>
  <si>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</si>
  <si>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</si>
  <si>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</si>
  <si>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</si>
  <si>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</si>
  <si>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</si>
  <si>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</si>
  <si>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</si>
  <si>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</si>
  <si>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</si>
  <si>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</si>
  <si>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</si>
  <si>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</si>
  <si>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</si>
  <si>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</si>
  <si>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</si>
  <si>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</si>
  <si>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</si>
  <si>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</si>
  <si>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</si>
  <si>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</si>
  <si>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</si>
  <si>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</si>
  <si>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</si>
  <si>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</si>
  <si>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</si>
  <si>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</si>
  <si>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</si>
  <si>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</si>
  <si>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</si>
  <si>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</si>
  <si>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</si>
  <si>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</si>
  <si>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</si>
  <si>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</si>
  <si>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</si>
  <si>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</si>
  <si>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</si>
  <si>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</si>
  <si>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</si>
  <si>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</si>
  <si>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</si>
  <si>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</si>
  <si>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</si>
  <si>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</si>
  <si>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</si>
  <si>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</si>
  <si>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</si>
  <si>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</si>
  <si>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</si>
  <si>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</si>
  <si>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</si>
  <si>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</si>
  <si>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</si>
  <si>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</si>
  <si>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</si>
  <si>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</si>
  <si>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</si>
  <si>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</si>
  <si>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</si>
  <si>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</si>
  <si>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</si>
  <si>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</si>
  <si>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</si>
  <si>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</si>
  <si>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</si>
  <si>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</si>
  <si>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</si>
  <si>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</si>
  <si>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</si>
  <si>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</si>
  <si>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</si>
  <si>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</si>
  <si>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</si>
  <si>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</si>
  <si>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</si>
  <si>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</si>
  <si>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</si>
  <si>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</si>
  <si>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</si>
  <si>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</si>
  <si>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</si>
  <si>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</si>
  <si>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</si>
  <si>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</si>
  <si>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</si>
  <si>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</si>
  <si>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</si>
  <si>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</si>
  <si>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</si>
  <si>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</si>
  <si>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</si>
  <si>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</si>
  <si>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</si>
  <si>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</si>
  <si>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</si>
  <si>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</si>
  <si>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</si>
  <si>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</si>
  <si>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</si>
  <si>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</si>
  <si>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</si>
  <si>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</si>
  <si>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</si>
  <si>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</si>
  <si>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</si>
  <si>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</si>
  <si>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</si>
  <si>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</si>
  <si>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</si>
  <si>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</si>
  <si>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</si>
  <si>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</si>
  <si>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</si>
  <si>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</si>
  <si>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</si>
  <si>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</si>
  <si>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</si>
  <si>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</si>
  <si>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</si>
  <si>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</si>
  <si>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</si>
  <si>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</si>
  <si>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</si>
  <si>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</si>
  <si>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</si>
  <si>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</si>
  <si>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</si>
  <si>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</si>
  <si>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</si>
  <si>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</si>
  <si>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</si>
  <si>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</si>
  <si>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</si>
  <si>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</si>
  <si>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</si>
  <si>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</si>
  <si>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</si>
  <si>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</si>
  <si>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</si>
  <si>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</si>
  <si>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</si>
  <si>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</si>
  <si>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</si>
  <si>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</si>
  <si>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</si>
  <si>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</si>
  <si>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</si>
  <si>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</si>
  <si>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</si>
  <si>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</si>
  <si>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</si>
  <si>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</si>
  <si>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</si>
  <si>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</si>
  <si>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</si>
  <si>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</si>
  <si>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</si>
  <si>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</si>
  <si>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</si>
  <si>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</si>
  <si>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</si>
  <si>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</si>
  <si>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</si>
  <si>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</si>
  <si>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</si>
  <si>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</si>
  <si>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</si>
  <si>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</si>
  <si>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</si>
  <si>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</si>
  <si>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</si>
  <si>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</si>
  <si>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</si>
  <si>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</si>
  <si>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</si>
  <si>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</si>
  <si>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</si>
  <si>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</si>
  <si>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</si>
  <si>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</si>
  <si>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</si>
  <si>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</si>
  <si>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</si>
  <si>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</si>
  <si>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</si>
  <si>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</si>
  <si>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</si>
  <si>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</si>
  <si>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</si>
  <si>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</si>
  <si>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</si>
  <si>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</si>
  <si>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</si>
  <si>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</si>
  <si>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</si>
  <si>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</si>
  <si>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</si>
  <si>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</si>
  <si>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</si>
  <si>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</si>
  <si>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</si>
  <si>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</si>
  <si>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</si>
  <si>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</si>
  <si>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</si>
  <si>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</si>
  <si>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</si>
  <si>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</si>
  <si>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</si>
  <si>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</si>
  <si>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</si>
  <si>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</si>
  <si>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</si>
  <si>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</si>
  <si>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</si>
  <si>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</si>
  <si>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</si>
  <si>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</si>
  <si>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</si>
  <si>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</si>
  <si>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</si>
  <si>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</si>
  <si>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</si>
  <si>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</si>
  <si>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</si>
  <si>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</si>
  <si>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</si>
  <si>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</si>
  <si>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</si>
  <si>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</si>
  <si>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</si>
  <si>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</si>
  <si>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</si>
  <si>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</si>
  <si>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</si>
  <si>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</si>
  <si>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</si>
  <si>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</si>
  <si>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</si>
  <si>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</si>
  <si>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</si>
  <si>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</si>
  <si>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</si>
  <si>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</si>
  <si>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</si>
  <si>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</si>
  <si>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</si>
  <si>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</si>
  <si>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</si>
  <si>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</si>
  <si>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</si>
  <si>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</si>
  <si>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</si>
  <si>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</si>
  <si>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</si>
  <si>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</si>
  <si>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</si>
  <si>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</si>
  <si>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</si>
  <si>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</si>
  <si>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</si>
  <si>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</si>
  <si>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</si>
  <si>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</si>
  <si>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</si>
  <si>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</si>
  <si>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</si>
  <si>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</si>
  <si>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</si>
  <si>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</si>
  <si>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</si>
  <si>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</si>
  <si>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</si>
  <si>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</si>
  <si>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</si>
  <si>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</si>
  <si>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</si>
  <si>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</si>
  <si>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</si>
  <si>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</si>
  <si>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</si>
  <si>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</si>
  <si>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</si>
  <si>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</si>
  <si>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</si>
  <si>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</si>
  <si>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</si>
  <si>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</si>
  <si>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</si>
  <si>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</si>
  <si>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</si>
  <si>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</si>
  <si>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</si>
  <si>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</si>
  <si>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</si>
  <si>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</si>
  <si>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</si>
  <si>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</si>
  <si>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</si>
  <si>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</si>
  <si>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</si>
  <si>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</si>
  <si>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</si>
  <si>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</si>
  <si>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</si>
  <si>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</si>
  <si>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</si>
  <si>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</si>
  <si>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</si>
  <si>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</si>
  <si>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</si>
  <si>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</si>
  <si>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</si>
  <si>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</si>
  <si>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</si>
  <si>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</si>
  <si>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</si>
  <si>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</si>
  <si>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</si>
  <si>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</si>
  <si>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</si>
  <si>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</si>
  <si>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</si>
  <si>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</si>
  <si>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</si>
  <si>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</si>
  <si>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</si>
  <si>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</si>
  <si>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</si>
  <si>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</si>
  <si>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</si>
  <si>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</si>
  <si>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</si>
  <si>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</si>
  <si>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</si>
  <si>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</si>
  <si>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</si>
  <si>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</si>
  <si>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</si>
  <si>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</si>
  <si>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</si>
  <si>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</si>
  <si>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</si>
  <si>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</si>
  <si>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</si>
  <si>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</si>
  <si>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</si>
  <si>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</si>
  <si>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</si>
  <si>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</si>
  <si>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</si>
  <si>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</si>
  <si>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</si>
  <si>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</si>
  <si>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</si>
  <si>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</si>
  <si>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</si>
  <si>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</si>
  <si>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</si>
  <si>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</si>
  <si>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</si>
  <si>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</si>
  <si>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</si>
  <si>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</si>
  <si>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</si>
  <si>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</si>
  <si>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</si>
  <si>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</si>
  <si>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</si>
  <si>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</si>
  <si>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</si>
  <si>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</si>
  <si>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</si>
  <si>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</si>
  <si>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</si>
  <si>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</si>
  <si>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</si>
  <si>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</si>
  <si>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</si>
  <si>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</si>
  <si>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</si>
  <si>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</si>
  <si>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</si>
  <si>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</si>
  <si>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</si>
  <si>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</si>
  <si>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</si>
  <si>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</si>
  <si>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</si>
  <si>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</si>
  <si>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</si>
  <si>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</si>
  <si>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</si>
  <si>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</si>
  <si>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</si>
  <si>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</si>
  <si>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</si>
  <si>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</si>
  <si>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</si>
  <si>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</si>
  <si>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</si>
  <si>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</si>
  <si>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</si>
  <si>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</si>
  <si>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</si>
  <si>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</si>
  <si>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</si>
  <si>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</si>
  <si>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</si>
  <si>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</si>
  <si>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</si>
  <si>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</si>
  <si>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</si>
  <si>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</si>
  <si>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</si>
  <si>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</si>
  <si>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</si>
  <si>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</si>
  <si>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</si>
  <si>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</si>
  <si>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</si>
  <si>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</si>
  <si>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</si>
  <si>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</si>
  <si>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</si>
  <si>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</si>
  <si>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</si>
  <si>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</si>
  <si>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</si>
  <si>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</si>
  <si>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</si>
  <si>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</si>
  <si>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</si>
  <si>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</si>
  <si>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</si>
  <si>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</si>
  <si>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</si>
  <si>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</si>
  <si>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</si>
  <si>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</si>
  <si>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</si>
  <si>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</si>
  <si>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</si>
  <si>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</si>
  <si>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</si>
  <si>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</si>
  <si>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</si>
  <si>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</si>
  <si>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</si>
  <si>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</si>
  <si>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</si>
  <si>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</si>
  <si>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</si>
  <si>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</si>
  <si>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</si>
  <si>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</si>
  <si>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</si>
  <si>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</si>
  <si>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</si>
  <si>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</si>
  <si>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</si>
  <si>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</si>
  <si>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</si>
  <si>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</si>
  <si>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</si>
  <si>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</si>
  <si>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</si>
  <si>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</si>
  <si>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</si>
  <si>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</si>
  <si>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</si>
  <si>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</si>
  <si>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</si>
  <si>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</si>
  <si>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</si>
  <si>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</si>
  <si>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</si>
  <si>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</si>
  <si>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</si>
  <si>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</si>
  <si>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</si>
  <si>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</si>
  <si>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</si>
  <si>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</si>
  <si>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</si>
  <si>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</si>
  <si>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</si>
  <si>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</si>
  <si>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</si>
  <si>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</si>
  <si>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</si>
  <si>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</si>
  <si>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</si>
  <si>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</si>
  <si>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</si>
  <si>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</si>
  <si>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</si>
  <si>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</si>
  <si>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</si>
  <si>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</si>
  <si>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</si>
  <si>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</si>
  <si>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</si>
  <si>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</si>
  <si>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</si>
  <si>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</si>
  <si>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</si>
  <si>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</si>
  <si>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</si>
  <si>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</si>
  <si>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</si>
  <si>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</si>
  <si>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</si>
  <si>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</si>
  <si>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</si>
  <si>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</si>
  <si>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</si>
  <si>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</si>
  <si>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</si>
  <si>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</si>
  <si>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</si>
  <si>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</si>
  <si>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</si>
  <si>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</si>
  <si>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</si>
  <si>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</si>
  <si>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</si>
  <si>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</si>
  <si>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</si>
  <si>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</si>
  <si>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</si>
  <si>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</si>
  <si>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</si>
  <si>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</si>
  <si>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</si>
  <si>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</si>
  <si>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</si>
  <si>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</si>
  <si>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</si>
  <si>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</si>
  <si>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</si>
  <si>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</si>
  <si>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</si>
  <si>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</si>
  <si>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</si>
  <si>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</si>
  <si>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</si>
  <si>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</si>
  <si>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</si>
  <si>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</si>
  <si>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</si>
  <si>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</si>
  <si>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</si>
  <si>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</si>
  <si>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</si>
  <si>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</si>
  <si>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</si>
  <si>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</si>
  <si>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</si>
  <si>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</si>
  <si>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</si>
  <si>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</si>
  <si>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</si>
  <si>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</si>
  <si>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</si>
  <si>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</si>
  <si>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</si>
  <si>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</si>
  <si>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</si>
  <si>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</si>
  <si>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</si>
  <si>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</si>
  <si>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</si>
  <si>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</si>
  <si>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</si>
  <si>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</si>
  <si>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</si>
  <si>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</si>
  <si>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</si>
  <si>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</si>
  <si>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</si>
  <si>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</si>
  <si>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</si>
  <si>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</si>
  <si>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</si>
  <si>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</si>
  <si>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</si>
  <si>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MUSEO ICONOGRAFICO DEL QUIJOTE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</si>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</sst>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3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1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20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7" t="s">
        <v>662</v>
      </c>
      <c r="B1" s="167"/>
      <c r="C1" s="17"/>
      <c r="D1" s="14" t="s">
        <v>602</v>
      </c>
      <c r="E1" s="15">
        <v>2023</v>
      </c>
    </row>
    <row r="2" spans="1:5" ht="18.95" customHeight="1" x14ac:dyDescent="0.2">
      <c r="A2" s="168" t="s">
        <v>601</v>
      </c>
      <c r="B2" s="168"/>
      <c r="C2" s="36"/>
      <c r="D2" s="14" t="s">
        <v>603</v>
      </c>
      <c r="E2" s="17" t="s">
        <v>608</v>
      </c>
    </row>
    <row r="3" spans="1:5" ht="18.95" customHeight="1" x14ac:dyDescent="0.2">
      <c r="A3" s="169" t="s">
        <v>663</v>
      </c>
      <c r="B3" s="169"/>
      <c r="C3" s="17"/>
      <c r="D3" s="14" t="s">
        <v>604</v>
      </c>
      <c r="E3" s="15">
        <v>3</v>
      </c>
    </row>
    <row r="4" spans="1:5" s="93" customFormat="1" ht="18.95" customHeight="1" x14ac:dyDescent="0.2">
      <c r="A4" s="169" t="s">
        <v>623</v>
      </c>
      <c r="B4" s="169"/>
      <c r="C4" s="169"/>
      <c r="D4" s="169"/>
      <c r="E4" s="169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6" sqref="A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3" t="s">
        <v>662</v>
      </c>
      <c r="B1" s="174"/>
      <c r="C1" s="175"/>
    </row>
    <row r="2" spans="1:3" s="37" customFormat="1" ht="18" customHeight="1" x14ac:dyDescent="0.25">
      <c r="A2" s="176" t="s">
        <v>613</v>
      </c>
      <c r="B2" s="177"/>
      <c r="C2" s="178"/>
    </row>
    <row r="3" spans="1:3" s="37" customFormat="1" ht="18" customHeight="1" x14ac:dyDescent="0.25">
      <c r="A3" s="176" t="s">
        <v>663</v>
      </c>
      <c r="B3" s="179"/>
      <c r="C3" s="178"/>
    </row>
    <row r="4" spans="1:3" s="40" customFormat="1" ht="18" customHeight="1" x14ac:dyDescent="0.2">
      <c r="A4" s="180" t="s">
        <v>614</v>
      </c>
      <c r="B4" s="181"/>
      <c r="C4" s="182"/>
    </row>
    <row r="5" spans="1:3" s="38" customFormat="1" x14ac:dyDescent="0.2">
      <c r="A5" s="58" t="s">
        <v>521</v>
      </c>
      <c r="B5" s="58"/>
      <c r="C5" s="145">
        <v>13435963.51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5.62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5.62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26000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26000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13409969.129999999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A6" sqref="A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3" t="s">
        <v>662</v>
      </c>
      <c r="B1" s="184"/>
      <c r="C1" s="185"/>
    </row>
    <row r="2" spans="1:3" s="41" customFormat="1" ht="18.95" customHeight="1" x14ac:dyDescent="0.25">
      <c r="A2" s="186" t="s">
        <v>615</v>
      </c>
      <c r="B2" s="187"/>
      <c r="C2" s="188"/>
    </row>
    <row r="3" spans="1:3" s="41" customFormat="1" ht="18.95" customHeight="1" x14ac:dyDescent="0.25">
      <c r="A3" s="186" t="s">
        <v>663</v>
      </c>
      <c r="B3" s="189"/>
      <c r="C3" s="188"/>
    </row>
    <row r="4" spans="1:3" s="42" customFormat="1" x14ac:dyDescent="0.2">
      <c r="A4" s="180" t="s">
        <v>614</v>
      </c>
      <c r="B4" s="181"/>
      <c r="C4" s="182"/>
    </row>
    <row r="5" spans="1:3" x14ac:dyDescent="0.2">
      <c r="A5" s="84" t="s">
        <v>534</v>
      </c>
      <c r="B5" s="58"/>
      <c r="C5" s="149">
        <v>9896802.6799999997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101580.21</v>
      </c>
    </row>
    <row r="8" spans="1:3" x14ac:dyDescent="0.2">
      <c r="A8" s="128">
        <v>2.1</v>
      </c>
      <c r="B8" s="85" t="s">
        <v>370</v>
      </c>
      <c r="C8" s="150">
        <v>78441.240000000005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23138.97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213232.82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5" x14ac:dyDescent="0.2">
      <c r="A33" s="90" t="s">
        <v>558</v>
      </c>
      <c r="B33" s="77" t="s">
        <v>449</v>
      </c>
      <c r="C33" s="150">
        <v>23138.97</v>
      </c>
    </row>
    <row r="34" spans="1:5" x14ac:dyDescent="0.2">
      <c r="A34" s="90" t="s">
        <v>559</v>
      </c>
      <c r="B34" s="77" t="s">
        <v>455</v>
      </c>
      <c r="C34" s="150">
        <v>14113</v>
      </c>
    </row>
    <row r="35" spans="1:5" x14ac:dyDescent="0.2">
      <c r="A35" s="90" t="s">
        <v>560</v>
      </c>
      <c r="B35" s="85" t="s">
        <v>561</v>
      </c>
      <c r="C35" s="152">
        <v>175980.85</v>
      </c>
    </row>
    <row r="36" spans="1:5" x14ac:dyDescent="0.2">
      <c r="A36" s="78"/>
      <c r="B36" s="81"/>
      <c r="C36" s="82"/>
    </row>
    <row r="37" spans="1:5" x14ac:dyDescent="0.2">
      <c r="A37" s="83" t="s">
        <v>661</v>
      </c>
      <c r="B37" s="58"/>
      <c r="C37" s="145">
        <f>C5-C7+C30</f>
        <v>10008455.289999999</v>
      </c>
      <c r="E37" s="166"/>
    </row>
    <row r="39" spans="1:5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2" t="s">
        <v>662</v>
      </c>
      <c r="B1" s="190"/>
      <c r="C1" s="190"/>
      <c r="D1" s="190"/>
      <c r="E1" s="190"/>
      <c r="F1" s="190"/>
      <c r="G1" s="27" t="s">
        <v>605</v>
      </c>
      <c r="H1" s="28">
        <v>2023</v>
      </c>
    </row>
    <row r="2" spans="1:10" ht="18.95" customHeight="1" x14ac:dyDescent="0.2">
      <c r="A2" s="172" t="s">
        <v>616</v>
      </c>
      <c r="B2" s="190"/>
      <c r="C2" s="190"/>
      <c r="D2" s="190"/>
      <c r="E2" s="190"/>
      <c r="F2" s="190"/>
      <c r="G2" s="27" t="s">
        <v>606</v>
      </c>
      <c r="H2" s="28" t="s">
        <v>608</v>
      </c>
    </row>
    <row r="3" spans="1:10" ht="18.95" customHeight="1" x14ac:dyDescent="0.2">
      <c r="A3" s="191" t="s">
        <v>663</v>
      </c>
      <c r="B3" s="192"/>
      <c r="C3" s="192"/>
      <c r="D3" s="192"/>
      <c r="E3" s="192"/>
      <c r="F3" s="192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2822254.51</v>
      </c>
      <c r="D9" s="34">
        <v>7938</v>
      </c>
      <c r="E9" s="34">
        <v>-84374.83</v>
      </c>
      <c r="F9" s="34">
        <f>C9+D9+E9</f>
        <v>2745817.6799999997</v>
      </c>
    </row>
    <row r="10" spans="1:10" x14ac:dyDescent="0.2">
      <c r="A10" s="29">
        <v>7120</v>
      </c>
      <c r="B10" s="29" t="s">
        <v>121</v>
      </c>
      <c r="C10" s="34">
        <v>-2822254.51</v>
      </c>
      <c r="D10" s="34">
        <v>84374.83</v>
      </c>
      <c r="E10" s="34">
        <v>-7938</v>
      </c>
      <c r="F10" s="34">
        <f t="shared" ref="F10:F47" si="0">C10+D10+E10</f>
        <v>-2745817.6799999997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18339675.109999999</v>
      </c>
      <c r="E36" s="34">
        <v>0</v>
      </c>
      <c r="F36" s="34">
        <f t="shared" si="0"/>
        <v>18339675.109999999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16402900.65</v>
      </c>
      <c r="E37" s="34">
        <v>-23086874.109999999</v>
      </c>
      <c r="F37" s="34">
        <f t="shared" si="0"/>
        <v>-6683973.459999999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6744996.0199999996</v>
      </c>
      <c r="E38" s="34">
        <v>-4964734.16</v>
      </c>
      <c r="F38" s="34">
        <f t="shared" si="0"/>
        <v>1780261.8599999994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12006962.83</v>
      </c>
      <c r="E39" s="34">
        <v>-13894098.289999999</v>
      </c>
      <c r="F39" s="34">
        <f t="shared" si="0"/>
        <v>-1887135.459999999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-3477543.59</v>
      </c>
      <c r="E40" s="34">
        <v>-8071284.46</v>
      </c>
      <c r="F40" s="34">
        <f t="shared" si="0"/>
        <v>-11548828.050000001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-18339675.109999999</v>
      </c>
      <c r="F41" s="34">
        <f t="shared" si="0"/>
        <v>-18339675.109999999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29767287.73</v>
      </c>
      <c r="E42" s="34">
        <v>-19682715.890000001</v>
      </c>
      <c r="F42" s="34">
        <f t="shared" si="0"/>
        <v>10084571.84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2918135.5</v>
      </c>
      <c r="E43" s="34">
        <v>-4698397.3600000003</v>
      </c>
      <c r="F43" s="34">
        <f t="shared" si="0"/>
        <v>-1780261.8600000003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16598538.58</v>
      </c>
      <c r="E44" s="34">
        <v>-16459976.130000001</v>
      </c>
      <c r="F44" s="34">
        <f t="shared" si="0"/>
        <v>138562.44999999925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7652010.25</v>
      </c>
      <c r="E45" s="34">
        <v>-7652010.25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2624221.9700000002</v>
      </c>
      <c r="E46" s="34">
        <v>-2624221.9700000002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2635687.64</v>
      </c>
      <c r="E47" s="34">
        <v>7261115.04</v>
      </c>
      <c r="F47" s="34">
        <f t="shared" si="0"/>
        <v>9896802.6799999997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3" t="s">
        <v>34</v>
      </c>
      <c r="B5" s="193"/>
      <c r="C5" s="193"/>
      <c r="D5" s="193"/>
      <c r="E5" s="193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4" t="s">
        <v>36</v>
      </c>
      <c r="C10" s="194"/>
      <c r="D10" s="194"/>
      <c r="E10" s="194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4" t="s">
        <v>38</v>
      </c>
      <c r="C12" s="194"/>
      <c r="D12" s="194"/>
      <c r="E12" s="194"/>
    </row>
    <row r="13" spans="1:8" s="119" customFormat="1" ht="26.1" customHeight="1" x14ac:dyDescent="0.2">
      <c r="A13" s="123" t="s">
        <v>595</v>
      </c>
      <c r="B13" s="194" t="s">
        <v>39</v>
      </c>
      <c r="C13" s="194"/>
      <c r="D13" s="194"/>
      <c r="E13" s="194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6" sqref="A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0" t="s">
        <v>662</v>
      </c>
      <c r="B1" s="171"/>
      <c r="C1" s="171"/>
      <c r="D1" s="171"/>
      <c r="E1" s="171"/>
      <c r="F1" s="171"/>
      <c r="G1" s="14" t="s">
        <v>605</v>
      </c>
      <c r="H1" s="25">
        <v>2023</v>
      </c>
    </row>
    <row r="2" spans="1:8" s="16" customFormat="1" ht="18.95" customHeight="1" x14ac:dyDescent="0.25">
      <c r="A2" s="170" t="s">
        <v>609</v>
      </c>
      <c r="B2" s="171"/>
      <c r="C2" s="171"/>
      <c r="D2" s="171"/>
      <c r="E2" s="171"/>
      <c r="F2" s="171"/>
      <c r="G2" s="14" t="s">
        <v>606</v>
      </c>
      <c r="H2" s="25" t="s">
        <v>608</v>
      </c>
    </row>
    <row r="3" spans="1:8" s="16" customFormat="1" ht="18.95" customHeight="1" x14ac:dyDescent="0.25">
      <c r="A3" s="170" t="s">
        <v>663</v>
      </c>
      <c r="B3" s="171"/>
      <c r="C3" s="171"/>
      <c r="D3" s="171"/>
      <c r="E3" s="171"/>
      <c r="F3" s="171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1821742.37</v>
      </c>
      <c r="D15" s="24">
        <v>32590.89</v>
      </c>
      <c r="E15" s="24">
        <v>91752.34</v>
      </c>
      <c r="F15" s="24">
        <v>94082.99</v>
      </c>
      <c r="G15" s="24">
        <v>230921.24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246371.11</v>
      </c>
      <c r="D20" s="24">
        <v>246371.11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22500</v>
      </c>
      <c r="D21" s="24">
        <v>22500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233228.84</v>
      </c>
    </row>
    <row r="33" spans="1:8" x14ac:dyDescent="0.2">
      <c r="A33" s="22">
        <v>1141</v>
      </c>
      <c r="B33" s="20" t="s">
        <v>215</v>
      </c>
      <c r="C33" s="24">
        <v>233228.84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65667185.520000003</v>
      </c>
      <c r="D62" s="24">
        <f t="shared" ref="D62:E62" si="0">SUM(D63:D70)</f>
        <v>0</v>
      </c>
      <c r="E62" s="24">
        <f t="shared" si="0"/>
        <v>1236854.6200000001</v>
      </c>
    </row>
    <row r="63" spans="1:9" x14ac:dyDescent="0.2">
      <c r="A63" s="22">
        <v>1241</v>
      </c>
      <c r="B63" s="20" t="s">
        <v>237</v>
      </c>
      <c r="C63" s="24">
        <v>844107.74</v>
      </c>
      <c r="D63" s="24">
        <v>0</v>
      </c>
      <c r="E63" s="24">
        <v>668773.17000000004</v>
      </c>
    </row>
    <row r="64" spans="1:9" x14ac:dyDescent="0.2">
      <c r="A64" s="22">
        <v>1242</v>
      </c>
      <c r="B64" s="20" t="s">
        <v>238</v>
      </c>
      <c r="C64" s="24">
        <v>159815.39000000001</v>
      </c>
      <c r="D64" s="24">
        <v>0</v>
      </c>
      <c r="E64" s="24">
        <v>109555.28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446258.08</v>
      </c>
      <c r="D66" s="24">
        <v>0</v>
      </c>
      <c r="E66" s="24">
        <v>404499.7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64350.46</v>
      </c>
      <c r="D68" s="24">
        <v>0</v>
      </c>
      <c r="E68" s="24">
        <v>54026.47</v>
      </c>
    </row>
    <row r="69" spans="1:9" x14ac:dyDescent="0.2">
      <c r="A69" s="22">
        <v>1247</v>
      </c>
      <c r="B69" s="20" t="s">
        <v>243</v>
      </c>
      <c r="C69" s="24">
        <v>64152653.850000001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60235.21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60235.21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910442.05</v>
      </c>
      <c r="D110" s="24">
        <f>SUM(D111:D119)</f>
        <v>910442.05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31088.85</v>
      </c>
      <c r="D111" s="24">
        <f>C111</f>
        <v>31088.85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1433.85</v>
      </c>
      <c r="D112" s="24">
        <f t="shared" ref="D112:D119" si="1">C112</f>
        <v>1433.85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295656.38</v>
      </c>
      <c r="D117" s="24">
        <f t="shared" si="1"/>
        <v>295656.38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582262.97</v>
      </c>
      <c r="D119" s="24">
        <f t="shared" si="1"/>
        <v>582262.97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6" sqref="A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8" t="s">
        <v>662</v>
      </c>
      <c r="B1" s="168"/>
      <c r="C1" s="168"/>
      <c r="D1" s="14" t="s">
        <v>605</v>
      </c>
      <c r="E1" s="25">
        <v>2023</v>
      </c>
    </row>
    <row r="2" spans="1:5" s="16" customFormat="1" ht="18.95" customHeight="1" x14ac:dyDescent="0.25">
      <c r="A2" s="168" t="s">
        <v>610</v>
      </c>
      <c r="B2" s="168"/>
      <c r="C2" s="168"/>
      <c r="D2" s="14" t="s">
        <v>606</v>
      </c>
      <c r="E2" s="25" t="s">
        <v>608</v>
      </c>
    </row>
    <row r="3" spans="1:5" s="16" customFormat="1" ht="18.95" customHeight="1" x14ac:dyDescent="0.25">
      <c r="A3" s="168" t="s">
        <v>663</v>
      </c>
      <c r="B3" s="168"/>
      <c r="C3" s="168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2598143.06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2598143.06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2598143.06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10811820.449999999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10811820.449999999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10811820.449999999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5.62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5.62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5.62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10008455.289999999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9694959.459999999</v>
      </c>
      <c r="D99" s="57">
        <f>C99/$C$98</f>
        <v>0.96867690158807718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6002541.2299999995</v>
      </c>
      <c r="D100" s="57">
        <f t="shared" ref="D100:D163" si="0">C100/$C$98</f>
        <v>0.59974701950234721</v>
      </c>
      <c r="E100" s="56"/>
    </row>
    <row r="101" spans="1:5" x14ac:dyDescent="0.2">
      <c r="A101" s="54">
        <v>5111</v>
      </c>
      <c r="B101" s="51" t="s">
        <v>361</v>
      </c>
      <c r="C101" s="55">
        <v>1522033.24</v>
      </c>
      <c r="D101" s="57">
        <f t="shared" si="0"/>
        <v>0.15207474039682703</v>
      </c>
      <c r="E101" s="56"/>
    </row>
    <row r="102" spans="1:5" x14ac:dyDescent="0.2">
      <c r="A102" s="54">
        <v>5112</v>
      </c>
      <c r="B102" s="51" t="s">
        <v>362</v>
      </c>
      <c r="C102" s="55">
        <v>181620.56</v>
      </c>
      <c r="D102" s="57">
        <f t="shared" si="0"/>
        <v>1.8146712428387141E-2</v>
      </c>
      <c r="E102" s="56"/>
    </row>
    <row r="103" spans="1:5" x14ac:dyDescent="0.2">
      <c r="A103" s="54">
        <v>5113</v>
      </c>
      <c r="B103" s="51" t="s">
        <v>363</v>
      </c>
      <c r="C103" s="55">
        <v>1198732.7</v>
      </c>
      <c r="D103" s="57">
        <f t="shared" si="0"/>
        <v>0.11977199930120286</v>
      </c>
      <c r="E103" s="56"/>
    </row>
    <row r="104" spans="1:5" x14ac:dyDescent="0.2">
      <c r="A104" s="54">
        <v>5114</v>
      </c>
      <c r="B104" s="51" t="s">
        <v>364</v>
      </c>
      <c r="C104" s="55">
        <v>625224.88</v>
      </c>
      <c r="D104" s="57">
        <f t="shared" si="0"/>
        <v>6.24696680840146E-2</v>
      </c>
      <c r="E104" s="56"/>
    </row>
    <row r="105" spans="1:5" x14ac:dyDescent="0.2">
      <c r="A105" s="54">
        <v>5115</v>
      </c>
      <c r="B105" s="51" t="s">
        <v>365</v>
      </c>
      <c r="C105" s="55">
        <v>2463032.81</v>
      </c>
      <c r="D105" s="57">
        <f t="shared" si="0"/>
        <v>0.24609520037132526</v>
      </c>
      <c r="E105" s="56"/>
    </row>
    <row r="106" spans="1:5" x14ac:dyDescent="0.2">
      <c r="A106" s="54">
        <v>5116</v>
      </c>
      <c r="B106" s="51" t="s">
        <v>366</v>
      </c>
      <c r="C106" s="55">
        <v>11897.04</v>
      </c>
      <c r="D106" s="57">
        <f t="shared" si="0"/>
        <v>1.1886989205903723E-3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95734.239999999991</v>
      </c>
      <c r="D107" s="57">
        <f t="shared" si="0"/>
        <v>9.5653362308220895E-3</v>
      </c>
      <c r="E107" s="56"/>
    </row>
    <row r="108" spans="1:5" x14ac:dyDescent="0.2">
      <c r="A108" s="54">
        <v>5121</v>
      </c>
      <c r="B108" s="51" t="s">
        <v>368</v>
      </c>
      <c r="C108" s="55">
        <v>70228.539999999994</v>
      </c>
      <c r="D108" s="57">
        <f t="shared" si="0"/>
        <v>7.0169209898124051E-3</v>
      </c>
      <c r="E108" s="56"/>
    </row>
    <row r="109" spans="1:5" x14ac:dyDescent="0.2">
      <c r="A109" s="54">
        <v>5122</v>
      </c>
      <c r="B109" s="51" t="s">
        <v>369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1836.78</v>
      </c>
      <c r="D111" s="57">
        <f t="shared" si="0"/>
        <v>1.8352282612834654E-4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23287.919999999998</v>
      </c>
      <c r="D113" s="57">
        <f t="shared" si="0"/>
        <v>2.3268246023208242E-3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381</v>
      </c>
      <c r="D116" s="57">
        <f t="shared" si="0"/>
        <v>3.8067812560513524E-5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3596683.9899999998</v>
      </c>
      <c r="D117" s="57">
        <f t="shared" si="0"/>
        <v>0.35936454585490785</v>
      </c>
      <c r="E117" s="56"/>
    </row>
    <row r="118" spans="1:5" x14ac:dyDescent="0.2">
      <c r="A118" s="54">
        <v>5131</v>
      </c>
      <c r="B118" s="51" t="s">
        <v>378</v>
      </c>
      <c r="C118" s="55">
        <v>40040.58</v>
      </c>
      <c r="D118" s="57">
        <f t="shared" si="0"/>
        <v>4.0006753130032722E-3</v>
      </c>
      <c r="E118" s="56"/>
    </row>
    <row r="119" spans="1:5" x14ac:dyDescent="0.2">
      <c r="A119" s="54">
        <v>5132</v>
      </c>
      <c r="B119" s="51" t="s">
        <v>379</v>
      </c>
      <c r="C119" s="55">
        <v>473182.82</v>
      </c>
      <c r="D119" s="57">
        <f t="shared" si="0"/>
        <v>4.7278306820512365E-2</v>
      </c>
      <c r="E119" s="56"/>
    </row>
    <row r="120" spans="1:5" x14ac:dyDescent="0.2">
      <c r="A120" s="54">
        <v>5133</v>
      </c>
      <c r="B120" s="51" t="s">
        <v>380</v>
      </c>
      <c r="C120" s="55">
        <v>2137802.69</v>
      </c>
      <c r="D120" s="57">
        <f t="shared" si="0"/>
        <v>0.21359966428945301</v>
      </c>
      <c r="E120" s="56"/>
    </row>
    <row r="121" spans="1:5" x14ac:dyDescent="0.2">
      <c r="A121" s="54">
        <v>5134</v>
      </c>
      <c r="B121" s="51" t="s">
        <v>381</v>
      </c>
      <c r="C121" s="55">
        <v>437197.47</v>
      </c>
      <c r="D121" s="57">
        <f t="shared" si="0"/>
        <v>4.3682811915723714E-2</v>
      </c>
      <c r="E121" s="56"/>
    </row>
    <row r="122" spans="1:5" x14ac:dyDescent="0.2">
      <c r="A122" s="54">
        <v>5135</v>
      </c>
      <c r="B122" s="51" t="s">
        <v>382</v>
      </c>
      <c r="C122" s="55">
        <v>18937.310000000001</v>
      </c>
      <c r="D122" s="57">
        <f t="shared" si="0"/>
        <v>1.8921311482423581E-3</v>
      </c>
      <c r="E122" s="56"/>
    </row>
    <row r="123" spans="1:5" x14ac:dyDescent="0.2">
      <c r="A123" s="54">
        <v>5136</v>
      </c>
      <c r="B123" s="51" t="s">
        <v>383</v>
      </c>
      <c r="C123" s="55">
        <v>66074.87</v>
      </c>
      <c r="D123" s="57">
        <f t="shared" si="0"/>
        <v>6.6019048979535384E-3</v>
      </c>
      <c r="E123" s="56"/>
    </row>
    <row r="124" spans="1:5" x14ac:dyDescent="0.2">
      <c r="A124" s="54">
        <v>5137</v>
      </c>
      <c r="B124" s="51" t="s">
        <v>384</v>
      </c>
      <c r="C124" s="55">
        <v>65953.710000000006</v>
      </c>
      <c r="D124" s="57">
        <f t="shared" si="0"/>
        <v>6.5897991337282589E-3</v>
      </c>
      <c r="E124" s="56"/>
    </row>
    <row r="125" spans="1:5" x14ac:dyDescent="0.2">
      <c r="A125" s="54">
        <v>5138</v>
      </c>
      <c r="B125" s="51" t="s">
        <v>385</v>
      </c>
      <c r="C125" s="55">
        <v>40242.11</v>
      </c>
      <c r="D125" s="57">
        <f t="shared" si="0"/>
        <v>4.0208112874529313E-3</v>
      </c>
      <c r="E125" s="56"/>
    </row>
    <row r="126" spans="1:5" x14ac:dyDescent="0.2">
      <c r="A126" s="54">
        <v>5139</v>
      </c>
      <c r="B126" s="51" t="s">
        <v>386</v>
      </c>
      <c r="C126" s="55">
        <v>317252.43</v>
      </c>
      <c r="D126" s="57">
        <f t="shared" si="0"/>
        <v>3.169844104883842E-2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276243.86</v>
      </c>
      <c r="D127" s="57">
        <f t="shared" si="0"/>
        <v>2.7601048513051809E-2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276243.86</v>
      </c>
      <c r="D142" s="57">
        <f t="shared" si="0"/>
        <v>2.7601048513051809E-2</v>
      </c>
      <c r="E142" s="56"/>
    </row>
    <row r="143" spans="1:5" x14ac:dyDescent="0.2">
      <c r="A143" s="54">
        <v>5251</v>
      </c>
      <c r="B143" s="51" t="s">
        <v>400</v>
      </c>
      <c r="C143" s="55">
        <v>78754.880000000005</v>
      </c>
      <c r="D143" s="57">
        <f t="shared" si="0"/>
        <v>7.8688346720885444E-3</v>
      </c>
      <c r="E143" s="56"/>
    </row>
    <row r="144" spans="1:5" x14ac:dyDescent="0.2">
      <c r="A144" s="54">
        <v>5252</v>
      </c>
      <c r="B144" s="51" t="s">
        <v>401</v>
      </c>
      <c r="C144" s="55">
        <v>197488.98</v>
      </c>
      <c r="D144" s="57">
        <f t="shared" si="0"/>
        <v>1.9732213840963266E-2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37251.97</v>
      </c>
      <c r="D185" s="57">
        <f t="shared" si="1"/>
        <v>3.7220498988710577E-3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23138.97</v>
      </c>
      <c r="D198" s="57">
        <f t="shared" si="1"/>
        <v>2.3119421858355531E-3</v>
      </c>
      <c r="E198" s="56"/>
    </row>
    <row r="199" spans="1:5" x14ac:dyDescent="0.2">
      <c r="A199" s="54">
        <v>5531</v>
      </c>
      <c r="B199" s="51" t="s">
        <v>450</v>
      </c>
      <c r="C199" s="55">
        <v>23138.97</v>
      </c>
      <c r="D199" s="57">
        <f t="shared" si="1"/>
        <v>2.3119421858355531E-3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14113</v>
      </c>
      <c r="D204" s="57">
        <f t="shared" si="1"/>
        <v>1.4101077130355048E-3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14107.65</v>
      </c>
      <c r="D207" s="57">
        <f t="shared" si="1"/>
        <v>1.4095731650113612E-3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5.35</v>
      </c>
      <c r="D213" s="57">
        <f t="shared" si="1"/>
        <v>5.345480241436938E-7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2" t="s">
        <v>662</v>
      </c>
      <c r="B1" s="172"/>
      <c r="C1" s="172"/>
      <c r="D1" s="27" t="s">
        <v>605</v>
      </c>
      <c r="E1" s="28">
        <v>2023</v>
      </c>
    </row>
    <row r="2" spans="1:5" ht="18.95" customHeight="1" x14ac:dyDescent="0.2">
      <c r="A2" s="172" t="s">
        <v>611</v>
      </c>
      <c r="B2" s="172"/>
      <c r="C2" s="172"/>
      <c r="D2" s="27" t="s">
        <v>606</v>
      </c>
      <c r="E2" s="28" t="s">
        <v>608</v>
      </c>
    </row>
    <row r="3" spans="1:5" ht="18.95" customHeight="1" x14ac:dyDescent="0.2">
      <c r="A3" s="172" t="s">
        <v>663</v>
      </c>
      <c r="B3" s="172"/>
      <c r="C3" s="172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45875675.280000001</v>
      </c>
    </row>
    <row r="9" spans="1:5" x14ac:dyDescent="0.2">
      <c r="A9" s="33">
        <v>3120</v>
      </c>
      <c r="B9" s="29" t="s">
        <v>465</v>
      </c>
      <c r="C9" s="34">
        <v>3598</v>
      </c>
    </row>
    <row r="10" spans="1:5" x14ac:dyDescent="0.2">
      <c r="A10" s="33">
        <v>3130</v>
      </c>
      <c r="B10" s="29" t="s">
        <v>466</v>
      </c>
      <c r="C10" s="34">
        <v>19101894.16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3401513.84</v>
      </c>
    </row>
    <row r="15" spans="1:5" x14ac:dyDescent="0.2">
      <c r="A15" s="33">
        <v>3220</v>
      </c>
      <c r="B15" s="29" t="s">
        <v>469</v>
      </c>
      <c r="C15" s="34">
        <v>499371.71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2" t="s">
        <v>662</v>
      </c>
      <c r="B1" s="172"/>
      <c r="C1" s="172"/>
      <c r="D1" s="27" t="s">
        <v>605</v>
      </c>
      <c r="E1" s="28">
        <v>2023</v>
      </c>
    </row>
    <row r="2" spans="1:5" s="35" customFormat="1" ht="18.95" customHeight="1" x14ac:dyDescent="0.25">
      <c r="A2" s="172" t="s">
        <v>612</v>
      </c>
      <c r="B2" s="172"/>
      <c r="C2" s="172"/>
      <c r="D2" s="27" t="s">
        <v>606</v>
      </c>
      <c r="E2" s="28" t="s">
        <v>608</v>
      </c>
    </row>
    <row r="3" spans="1:5" s="35" customFormat="1" ht="18.95" customHeight="1" x14ac:dyDescent="0.25">
      <c r="A3" s="172" t="s">
        <v>663</v>
      </c>
      <c r="B3" s="172"/>
      <c r="C3" s="172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3011977.68</v>
      </c>
      <c r="D9" s="34">
        <v>1813590.21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3011977.68</v>
      </c>
      <c r="D15" s="135">
        <f>SUM(D8:D14)</f>
        <v>1813590.21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3401513.84</v>
      </c>
      <c r="D47" s="135">
        <v>36653.24</v>
      </c>
    </row>
    <row r="48" spans="1:5" x14ac:dyDescent="0.2">
      <c r="A48" s="131"/>
      <c r="B48" s="136" t="s">
        <v>617</v>
      </c>
      <c r="C48" s="135">
        <f>C51+C63+C91+C94+C49</f>
        <v>37251.97</v>
      </c>
      <c r="D48" s="135">
        <f>D51+D63+D91+D94+D49</f>
        <v>581554.88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234641.13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234641.13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37251.97</v>
      </c>
      <c r="D63" s="135">
        <f>D64+D73+D76+D82</f>
        <v>227509.9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52788.74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52788.74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23138.97</v>
      </c>
      <c r="D76" s="34">
        <f>SUM(D77:D81)</f>
        <v>174712.77</v>
      </c>
    </row>
    <row r="77" spans="1:4" x14ac:dyDescent="0.2">
      <c r="A77" s="33">
        <v>5531</v>
      </c>
      <c r="B77" s="29" t="s">
        <v>450</v>
      </c>
      <c r="C77" s="34">
        <v>23138.97</v>
      </c>
      <c r="D77" s="34">
        <v>174712.77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14113</v>
      </c>
      <c r="D82" s="34">
        <f>SUM(D83:D90)</f>
        <v>8.39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14107.65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5.35</v>
      </c>
      <c r="D90" s="34">
        <v>8.39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119403.85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47795.13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91.67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71517.05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26000</v>
      </c>
      <c r="D100" s="135">
        <f>+D101</f>
        <v>64000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26000</v>
      </c>
      <c r="D101" s="160">
        <f>SUM(D102:D105)</f>
        <v>64000</v>
      </c>
    </row>
    <row r="102" spans="1:4" s="130" customFormat="1" x14ac:dyDescent="0.2">
      <c r="A102" s="156"/>
      <c r="B102" s="161" t="s">
        <v>652</v>
      </c>
      <c r="C102" s="162">
        <v>26000</v>
      </c>
      <c r="D102" s="162">
        <v>64000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14414.19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14414.19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14414.19</v>
      </c>
    </row>
    <row r="109" spans="1:4" s="130" customFormat="1" x14ac:dyDescent="0.2">
      <c r="A109" s="156"/>
      <c r="B109" s="164" t="s">
        <v>658</v>
      </c>
      <c r="C109" s="155">
        <f>+C110+C112</f>
        <v>1887141.08</v>
      </c>
      <c r="D109" s="155">
        <f>+D110+D112</f>
        <v>1269.78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5.62</v>
      </c>
      <c r="D110" s="165">
        <f>+D111</f>
        <v>20.78</v>
      </c>
    </row>
    <row r="111" spans="1:4" s="130" customFormat="1" x14ac:dyDescent="0.2">
      <c r="A111" s="156">
        <v>4399</v>
      </c>
      <c r="B111" s="161" t="s">
        <v>352</v>
      </c>
      <c r="C111" s="162">
        <v>5.62</v>
      </c>
      <c r="D111" s="162">
        <v>20.78</v>
      </c>
    </row>
    <row r="112" spans="1:4" x14ac:dyDescent="0.2">
      <c r="A112" s="133">
        <v>1120</v>
      </c>
      <c r="B112" s="140" t="s">
        <v>637</v>
      </c>
      <c r="C112" s="135">
        <f>SUM(C113:C121)</f>
        <v>1887135.46</v>
      </c>
      <c r="D112" s="135">
        <f>SUM(D113:D121)</f>
        <v>1249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1446624.46</v>
      </c>
      <c r="D119" s="132">
        <v>1249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440511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1577624.73</v>
      </c>
      <c r="D122" s="135">
        <f>D47+D48+D100-D106-D109</f>
        <v>666524.15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2023-11-08T19:55:54Z</cp:lastPrinted>
  <dcterms:created xsi:type="dcterms:W3CDTF">2012-12-11T20:36:24Z</dcterms:created>
  <dcterms:modified xsi:type="dcterms:W3CDTF">2023-11-08T19:56:06Z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