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5.Notas a los estados financieros\"/>
    </mc:Choice>
  </mc:AlternateContent>
  <bookViews>
    <workbookView xWindow="0" yWindow="0" windowWidth="15360" windowHeight="6435"/>
  </bookViews>
  <sheets>
    <sheet name="NOTAS" sheetId="1" r:id="rId1"/>
  </sheets>
  <externalReferences>
    <externalReference r:id="rId2"/>
  </externalReferences>
  <definedNames>
    <definedName name="_xlnm.Print_Area" localSheetId="0">NOTAS!$A$2:$F$479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9" i="1" l="1"/>
  <c r="D458" i="1"/>
  <c r="D457" i="1"/>
  <c r="D456" i="1"/>
  <c r="D455" i="1"/>
  <c r="D454" i="1" s="1"/>
  <c r="D461" i="1" s="1"/>
  <c r="C454" i="1"/>
  <c r="C461" i="1" s="1"/>
  <c r="B454" i="1"/>
  <c r="B461" i="1" s="1"/>
  <c r="C442" i="1"/>
  <c r="C436" i="1"/>
  <c r="D435" i="1"/>
  <c r="D414" i="1"/>
  <c r="D402" i="1"/>
  <c r="C400" i="1"/>
  <c r="D395" i="1"/>
  <c r="D393" i="1"/>
  <c r="D408" i="1" s="1"/>
  <c r="E408" i="1" s="1"/>
  <c r="B383" i="1"/>
  <c r="B377" i="1"/>
  <c r="D366" i="1"/>
  <c r="D365" i="1"/>
  <c r="D363" i="1"/>
  <c r="D362" i="1"/>
  <c r="D369" i="1" s="1"/>
  <c r="C362" i="1"/>
  <c r="C369" i="1" s="1"/>
  <c r="B362" i="1"/>
  <c r="B369" i="1" s="1"/>
  <c r="E354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54" i="1" s="1"/>
  <c r="C337" i="1"/>
  <c r="C354" i="1" s="1"/>
  <c r="B337" i="1"/>
  <c r="B354" i="1" s="1"/>
  <c r="D335" i="1"/>
  <c r="F330" i="1"/>
  <c r="E330" i="1"/>
  <c r="C330" i="1"/>
  <c r="B330" i="1"/>
  <c r="D328" i="1"/>
  <c r="D325" i="1"/>
  <c r="D322" i="1"/>
  <c r="D321" i="1"/>
  <c r="D320" i="1"/>
  <c r="D319" i="1"/>
  <c r="D330" i="1" s="1"/>
  <c r="C255" i="1"/>
  <c r="C310" i="1" s="1"/>
  <c r="B255" i="1"/>
  <c r="B310" i="1" s="1"/>
  <c r="B248" i="1"/>
  <c r="B234" i="1"/>
  <c r="B226" i="1"/>
  <c r="B240" i="1" s="1"/>
  <c r="B217" i="1"/>
  <c r="B209" i="1"/>
  <c r="B201" i="1"/>
  <c r="B193" i="1"/>
  <c r="E180" i="1"/>
  <c r="E179" i="1"/>
  <c r="D178" i="1"/>
  <c r="E176" i="1"/>
  <c r="E164" i="1" s="1"/>
  <c r="E184" i="1" s="1"/>
  <c r="E175" i="1"/>
  <c r="C173" i="1"/>
  <c r="C172" i="1"/>
  <c r="C171" i="1"/>
  <c r="C170" i="1"/>
  <c r="C169" i="1"/>
  <c r="C168" i="1"/>
  <c r="C167" i="1"/>
  <c r="C166" i="1"/>
  <c r="C165" i="1"/>
  <c r="C164" i="1" s="1"/>
  <c r="C184" i="1" s="1"/>
  <c r="D164" i="1"/>
  <c r="D184" i="1" s="1"/>
  <c r="B164" i="1"/>
  <c r="B184" i="1" s="1"/>
  <c r="B157" i="1"/>
  <c r="B148" i="1"/>
  <c r="C139" i="1"/>
  <c r="B139" i="1"/>
  <c r="D135" i="1"/>
  <c r="D134" i="1"/>
  <c r="D139" i="1" s="1"/>
  <c r="C433" i="1" s="1"/>
  <c r="D416" i="1" s="1"/>
  <c r="D125" i="1"/>
  <c r="D124" i="1"/>
  <c r="D123" i="1"/>
  <c r="D122" i="1"/>
  <c r="D121" i="1"/>
  <c r="D120" i="1"/>
  <c r="D119" i="1"/>
  <c r="D118" i="1"/>
  <c r="D117" i="1"/>
  <c r="D116" i="1"/>
  <c r="D115" i="1"/>
  <c r="D114" i="1"/>
  <c r="C113" i="1"/>
  <c r="D113" i="1" s="1"/>
  <c r="B113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27" i="1" s="1"/>
  <c r="C93" i="1"/>
  <c r="C127" i="1" s="1"/>
  <c r="B93" i="1"/>
  <c r="B127" i="1" s="1"/>
  <c r="B81" i="1"/>
  <c r="B72" i="1"/>
  <c r="B61" i="1"/>
  <c r="E49" i="1"/>
  <c r="D49" i="1"/>
  <c r="B49" i="1"/>
  <c r="C44" i="1"/>
  <c r="C43" i="1"/>
  <c r="C42" i="1"/>
  <c r="C49" i="1" s="1"/>
  <c r="D37" i="1"/>
  <c r="C37" i="1"/>
  <c r="B37" i="1"/>
  <c r="D23" i="1"/>
  <c r="B23" i="1"/>
  <c r="C7" i="1"/>
  <c r="D444" i="1" l="1"/>
  <c r="E444" i="1" s="1"/>
</calcChain>
</file>

<file path=xl/comments1.xml><?xml version="1.0" encoding="utf-8"?>
<comments xmlns="http://schemas.openxmlformats.org/spreadsheetml/2006/main">
  <authors>
    <author>Admn2</author>
  </authors>
  <commentList>
    <comment ref="C433" authorId="0" shapeId="0">
      <text>
        <r>
          <rPr>
            <b/>
            <sz val="7"/>
            <color indexed="81"/>
            <rFont val="Arial Narrow"/>
            <family val="2"/>
          </rPr>
          <t>ESF-09 + 2300 MATERIAS PRIMAS Y MATERIALES DE PRODUCCIÓN Y COMER</t>
        </r>
      </text>
    </comment>
    <comment ref="C438" authorId="0" shapeId="0">
      <text>
        <r>
          <rPr>
            <b/>
            <sz val="9"/>
            <color indexed="81"/>
            <rFont val="Tahoma"/>
            <family val="2"/>
          </rPr>
          <t>El importe de costo de ventas</t>
        </r>
      </text>
    </comment>
  </commentList>
</comments>
</file>

<file path=xl/sharedStrings.xml><?xml version="1.0" encoding="utf-8"?>
<sst xmlns="http://schemas.openxmlformats.org/spreadsheetml/2006/main" count="349" uniqueCount="295">
  <si>
    <t xml:space="preserve">NOTAS A LOS ESTADOS FINANCIEROS </t>
  </si>
  <si>
    <t>Al 31 de Marzo del 2017</t>
  </si>
  <si>
    <t>Ente Público: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</si>
  <si>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</si>
  <si>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</si>
  <si>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</si>
  <si>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</si>
  <si>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</si>
  <si>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</si>
  <si>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</si>
  <si>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</si>
  <si>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</si>
  <si>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</si>
  <si>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</si>
  <si>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</si>
  <si>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</si>
  <si>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</si>
  <si>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</si>
  <si>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</si>
  <si>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</si>
  <si>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</si>
  <si>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</si>
  <si>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</si>
  <si>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</si>
  <si>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</si>
  <si>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1123101002  GTOS A RESERVA DE CO</t>
  </si>
  <si>
    <t>1123103101  IVA ACREDITABLE</t>
  </si>
  <si>
    <t>1123103110  SALDOS A FAVOR IVA</t>
  </si>
  <si>
    <t>1123106001  OTROS DEUDORES DIVER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</si>
  <si>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</si>
  <si>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</si>
  <si>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</si>
  <si>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</si>
  <si>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</si>
  <si>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INV. MERCÍA.VTA (ADQ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</si>
  <si>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</si>
  <si>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</si>
  <si>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</si>
  <si>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</si>
  <si>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</si>
  <si>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</si>
  <si>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</si>
  <si>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</si>
  <si>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</si>
  <si>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</si>
  <si>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</si>
  <si>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</si>
  <si>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</si>
  <si>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</si>
  <si>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</si>
  <si>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</si>
  <si>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</si>
  <si>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</si>
  <si>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</si>
  <si>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</si>
  <si>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</si>
  <si>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</si>
  <si>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</si>
  <si>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</si>
  <si>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</si>
  <si>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</si>
  <si>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1244154100  AUTOMÓVILES Y CAMIONES 2011</t>
  </si>
  <si>
    <t>1244254200  CARROCERÍAS Y REMOLQUES 2011</t>
  </si>
  <si>
    <t>1244954900  OTROS EQUIPOS DE TRANSPORTES 2011</t>
  </si>
  <si>
    <t>1246456400  SISTEMA DE AIRE ACONDICIONADO</t>
  </si>
  <si>
    <t>1246556500  EQUIPO DE COMUNICACI</t>
  </si>
  <si>
    <t>1246656600  EQUIPOS DE GENERACI</t>
  </si>
  <si>
    <t>1246656601  EQUIPOS DE GENERACIÓ</t>
  </si>
  <si>
    <t>1246756700  HERRAMIENTAS Y MÁQUI</t>
  </si>
  <si>
    <t>1247151300  BIENES ARTÍSTICOS,</t>
  </si>
  <si>
    <t>1247151301  BIENES ARTÍSTICOS,</t>
  </si>
  <si>
    <t>1260 DEPRECIACIÓN, DETERIORO Y AMORTIZACIÓN ACUMULADA DE BIENES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</si>
  <si>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</si>
  <si>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</si>
  <si>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</si>
  <si>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</si>
  <si>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</si>
  <si>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1263454101  AUTOMÓVILES Y CAMIONES 2010</t>
  </si>
  <si>
    <t>1263454201  CARROCERÍAS Y REMOLQUES 2010</t>
  </si>
  <si>
    <t>1263454901  OTROS EQUIPOS DE TRANSPORTE 2010</t>
  </si>
  <si>
    <t>1263656401  SISTEMAS DE AIRE ACO</t>
  </si>
  <si>
    <t>1263656501  EQUIPO DE COMUNICACI</t>
  </si>
  <si>
    <t>1263656601  EQUIPOS DE GENERACIÓ</t>
  </si>
  <si>
    <t>1263656701  HERRAMIENTAS Y MÁQUI</t>
  </si>
  <si>
    <t>ESF-09 INTANGIBLES Y DIFERIDOS</t>
  </si>
  <si>
    <t>1250 ACTIVOS INTANGIBLES</t>
  </si>
  <si>
    <t>1270 ACTIVOS DIFERIDOS</t>
  </si>
  <si>
    <t xml:space="preserve">  1273034500  SEGURO DE BIENES PAT</t>
  </si>
  <si>
    <t xml:space="preserve">  1273134500  CONSUMO DE SEG. BIEN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</si>
  <si>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</si>
  <si>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</si>
  <si>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</si>
  <si>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</si>
  <si>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</si>
  <si>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</si>
  <si>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</si>
  <si>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2111101002  SUELDOS DEVENGADOS</t>
  </si>
  <si>
    <t>2117101001  ISR NOMINA</t>
  </si>
  <si>
    <t>2117101002  ISR ASIMILADOS A SALARIOS</t>
  </si>
  <si>
    <t>2117101010  ISR RETENCION POR HONORARIOS</t>
  </si>
  <si>
    <t>2117101013  ISR RETENCION ARRENDAMIENTO</t>
  </si>
  <si>
    <t>2117102001  CEDULAR  HONORARIOS 1%</t>
  </si>
  <si>
    <t>2117102003  CEDULAR ARRENDAMIENTO A PAGAR</t>
  </si>
  <si>
    <t>2117301001  IVA TRASLADADO</t>
  </si>
  <si>
    <t>2117502101  IMPUESTO SOBRE NOMINAS</t>
  </si>
  <si>
    <t>2119905004  PARTIDAS EN CONCIL.BANCARIAS</t>
  </si>
  <si>
    <t>2119905007  ACCESOS AL MUSEOS</t>
  </si>
  <si>
    <t>2119905010  VENTAS TIENDA MUSEO 2011</t>
  </si>
  <si>
    <t>2119905011  REGALÍAS</t>
  </si>
  <si>
    <t>2119905012  PASIVOS EVENTOS CULTURALES</t>
  </si>
  <si>
    <t>2119905021  PASIVOS CHEQUES CANCELADOS</t>
  </si>
  <si>
    <t>2119905022  PROCEDIMIENTO ADMINISTRATIVO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</si>
  <si>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</si>
  <si>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</si>
  <si>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</si>
  <si>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</si>
  <si>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</si>
  <si>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</si>
  <si>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</si>
  <si>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</si>
  <si>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</si>
  <si>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</si>
  <si>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</si>
  <si>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</si>
  <si>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</si>
  <si>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</si>
  <si>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</si>
  <si>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4151510259  ACCESOS AL MUSEO</t>
  </si>
  <si>
    <t>4151510260  ACCESOS POR EVENTOS</t>
  </si>
  <si>
    <t>4163610031  INDEMNIZACIONES (REC</t>
  </si>
  <si>
    <t>4169610154  POR CONCEPTO DE DONATIVOS</t>
  </si>
  <si>
    <t>4173711104  VENTAS DE EDICIONES</t>
  </si>
  <si>
    <t>4173711105  VENTAS TIENDA</t>
  </si>
  <si>
    <t>4200 PARTICIPACIONES, APORTACIONES, TRANSFERENCIAS, ASIGNACIONES, SUBSIDIOS Y OTRAS AYUDAS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</si>
  <si>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</si>
  <si>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</si>
  <si>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</si>
  <si>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</si>
  <si>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</si>
  <si>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4300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</si>
  <si>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</si>
  <si>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</si>
  <si>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</si>
  <si>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</si>
  <si>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</si>
  <si>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5000 GASTOS Y OTRAS PERDIDAS</t>
  </si>
  <si>
    <t>5111113000  SUELDOS BASE AL PERS</t>
  </si>
  <si>
    <t>5112121000  HONORARIOS ASIMILABLES A SALARIOS</t>
  </si>
  <si>
    <t>5112123000  RETRIBUCIONES POR SE</t>
  </si>
  <si>
    <t>5113131000  PRIMAS POR AÑOS DE S</t>
  </si>
  <si>
    <t>5113134000  COMPENSACIONES</t>
  </si>
  <si>
    <t>5114141000  APORTACIONES DE SEGURIDAD SOCIAL</t>
  </si>
  <si>
    <t>5114144000  SEGUROS MÚLTIPLES</t>
  </si>
  <si>
    <t>5115153000  SEGURO DE RETIRO (AP</t>
  </si>
  <si>
    <t>5115154000  PRESTACIONES CONTRACTUALES</t>
  </si>
  <si>
    <t>5115155000  APOYOS A LA CAPACITA</t>
  </si>
  <si>
    <t>5115159000  OTRAS PRESTACIONES S</t>
  </si>
  <si>
    <t>5121211000  MATERIALES Y ÚTILES DE OFICINA</t>
  </si>
  <si>
    <t>5121215000  MATERIAL IMPRESO E I</t>
  </si>
  <si>
    <t>5122221000  ALIMENTACIÓN DE PERSONAS</t>
  </si>
  <si>
    <t>5124242000  CEMENTO Y PRODUCTOS DE CONCRETO</t>
  </si>
  <si>
    <t>5124244000  MADERA Y PRODUCTOS DE MADERA</t>
  </si>
  <si>
    <t>5124246000  MATERIAL ELECTRICO Y ELECTRONICO</t>
  </si>
  <si>
    <t>5124247000  ARTICULOS METALICOS</t>
  </si>
  <si>
    <t>5124249000  OTROS MATERIALES Y A</t>
  </si>
  <si>
    <t>5126261000  COMBUSTIBLES, LUBRI</t>
  </si>
  <si>
    <t>5129291000  HERRAMIENTAS MENORES</t>
  </si>
  <si>
    <t>5129292000  REFACCIONES, ACCESO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</si>
  <si>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</si>
  <si>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</si>
  <si>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</si>
  <si>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</si>
  <si>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</si>
  <si>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5131318000  SERVICIOS POSTALES Y TELEGRAFICOS</t>
  </si>
  <si>
    <t>5132322000  ARRENDAMIENTO DE EDIFICIOS</t>
  </si>
  <si>
    <t>5133331000  SERVS. LEGALES, DE</t>
  </si>
  <si>
    <t>5133336000  SERVS. APOYO ADMVO.</t>
  </si>
  <si>
    <t>5133339000  SERVICIOS PROFESIONA</t>
  </si>
  <si>
    <t>5134341000  SERVICIOS FINANCIEROS Y BANCARIOS</t>
  </si>
  <si>
    <t>5134345000  SEGUROS DE BIENES PATRIMONIALES</t>
  </si>
  <si>
    <t>5134347000  FLETES Y MANIOBRAS</t>
  </si>
  <si>
    <t>5135353000  INST., REPAR. Y MTT</t>
  </si>
  <si>
    <t>5135355000  REPAR. Y MTTO. DE EQ</t>
  </si>
  <si>
    <t>5136361100  DIFUSION POR RADIO,</t>
  </si>
  <si>
    <t>5137371000  PASAJES AEREOS</t>
  </si>
  <si>
    <t>5137372000  PASAJES TERRESTRES</t>
  </si>
  <si>
    <t>5137375000  VIATICOS EN EL PAIS</t>
  </si>
  <si>
    <t>5137379000  OT. SER. TRASLADO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</si>
  <si>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</si>
  <si>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</si>
  <si>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</si>
  <si>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</si>
  <si>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</si>
  <si>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5241441000  AYUDAS SOCIALES A PERSONAS</t>
  </si>
  <si>
    <t>5251452000  JUBILACIONES</t>
  </si>
  <si>
    <t>5531002001  COSTO DE VENTA</t>
  </si>
  <si>
    <t>5593000001  DESCUENTOS Y BONIFICACIONES</t>
  </si>
  <si>
    <t>5599000006  DIFERENCIA POR REDONDEO</t>
  </si>
  <si>
    <t>III) NOTAS AL ESTADO DE VARIACIÓN A LA HACIEDA PÚBLICA</t>
  </si>
  <si>
    <t>VHP-01 PATRIMONIO CONTRIBUIDO</t>
  </si>
  <si>
    <t>MODIFICACION</t>
  </si>
  <si>
    <t>3110xxxxxx Aportaciones</t>
  </si>
  <si>
    <t>3110000001  APORTACIONES</t>
  </si>
  <si>
    <t>3110000002  BAJA DE ACTIVO FIJO</t>
  </si>
  <si>
    <t>3113914205  ESTATALES DE EJERCIC</t>
  </si>
  <si>
    <t>3113915000  ESTATALES EJE ANT BIENES MUEBLES</t>
  </si>
  <si>
    <t>3120xxxxxx Donaciones de Capital</t>
  </si>
  <si>
    <t>3120000002  DONACIONES DE BIENES</t>
  </si>
  <si>
    <t>3130xxxxxx Act. de la Hacienda Publica</t>
  </si>
  <si>
    <t>3130000002  ACTUALIZACION INCREM</t>
  </si>
  <si>
    <t>VHP-02 PATRIMONIO GENERADO</t>
  </si>
  <si>
    <t>3210 HACIENDA PUBLICA /PATRIMONIO GENERADO</t>
  </si>
  <si>
    <t>3220xxxxxx Resultado del ejercicio anterior</t>
  </si>
  <si>
    <t>3220000002  RESULTADOS ACUMULADOS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</si>
  <si>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</si>
  <si>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</si>
  <si>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</si>
  <si>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</si>
  <si>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</si>
  <si>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</si>
  <si>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</si>
  <si>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EJERCICIO 2014</t>
  </si>
  <si>
    <t>3220000023  RESULTADO DEL EJERCICIO 2015</t>
  </si>
  <si>
    <t>3220000024  RESULTADO DEL EJERCICIO 2016</t>
  </si>
  <si>
    <t>3220000100  APLICACIÓN DE REMANENTE PROPIO</t>
  </si>
  <si>
    <t>3220001000  CAPITALIZACIÓN RECURSOS PROPIOS</t>
  </si>
  <si>
    <t>3220001001  CAPITALIZACIÓN REMANENTES</t>
  </si>
  <si>
    <t>3220690201  APLICACIÓN DE REMANENTE PROPIO</t>
  </si>
  <si>
    <t>IV) NOTAS AL ESTADO DE FLUJO DE EFECTIVO</t>
  </si>
  <si>
    <t>EFE-01 FLUJO DE EFECTIVO</t>
  </si>
  <si>
    <t>1110 EFECTIVO Y EQUIVALENTES</t>
  </si>
  <si>
    <t>1111201002  FONDO FIJO</t>
  </si>
  <si>
    <t>1112102001  BBVA BANCOMER 0100605182</t>
  </si>
  <si>
    <t>1112107001  SANTANDER-SERFIN 65-50275909-3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</si>
  <si>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</si>
  <si>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</si>
  <si>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</si>
  <si>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</si>
  <si>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1247 Colecciones, Obras de Arte y Objeto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</si>
  <si>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</si>
  <si>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</si>
  <si>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</si>
  <si>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2016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</si>
  <si>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</si>
  <si>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</si>
  <si>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</si>
  <si>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</si>
  <si>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</si>
  <si>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</si>
  <si>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</si>
  <si>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</si>
  <si>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</si>
  <si>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</si>
  <si>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</si>
  <si>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</si>
  <si>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</si>
  <si>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</si>
  <si>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</si>
  <si>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</si>
  <si>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</si>
  <si>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</si>
  <si>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</si>
  <si>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</si>
  <si>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</si>
  <si>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</si>
  <si>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</si>
  <si>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</si>
  <si>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</si>
  <si>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</si>
  <si>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</si>
  <si>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</si>
  <si>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</si>
  <si>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</si>
  <si>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</si>
  <si>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</si>
  <si>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</si>
  <si>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</si>
  <si>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</si>
  <si>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</si>
  <si>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</si>
  <si>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</si>
  <si>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</si>
  <si>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</si>
  <si>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</si>
  <si>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</si>
  <si>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</si>
  <si>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</si>
  <si>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</si>
  <si>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</si>
  <si>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7110000011  MERCANCIAS EN CONSIG</t>
  </si>
  <si>
    <t>7110000012  BANCOS</t>
  </si>
  <si>
    <t>7110000013  GASTOS POR MERCANCIA</t>
  </si>
  <si>
    <t>7120000011  MERCANCIAS EN CONSIG</t>
  </si>
  <si>
    <t>7120000012  VENTAS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</si>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</sst>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7"/>
      <color indexed="81"/>
      <name val="Arial Narrow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" fillId="0" borderId="0"/>
    <xf numFmtId="43" fontId="11" fillId="0" borderId="0" applyFont="0" applyFill="0" applyBorder="0" applyAlignment="0" applyProtection="0"/>
  </cellStyleXfs>
  <cellXfs count="145">
    <xf numFmtId="0" fontId="0" fillId="0" borderId="0" xfId="0"/>
    <xf numFmtId="0" fontId="2" fillId="2" borderId="0" xfId="0" applyFont="1" applyFill="1" applyAlignment="1">
      <alignment horizontal="center"/>
    </xf>
    <xf numFmtId="4" fontId="2" fillId="3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2" fillId="0" borderId="0" xfId="0" applyNumberFormat="1" applyFont="1"/>
    <xf numFmtId="3" fontId="3" fillId="3" borderId="0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/>
    <xf numFmtId="4" fontId="3" fillId="3" borderId="1" xfId="0" applyNumberFormat="1" applyFont="1" applyFill="1" applyBorder="1" applyAlignment="1" applyProtection="1">
      <protection locked="0"/>
    </xf>
    <xf numFmtId="4" fontId="2" fillId="3" borderId="1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3" fontId="3" fillId="3" borderId="0" xfId="0" applyNumberFormat="1" applyFont="1" applyFill="1" applyBorder="1" applyAlignment="1"/>
    <xf numFmtId="3" fontId="3" fillId="3" borderId="0" xfId="0" applyNumberFormat="1" applyFont="1" applyFill="1" applyBorder="1" applyAlignment="1" applyProtection="1">
      <protection locked="0"/>
    </xf>
    <xf numFmtId="3" fontId="2" fillId="3" borderId="0" xfId="0" applyNumberFormat="1" applyFont="1" applyFill="1" applyBorder="1"/>
    <xf numFmtId="4" fontId="7" fillId="3" borderId="0" xfId="0" applyNumberFormat="1" applyFont="1" applyFill="1" applyBorder="1"/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left"/>
    </xf>
    <xf numFmtId="0" fontId="2" fillId="3" borderId="0" xfId="0" applyFont="1" applyFill="1"/>
    <xf numFmtId="3" fontId="2" fillId="3" borderId="0" xfId="0" applyNumberFormat="1" applyFont="1" applyFill="1"/>
    <xf numFmtId="0" fontId="8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3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3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3" fontId="2" fillId="3" borderId="5" xfId="0" applyNumberFormat="1" applyFont="1" applyFill="1" applyBorder="1"/>
    <xf numFmtId="3" fontId="9" fillId="3" borderId="0" xfId="0" applyNumberFormat="1" applyFont="1" applyFill="1" applyBorder="1"/>
    <xf numFmtId="0" fontId="3" fillId="2" borderId="2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/>
    <xf numFmtId="4" fontId="2" fillId="3" borderId="5" xfId="0" applyNumberFormat="1" applyFont="1" applyFill="1" applyBorder="1"/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left"/>
    </xf>
    <xf numFmtId="4" fontId="2" fillId="3" borderId="0" xfId="0" applyNumberFormat="1" applyFont="1" applyFill="1" applyBorder="1"/>
    <xf numFmtId="4" fontId="2" fillId="3" borderId="7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3" fontId="2" fillId="3" borderId="1" xfId="0" applyNumberFormat="1" applyFont="1" applyFill="1" applyBorder="1"/>
    <xf numFmtId="4" fontId="2" fillId="3" borderId="9" xfId="0" applyNumberFormat="1" applyFont="1" applyFill="1" applyBorder="1"/>
    <xf numFmtId="3" fontId="3" fillId="2" borderId="10" xfId="0" applyNumberFormat="1" applyFont="1" applyFill="1" applyBorder="1"/>
    <xf numFmtId="3" fontId="3" fillId="2" borderId="11" xfId="0" applyNumberFormat="1" applyFont="1" applyFill="1" applyBorder="1"/>
    <xf numFmtId="4" fontId="3" fillId="2" borderId="11" xfId="0" applyNumberFormat="1" applyFont="1" applyFill="1" applyBorder="1"/>
    <xf numFmtId="4" fontId="3" fillId="2" borderId="12" xfId="0" applyNumberFormat="1" applyFont="1" applyFill="1" applyBorder="1"/>
    <xf numFmtId="3" fontId="3" fillId="3" borderId="0" xfId="0" applyNumberFormat="1" applyFont="1" applyFill="1" applyBorder="1"/>
    <xf numFmtId="4" fontId="3" fillId="3" borderId="0" xfId="0" applyNumberFormat="1" applyFont="1" applyFill="1" applyBorder="1"/>
    <xf numFmtId="3" fontId="2" fillId="3" borderId="7" xfId="0" applyNumberFormat="1" applyFont="1" applyFill="1" applyBorder="1"/>
    <xf numFmtId="3" fontId="3" fillId="2" borderId="10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/>
    <xf numFmtId="0" fontId="2" fillId="0" borderId="4" xfId="0" applyFont="1" applyBorder="1"/>
    <xf numFmtId="49" fontId="3" fillId="3" borderId="4" xfId="2" applyNumberFormat="1" applyFont="1" applyFill="1" applyBorder="1" applyAlignment="1">
      <alignment horizontal="left"/>
    </xf>
    <xf numFmtId="49" fontId="3" fillId="3" borderId="4" xfId="3" applyNumberFormat="1" applyFont="1" applyFill="1" applyBorder="1" applyAlignment="1">
      <alignment horizontal="left"/>
    </xf>
    <xf numFmtId="49" fontId="3" fillId="3" borderId="5" xfId="3" applyNumberFormat="1" applyFont="1" applyFill="1" applyBorder="1" applyAlignment="1">
      <alignment horizontal="left"/>
    </xf>
    <xf numFmtId="4" fontId="2" fillId="2" borderId="2" xfId="0" applyNumberFormat="1" applyFont="1" applyFill="1" applyBorder="1"/>
    <xf numFmtId="49" fontId="3" fillId="3" borderId="4" xfId="4" applyNumberFormat="1" applyFont="1" applyFill="1" applyBorder="1" applyAlignment="1">
      <alignment horizontal="left"/>
    </xf>
    <xf numFmtId="0" fontId="2" fillId="0" borderId="5" xfId="0" applyFont="1" applyBorder="1"/>
    <xf numFmtId="0" fontId="2" fillId="0" borderId="0" xfId="0" applyFont="1"/>
    <xf numFmtId="0" fontId="4" fillId="2" borderId="3" xfId="5" applyFont="1" applyFill="1" applyBorder="1" applyAlignment="1">
      <alignment horizontal="left" vertical="center" wrapText="1"/>
    </xf>
    <xf numFmtId="3" fontId="4" fillId="2" borderId="3" xfId="6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2" fillId="0" borderId="3" xfId="0" applyNumberFormat="1" applyFont="1" applyBorder="1" applyAlignment="1"/>
    <xf numFmtId="0" fontId="2" fillId="0" borderId="6" xfId="0" applyFont="1" applyFill="1" applyBorder="1" applyAlignment="1">
      <alignment wrapText="1"/>
    </xf>
    <xf numFmtId="3" fontId="2" fillId="0" borderId="4" xfId="0" applyNumberFormat="1" applyFont="1" applyFill="1" applyBorder="1" applyAlignment="1">
      <alignment wrapText="1"/>
    </xf>
    <xf numFmtId="3" fontId="2" fillId="0" borderId="4" xfId="6" applyNumberFormat="1" applyFont="1" applyBorder="1" applyAlignment="1"/>
    <xf numFmtId="0" fontId="2" fillId="3" borderId="6" xfId="0" applyFont="1" applyFill="1" applyBorder="1"/>
    <xf numFmtId="0" fontId="2" fillId="3" borderId="8" xfId="0" applyFont="1" applyFill="1" applyBorder="1"/>
    <xf numFmtId="49" fontId="3" fillId="3" borderId="14" xfId="0" applyNumberFormat="1" applyFont="1" applyFill="1" applyBorder="1" applyAlignment="1">
      <alignment horizontal="left"/>
    </xf>
    <xf numFmtId="3" fontId="2" fillId="0" borderId="15" xfId="6" applyNumberFormat="1" applyFont="1" applyFill="1" applyBorder="1" applyAlignment="1">
      <alignment wrapText="1"/>
    </xf>
    <xf numFmtId="3" fontId="2" fillId="0" borderId="3" xfId="6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3" fontId="2" fillId="0" borderId="0" xfId="6" applyNumberFormat="1" applyFont="1" applyFill="1" applyBorder="1" applyAlignment="1">
      <alignment wrapText="1"/>
    </xf>
    <xf numFmtId="3" fontId="2" fillId="0" borderId="4" xfId="6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1" xfId="6" applyNumberFormat="1" applyFont="1" applyFill="1" applyBorder="1" applyAlignment="1">
      <alignment wrapText="1"/>
    </xf>
    <xf numFmtId="3" fontId="2" fillId="0" borderId="5" xfId="6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/>
    <xf numFmtId="0" fontId="4" fillId="2" borderId="2" xfId="5" applyFont="1" applyFill="1" applyBorder="1" applyAlignment="1">
      <alignment horizontal="left" vertical="center" wrapText="1"/>
    </xf>
    <xf numFmtId="3" fontId="4" fillId="2" borderId="2" xfId="6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vertical="center" wrapText="1"/>
    </xf>
    <xf numFmtId="4" fontId="4" fillId="2" borderId="3" xfId="5" applyNumberFormat="1" applyFont="1" applyFill="1" applyBorder="1" applyAlignment="1">
      <alignment horizontal="center" vertical="center" wrapText="1"/>
    </xf>
    <xf numFmtId="4" fontId="4" fillId="2" borderId="3" xfId="6" applyNumberFormat="1" applyFont="1" applyFill="1" applyBorder="1" applyAlignment="1">
      <alignment horizontal="center" vertical="center" wrapText="1"/>
    </xf>
    <xf numFmtId="4" fontId="2" fillId="3" borderId="16" xfId="0" applyNumberFormat="1" applyFont="1" applyFill="1" applyBorder="1"/>
    <xf numFmtId="3" fontId="3" fillId="2" borderId="11" xfId="0" applyNumberFormat="1" applyFont="1" applyFill="1" applyBorder="1" applyAlignment="1">
      <alignment horizontal="center" vertical="center"/>
    </xf>
    <xf numFmtId="4" fontId="4" fillId="2" borderId="2" xfId="5" applyNumberFormat="1" applyFont="1" applyFill="1" applyBorder="1" applyAlignment="1">
      <alignment horizontal="center" vertical="center" wrapText="1"/>
    </xf>
    <xf numFmtId="3" fontId="2" fillId="3" borderId="16" xfId="0" applyNumberFormat="1" applyFont="1" applyFill="1" applyBorder="1"/>
    <xf numFmtId="49" fontId="7" fillId="3" borderId="4" xfId="0" applyNumberFormat="1" applyFont="1" applyFill="1" applyBorder="1" applyAlignment="1">
      <alignment horizontal="left"/>
    </xf>
    <xf numFmtId="3" fontId="2" fillId="3" borderId="9" xfId="0" applyNumberFormat="1" applyFont="1" applyFill="1" applyBorder="1"/>
    <xf numFmtId="0" fontId="4" fillId="0" borderId="0" xfId="0" applyFont="1" applyAlignment="1">
      <alignment horizont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2" fillId="0" borderId="2" xfId="0" applyFont="1" applyBorder="1" applyAlignment="1">
      <alignment vertical="center" wrapText="1"/>
    </xf>
    <xf numFmtId="3" fontId="2" fillId="0" borderId="2" xfId="0" applyNumberFormat="1" applyFont="1" applyBorder="1"/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3" fontId="13" fillId="3" borderId="0" xfId="0" applyNumberFormat="1" applyFont="1" applyFill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3" fontId="13" fillId="0" borderId="2" xfId="1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3" fontId="13" fillId="3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3" fontId="12" fillId="2" borderId="2" xfId="1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/>
    </xf>
    <xf numFmtId="3" fontId="2" fillId="3" borderId="0" xfId="0" applyNumberFormat="1" applyFont="1" applyFill="1" applyAlignment="1">
      <alignment vertical="center" wrapText="1"/>
    </xf>
    <xf numFmtId="4" fontId="14" fillId="0" borderId="0" xfId="0" applyNumberFormat="1" applyFont="1"/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4" fontId="2" fillId="3" borderId="0" xfId="1" applyNumberFormat="1" applyFont="1" applyFill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3" fillId="3" borderId="9" xfId="0" applyNumberFormat="1" applyFont="1" applyFill="1" applyBorder="1"/>
  </cellXfs>
  <cellStyles count="7">
    <cellStyle name="Millares" xfId="1" builtinId="3"/>
    <cellStyle name="Millares 2" xfId="6"/>
    <cellStyle name="Normal" xfId="0" builtinId="0"/>
    <cellStyle name="Normal 16" xfId="2"/>
    <cellStyle name="Normal 17" xfId="3"/>
    <cellStyle name="Normal 18" xfId="4"/>
    <cellStyle name="Normal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18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4686300" y="30765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4538381</xdr:colOff>
      <xdr:row>67</xdr:row>
      <xdr:rowOff>123263</xdr:rowOff>
    </xdr:from>
    <xdr:ext cx="1750287" cy="468013"/>
    <xdr:sp macro="" textlink="">
      <xdr:nvSpPr>
        <xdr:cNvPr id="3" name="3 Rectángulo"/>
        <xdr:cNvSpPr/>
      </xdr:nvSpPr>
      <xdr:spPr>
        <a:xfrm>
          <a:off x="4538381" y="122104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4571999</xdr:colOff>
      <xdr:row>76</xdr:row>
      <xdr:rowOff>78441</xdr:rowOff>
    </xdr:from>
    <xdr:ext cx="1750287" cy="468013"/>
    <xdr:sp macro="" textlink="">
      <xdr:nvSpPr>
        <xdr:cNvPr id="4" name="4 Rectángulo"/>
        <xdr:cNvSpPr/>
      </xdr:nvSpPr>
      <xdr:spPr>
        <a:xfrm>
          <a:off x="4571999" y="1389921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3552264</xdr:colOff>
      <xdr:row>143</xdr:row>
      <xdr:rowOff>56029</xdr:rowOff>
    </xdr:from>
    <xdr:ext cx="1750287" cy="468013"/>
    <xdr:sp macro="" textlink="">
      <xdr:nvSpPr>
        <xdr:cNvPr id="5" name="5 Rectángulo"/>
        <xdr:cNvSpPr/>
      </xdr:nvSpPr>
      <xdr:spPr>
        <a:xfrm>
          <a:off x="3552264" y="2532585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3720353</xdr:colOff>
      <xdr:row>151</xdr:row>
      <xdr:rowOff>123265</xdr:rowOff>
    </xdr:from>
    <xdr:ext cx="1750287" cy="468013"/>
    <xdr:sp macro="" textlink="">
      <xdr:nvSpPr>
        <xdr:cNvPr id="6" name="6 Rectángulo"/>
        <xdr:cNvSpPr/>
      </xdr:nvSpPr>
      <xdr:spPr>
        <a:xfrm>
          <a:off x="3720353" y="2684089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4549595</xdr:colOff>
      <xdr:row>188</xdr:row>
      <xdr:rowOff>56029</xdr:rowOff>
    </xdr:from>
    <xdr:ext cx="1750287" cy="468013"/>
    <xdr:sp macro="" textlink="">
      <xdr:nvSpPr>
        <xdr:cNvPr id="7" name="7 Rectángulo"/>
        <xdr:cNvSpPr/>
      </xdr:nvSpPr>
      <xdr:spPr>
        <a:xfrm>
          <a:off x="4549595" y="3302205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4605618</xdr:colOff>
      <xdr:row>196</xdr:row>
      <xdr:rowOff>44823</xdr:rowOff>
    </xdr:from>
    <xdr:ext cx="1750287" cy="468013"/>
    <xdr:sp macro="" textlink="">
      <xdr:nvSpPr>
        <xdr:cNvPr id="8" name="8 Rectángulo"/>
        <xdr:cNvSpPr/>
      </xdr:nvSpPr>
      <xdr:spPr>
        <a:xfrm>
          <a:off x="4605618" y="345443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4661647</xdr:colOff>
      <xdr:row>204</xdr:row>
      <xdr:rowOff>67236</xdr:rowOff>
    </xdr:from>
    <xdr:ext cx="1750287" cy="468013"/>
    <xdr:sp macro="" textlink="">
      <xdr:nvSpPr>
        <xdr:cNvPr id="9" name="9 Rectángulo"/>
        <xdr:cNvSpPr/>
      </xdr:nvSpPr>
      <xdr:spPr>
        <a:xfrm>
          <a:off x="4661647" y="36033636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0</xdr:col>
      <xdr:colOff>4583206</xdr:colOff>
      <xdr:row>212</xdr:row>
      <xdr:rowOff>78441</xdr:rowOff>
    </xdr:from>
    <xdr:ext cx="1750287" cy="468013"/>
    <xdr:sp macro="" textlink="">
      <xdr:nvSpPr>
        <xdr:cNvPr id="10" name="10 Rectángulo"/>
        <xdr:cNvSpPr/>
      </xdr:nvSpPr>
      <xdr:spPr>
        <a:xfrm>
          <a:off x="4583206" y="37530741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468</xdr:row>
          <xdr:rowOff>28575</xdr:rowOff>
        </xdr:from>
        <xdr:to>
          <xdr:col>6</xdr:col>
          <xdr:colOff>0</xdr:colOff>
          <xdr:row>472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>
        <row r="34">
          <cell r="D34">
            <v>-790709.57</v>
          </cell>
          <cell r="E34">
            <v>-790709.57</v>
          </cell>
        </row>
      </sheetData>
      <sheetData sheetId="1">
        <row r="7">
          <cell r="F7" t="str">
            <v>Museo Iconográfico del Quijote</v>
          </cell>
        </row>
        <row r="32">
          <cell r="D32">
            <v>9.69</v>
          </cell>
        </row>
        <row r="34">
          <cell r="D34">
            <v>4683310.6500000004</v>
          </cell>
        </row>
        <row r="47">
          <cell r="I47">
            <v>11049.04</v>
          </cell>
        </row>
        <row r="52">
          <cell r="I52">
            <v>3742908.4899999998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H28">
            <v>4683300.96</v>
          </cell>
        </row>
      </sheetData>
      <sheetData sheetId="11"/>
      <sheetData sheetId="12"/>
      <sheetData sheetId="13"/>
      <sheetData sheetId="14">
        <row r="47">
          <cell r="H47">
            <v>3733939.85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473"/>
  <sheetViews>
    <sheetView showGridLines="0" tabSelected="1" view="pageBreakPreview" zoomScale="33" zoomScaleNormal="83" zoomScaleSheetLayoutView="33" workbookViewId="0">
      <selection activeCell="A366" sqref="A366"/>
    </sheetView>
  </sheetViews>
  <sheetFormatPr baseColWidth="10" defaultRowHeight="12.75" x14ac:dyDescent="0.2"/>
  <cols>
    <col min="1" max="1" width="70.28515625" style="23" customWidth="1"/>
    <col min="2" max="4" width="26.7109375" style="24" customWidth="1"/>
    <col min="5" max="5" width="26.7109375" style="2" customWidth="1"/>
    <col min="6" max="6" width="27" style="2" customWidth="1"/>
    <col min="7" max="8" width="11.42578125" style="2"/>
    <col min="9" max="16384" width="11.42578125" style="23"/>
  </cols>
  <sheetData>
    <row r="2" spans="1:6" ht="4.5" customHeight="1" x14ac:dyDescent="0.2">
      <c r="A2" s="1"/>
      <c r="B2" s="1"/>
      <c r="C2" s="1"/>
      <c r="D2" s="1"/>
      <c r="E2" s="1"/>
      <c r="F2" s="1"/>
    </row>
    <row r="3" spans="1:6" ht="15" customHeight="1" x14ac:dyDescent="0.2">
      <c r="A3" s="3" t="s">
        <v>0</v>
      </c>
      <c r="B3" s="3"/>
      <c r="C3" s="3"/>
      <c r="D3" s="3"/>
      <c r="E3" s="3"/>
      <c r="F3" s="3"/>
    </row>
    <row r="4" spans="1:6" ht="24" customHeight="1" x14ac:dyDescent="0.2">
      <c r="A4" s="3" t="s">
        <v>1</v>
      </c>
      <c r="B4" s="3"/>
      <c r="C4" s="3"/>
      <c r="D4" s="3"/>
      <c r="E4" s="3"/>
      <c r="F4" s="3"/>
    </row>
    <row r="5" spans="1:6" x14ac:dyDescent="0.2">
      <c r="A5" s="4"/>
      <c r="B5" s="5"/>
      <c r="C5" s="6"/>
      <c r="D5" s="6"/>
      <c r="E5" s="7"/>
    </row>
    <row r="7" spans="1:6" x14ac:dyDescent="0.2">
      <c r="A7" s="8"/>
      <c r="B7" s="9" t="s">
        <v>2</v>
      </c>
      <c r="C7" s="10" t="str">
        <f>[1]EA!F7</f>
        <v>Museo Iconográfico del Quijote</v>
      </c>
      <c r="D7" s="11"/>
      <c r="E7" s="11"/>
      <c r="F7" s="12"/>
    </row>
    <row r="9" spans="1:6" x14ac:dyDescent="0.2">
      <c r="A9" s="13" t="s">
        <v>3</v>
      </c>
      <c r="B9" s="13"/>
      <c r="C9" s="13"/>
      <c r="D9" s="13"/>
      <c r="E9" s="13"/>
      <c r="F9" s="13"/>
    </row>
    <row r="10" spans="1:6" x14ac:dyDescent="0.2">
      <c r="A10" s="14"/>
      <c r="B10" s="15"/>
      <c r="C10" s="16"/>
      <c r="D10" s="17"/>
      <c r="E10" s="18"/>
    </row>
    <row r="11" spans="1:6" x14ac:dyDescent="0.2">
      <c r="A11" s="19" t="s">
        <v>4</v>
      </c>
      <c r="B11" s="20"/>
      <c r="C11" s="6"/>
      <c r="D11" s="6"/>
      <c r="E11" s="7"/>
    </row>
    <row r="12" spans="1:6" x14ac:dyDescent="0.2">
      <c r="A12" s="21"/>
      <c r="B12" s="5"/>
      <c r="C12" s="6"/>
      <c r="D12" s="6"/>
      <c r="E12" s="7"/>
    </row>
    <row r="13" spans="1:6" x14ac:dyDescent="0.2">
      <c r="A13" s="22" t="s">
        <v>5</v>
      </c>
      <c r="B13" s="5"/>
      <c r="C13" s="6"/>
      <c r="D13" s="6"/>
      <c r="E13" s="7"/>
    </row>
    <row r="14" spans="1:6" x14ac:dyDescent="0.2">
      <c r="B14" s="5"/>
    </row>
    <row r="15" spans="1:6" x14ac:dyDescent="0.2">
      <c r="A15" s="25" t="s">
        <v>6</v>
      </c>
      <c r="B15" s="17"/>
      <c r="C15" s="17"/>
      <c r="D15" s="17"/>
    </row>
    <row r="16" spans="1:6" x14ac:dyDescent="0.2">
      <c r="A16" s="26"/>
      <c r="B16" s="17"/>
      <c r="C16" s="17"/>
      <c r="D16" s="17"/>
    </row>
    <row r="17" spans="1:4" ht="20.25" customHeight="1" x14ac:dyDescent="0.2">
      <c r="A17" s="27" t="s">
        <v>7</v>
      </c>
      <c r="B17" s="28" t="s">
        <v>8</v>
      </c>
      <c r="C17" s="28" t="s">
        <v>9</v>
      </c>
      <c r="D17" s="28" t="s">
        <v>10</v>
      </c>
    </row>
    <row r="18" spans="1:4" x14ac:dyDescent="0.2">
      <c r="A18" s="29" t="s">
        <v>11</v>
      </c>
      <c r="B18" s="30"/>
      <c r="C18" s="30">
        <v>0</v>
      </c>
      <c r="D18" s="30">
        <v>0</v>
      </c>
    </row>
    <row r="19" spans="1:4" x14ac:dyDescent="0.2">
      <c r="A19" s="31"/>
      <c r="B19" s="32"/>
      <c r="C19" s="32">
        <v>0</v>
      </c>
      <c r="D19" s="32">
        <v>0</v>
      </c>
    </row>
    <row r="20" spans="1:4" x14ac:dyDescent="0.2">
      <c r="A20" s="31" t="s">
        <v>12</v>
      </c>
      <c r="B20" s="32"/>
      <c r="C20" s="32">
        <v>0</v>
      </c>
      <c r="D20" s="32">
        <v>0</v>
      </c>
    </row>
    <row r="21" spans="1:4" x14ac:dyDescent="0.2">
      <c r="A21" s="31"/>
      <c r="B21" s="32"/>
      <c r="C21" s="32">
        <v>0</v>
      </c>
      <c r="D21" s="32">
        <v>0</v>
      </c>
    </row>
    <row r="22" spans="1:4" x14ac:dyDescent="0.2">
      <c r="A22" s="33" t="s">
        <v>13</v>
      </c>
      <c r="B22" s="34"/>
      <c r="C22" s="34">
        <v>0</v>
      </c>
      <c r="D22" s="34">
        <v>0</v>
      </c>
    </row>
    <row r="23" spans="1:4" x14ac:dyDescent="0.2">
      <c r="A23" s="26"/>
      <c r="B23" s="28">
        <f>SUM(B18:B22)</f>
        <v>0</v>
      </c>
      <c r="C23" s="28"/>
      <c r="D23" s="28">
        <f t="shared" ref="D23" si="0">SUM(D18:D22)</f>
        <v>0</v>
      </c>
    </row>
    <row r="24" spans="1:4" x14ac:dyDescent="0.2">
      <c r="A24" s="26"/>
      <c r="B24" s="17"/>
      <c r="C24" s="17"/>
      <c r="D24" s="17"/>
    </row>
    <row r="25" spans="1:4" x14ac:dyDescent="0.2">
      <c r="A25" s="26"/>
      <c r="B25" s="17"/>
      <c r="C25" s="17"/>
      <c r="D25" s="17"/>
    </row>
    <row r="26" spans="1:4" x14ac:dyDescent="0.2">
      <c r="A26" s="26"/>
      <c r="B26" s="17"/>
      <c r="C26" s="17"/>
      <c r="D26" s="17"/>
    </row>
    <row r="27" spans="1:4" x14ac:dyDescent="0.2">
      <c r="A27" s="25" t="s">
        <v>14</v>
      </c>
      <c r="B27" s="35"/>
      <c r="C27" s="17"/>
      <c r="D27" s="17"/>
    </row>
    <row r="29" spans="1:4" ht="18.75" customHeight="1" x14ac:dyDescent="0.2">
      <c r="A29" s="27" t="s">
        <v>15</v>
      </c>
      <c r="B29" s="28" t="s">
        <v>8</v>
      </c>
      <c r="C29" s="36">
        <v>2016</v>
      </c>
      <c r="D29" s="36">
        <v>2015</v>
      </c>
    </row>
    <row r="30" spans="1:4" x14ac:dyDescent="0.2">
      <c r="A30" s="31" t="s">
        <v>16</v>
      </c>
      <c r="B30" s="32"/>
      <c r="C30" s="32"/>
      <c r="D30" s="32"/>
    </row>
    <row r="31" spans="1:4" x14ac:dyDescent="0.2">
      <c r="A31" s="31" t="s">
        <v>17</v>
      </c>
      <c r="B31" s="32">
        <v>6297.95</v>
      </c>
      <c r="C31" s="32">
        <v>18908.25</v>
      </c>
      <c r="D31" s="32"/>
    </row>
    <row r="32" spans="1:4" x14ac:dyDescent="0.2">
      <c r="A32" s="31" t="s">
        <v>18</v>
      </c>
      <c r="B32" s="32"/>
      <c r="C32" s="32">
        <v>32283</v>
      </c>
      <c r="D32" s="32">
        <v>22371.65</v>
      </c>
    </row>
    <row r="33" spans="1:5" x14ac:dyDescent="0.2">
      <c r="A33" s="31"/>
      <c r="B33" s="32"/>
      <c r="C33" s="32"/>
      <c r="D33" s="32"/>
    </row>
    <row r="34" spans="1:5" ht="14.25" customHeight="1" x14ac:dyDescent="0.2">
      <c r="A34" s="31" t="s">
        <v>19</v>
      </c>
      <c r="B34" s="32"/>
      <c r="C34" s="32"/>
      <c r="D34" s="32"/>
    </row>
    <row r="35" spans="1:5" ht="14.25" customHeight="1" x14ac:dyDescent="0.2">
      <c r="A35" s="31"/>
      <c r="B35" s="32"/>
      <c r="C35" s="32"/>
      <c r="D35" s="32"/>
    </row>
    <row r="36" spans="1:5" ht="14.25" customHeight="1" x14ac:dyDescent="0.2">
      <c r="A36" s="33"/>
      <c r="B36" s="34"/>
      <c r="C36" s="34"/>
      <c r="D36" s="34"/>
    </row>
    <row r="37" spans="1:5" ht="14.25" customHeight="1" x14ac:dyDescent="0.2">
      <c r="B37" s="28">
        <f>SUM(B30:B36)</f>
        <v>6297.95</v>
      </c>
      <c r="C37" s="28">
        <f t="shared" ref="C37:D37" si="1">SUM(C30:C36)</f>
        <v>51191.25</v>
      </c>
      <c r="D37" s="28">
        <f t="shared" si="1"/>
        <v>22371.65</v>
      </c>
    </row>
    <row r="38" spans="1:5" ht="14.25" customHeight="1" x14ac:dyDescent="0.2">
      <c r="B38" s="37"/>
      <c r="C38" s="37"/>
      <c r="D38" s="37"/>
    </row>
    <row r="39" spans="1:5" ht="14.25" customHeight="1" x14ac:dyDescent="0.2"/>
    <row r="40" spans="1:5" ht="23.25" customHeight="1" x14ac:dyDescent="0.2">
      <c r="A40" s="27" t="s">
        <v>20</v>
      </c>
      <c r="B40" s="28" t="s">
        <v>8</v>
      </c>
      <c r="C40" s="28" t="s">
        <v>21</v>
      </c>
      <c r="D40" s="28" t="s">
        <v>22</v>
      </c>
      <c r="E40" s="38" t="s">
        <v>23</v>
      </c>
    </row>
    <row r="41" spans="1:5" ht="14.25" customHeight="1" x14ac:dyDescent="0.2">
      <c r="A41" s="31" t="s">
        <v>24</v>
      </c>
      <c r="B41" s="32"/>
      <c r="C41" s="32"/>
      <c r="D41" s="32"/>
      <c r="E41" s="39"/>
    </row>
    <row r="42" spans="1:5" ht="14.25" customHeight="1" x14ac:dyDescent="0.2">
      <c r="A42" s="31" t="s">
        <v>25</v>
      </c>
      <c r="B42" s="32">
        <v>13376.01</v>
      </c>
      <c r="C42" s="32">
        <f>B42</f>
        <v>13376.01</v>
      </c>
      <c r="D42" s="32"/>
      <c r="E42" s="39"/>
    </row>
    <row r="43" spans="1:5" ht="14.25" customHeight="1" x14ac:dyDescent="0.2">
      <c r="A43" s="31" t="s">
        <v>26</v>
      </c>
      <c r="B43" s="32">
        <v>260</v>
      </c>
      <c r="C43" s="32">
        <f>B43</f>
        <v>260</v>
      </c>
      <c r="D43" s="32"/>
      <c r="E43" s="39"/>
    </row>
    <row r="44" spans="1:5" ht="14.25" customHeight="1" x14ac:dyDescent="0.2">
      <c r="A44" s="31" t="s">
        <v>27</v>
      </c>
      <c r="B44" s="32">
        <v>8166.43</v>
      </c>
      <c r="C44" s="32">
        <f>B44</f>
        <v>8166.43</v>
      </c>
      <c r="D44" s="32"/>
      <c r="E44" s="39"/>
    </row>
    <row r="45" spans="1:5" ht="14.25" customHeight="1" x14ac:dyDescent="0.2">
      <c r="A45" s="31" t="s">
        <v>28</v>
      </c>
      <c r="B45" s="32">
        <v>7940</v>
      </c>
      <c r="C45" s="32"/>
      <c r="D45" s="32"/>
      <c r="E45" s="39">
        <v>7940</v>
      </c>
    </row>
    <row r="46" spans="1:5" ht="14.25" customHeight="1" x14ac:dyDescent="0.2">
      <c r="A46" s="31"/>
      <c r="B46" s="32"/>
      <c r="C46" s="32"/>
      <c r="D46" s="32"/>
      <c r="E46" s="39"/>
    </row>
    <row r="47" spans="1:5" ht="14.25" customHeight="1" x14ac:dyDescent="0.2">
      <c r="A47" s="31" t="s">
        <v>29</v>
      </c>
      <c r="B47" s="32"/>
      <c r="C47" s="32"/>
      <c r="D47" s="32"/>
      <c r="E47" s="39"/>
    </row>
    <row r="48" spans="1:5" ht="14.25" customHeight="1" x14ac:dyDescent="0.2">
      <c r="A48" s="33"/>
      <c r="B48" s="34"/>
      <c r="C48" s="34"/>
      <c r="D48" s="34"/>
      <c r="E48" s="40"/>
    </row>
    <row r="49" spans="1:5" ht="14.25" customHeight="1" x14ac:dyDescent="0.2">
      <c r="B49" s="28">
        <f>SUM(B40:B48)</f>
        <v>29742.440000000002</v>
      </c>
      <c r="C49" s="28">
        <f>SUM(C40:C48)</f>
        <v>21802.440000000002</v>
      </c>
      <c r="D49" s="28">
        <f>SUM(D40:D48)</f>
        <v>0</v>
      </c>
      <c r="E49" s="38">
        <f>SUM(E40:E48)</f>
        <v>7940</v>
      </c>
    </row>
    <row r="50" spans="1:5" ht="14.25" customHeight="1" x14ac:dyDescent="0.2"/>
    <row r="51" spans="1:5" ht="14.25" customHeight="1" x14ac:dyDescent="0.2"/>
    <row r="52" spans="1:5" ht="14.25" customHeight="1" x14ac:dyDescent="0.2"/>
    <row r="53" spans="1:5" ht="14.25" customHeight="1" x14ac:dyDescent="0.2">
      <c r="A53" s="25" t="s">
        <v>30</v>
      </c>
    </row>
    <row r="54" spans="1:5" ht="14.25" customHeight="1" x14ac:dyDescent="0.2">
      <c r="A54" s="41"/>
    </row>
    <row r="55" spans="1:5" ht="24" customHeight="1" x14ac:dyDescent="0.2">
      <c r="A55" s="27" t="s">
        <v>31</v>
      </c>
      <c r="B55" s="28" t="s">
        <v>8</v>
      </c>
      <c r="C55" s="28" t="s">
        <v>32</v>
      </c>
    </row>
    <row r="56" spans="1:5" ht="14.25" customHeight="1" x14ac:dyDescent="0.2">
      <c r="A56" s="29" t="s">
        <v>33</v>
      </c>
      <c r="B56" s="30"/>
      <c r="C56" s="30">
        <v>0</v>
      </c>
    </row>
    <row r="57" spans="1:5" ht="14.25" customHeight="1" x14ac:dyDescent="0.2">
      <c r="A57" s="31" t="s">
        <v>34</v>
      </c>
      <c r="B57" s="32">
        <v>47797.51</v>
      </c>
      <c r="C57" s="32">
        <v>0</v>
      </c>
    </row>
    <row r="58" spans="1:5" ht="14.25" customHeight="1" x14ac:dyDescent="0.2">
      <c r="A58" s="31"/>
      <c r="B58" s="32"/>
      <c r="C58" s="32">
        <v>0</v>
      </c>
    </row>
    <row r="59" spans="1:5" ht="14.25" customHeight="1" x14ac:dyDescent="0.2">
      <c r="A59" s="31" t="s">
        <v>35</v>
      </c>
      <c r="B59" s="32"/>
      <c r="C59" s="32"/>
    </row>
    <row r="60" spans="1:5" ht="14.25" customHeight="1" x14ac:dyDescent="0.2">
      <c r="A60" s="33"/>
      <c r="B60" s="34"/>
      <c r="C60" s="34">
        <v>0</v>
      </c>
    </row>
    <row r="61" spans="1:5" ht="14.25" customHeight="1" x14ac:dyDescent="0.2">
      <c r="A61" s="42"/>
      <c r="B61" s="28">
        <f>SUM(B55:B60)</f>
        <v>47797.51</v>
      </c>
      <c r="C61" s="28"/>
    </row>
    <row r="62" spans="1:5" ht="14.25" customHeight="1" x14ac:dyDescent="0.2">
      <c r="A62" s="42"/>
      <c r="B62" s="17"/>
      <c r="C62" s="17"/>
    </row>
    <row r="63" spans="1:5" ht="9.75" customHeight="1" x14ac:dyDescent="0.2">
      <c r="A63" s="42"/>
      <c r="B63" s="17"/>
      <c r="C63" s="17"/>
    </row>
    <row r="64" spans="1:5" ht="14.25" customHeight="1" x14ac:dyDescent="0.2"/>
    <row r="65" spans="1:6" ht="14.25" customHeight="1" x14ac:dyDescent="0.2">
      <c r="A65" s="25" t="s">
        <v>36</v>
      </c>
    </row>
    <row r="66" spans="1:6" ht="14.25" customHeight="1" x14ac:dyDescent="0.2">
      <c r="A66" s="41"/>
    </row>
    <row r="67" spans="1:6" ht="27.75" customHeight="1" x14ac:dyDescent="0.2">
      <c r="A67" s="27" t="s">
        <v>37</v>
      </c>
      <c r="B67" s="28" t="s">
        <v>8</v>
      </c>
      <c r="C67" s="28" t="s">
        <v>9</v>
      </c>
      <c r="D67" s="28" t="s">
        <v>38</v>
      </c>
      <c r="E67" s="43" t="s">
        <v>39</v>
      </c>
      <c r="F67" s="38" t="s">
        <v>40</v>
      </c>
    </row>
    <row r="68" spans="1:6" ht="14.25" customHeight="1" x14ac:dyDescent="0.2">
      <c r="A68" s="44" t="s">
        <v>41</v>
      </c>
      <c r="B68" s="17"/>
      <c r="C68" s="17">
        <v>0</v>
      </c>
      <c r="D68" s="17">
        <v>0</v>
      </c>
      <c r="E68" s="45">
        <v>0</v>
      </c>
      <c r="F68" s="46">
        <v>0</v>
      </c>
    </row>
    <row r="69" spans="1:6" ht="14.25" customHeight="1" x14ac:dyDescent="0.2">
      <c r="A69" s="44"/>
      <c r="B69" s="17"/>
      <c r="C69" s="17">
        <v>0</v>
      </c>
      <c r="D69" s="17">
        <v>0</v>
      </c>
      <c r="E69" s="45">
        <v>0</v>
      </c>
      <c r="F69" s="46">
        <v>0</v>
      </c>
    </row>
    <row r="70" spans="1:6" ht="14.25" customHeight="1" x14ac:dyDescent="0.2">
      <c r="A70" s="44"/>
      <c r="B70" s="17"/>
      <c r="C70" s="17">
        <v>0</v>
      </c>
      <c r="D70" s="17">
        <v>0</v>
      </c>
      <c r="E70" s="45">
        <v>0</v>
      </c>
      <c r="F70" s="46">
        <v>0</v>
      </c>
    </row>
    <row r="71" spans="1:6" ht="14.25" customHeight="1" x14ac:dyDescent="0.2">
      <c r="A71" s="47"/>
      <c r="B71" s="48"/>
      <c r="C71" s="48">
        <v>0</v>
      </c>
      <c r="D71" s="48">
        <v>0</v>
      </c>
      <c r="E71" s="12">
        <v>0</v>
      </c>
      <c r="F71" s="49">
        <v>0</v>
      </c>
    </row>
    <row r="72" spans="1:6" ht="15" customHeight="1" x14ac:dyDescent="0.2">
      <c r="A72" s="42"/>
      <c r="B72" s="28">
        <f>SUM(B67:B71)</f>
        <v>0</v>
      </c>
      <c r="C72" s="50">
        <v>0</v>
      </c>
      <c r="D72" s="51">
        <v>0</v>
      </c>
      <c r="E72" s="52">
        <v>0</v>
      </c>
      <c r="F72" s="53">
        <v>0</v>
      </c>
    </row>
    <row r="73" spans="1:6" x14ac:dyDescent="0.2">
      <c r="A73" s="42"/>
      <c r="B73" s="54"/>
      <c r="C73" s="54"/>
      <c r="D73" s="54"/>
      <c r="E73" s="55"/>
      <c r="F73" s="55"/>
    </row>
    <row r="74" spans="1:6" x14ac:dyDescent="0.2">
      <c r="A74" s="42"/>
      <c r="B74" s="54"/>
      <c r="C74" s="54"/>
      <c r="D74" s="54"/>
      <c r="E74" s="55"/>
      <c r="F74" s="55"/>
    </row>
    <row r="75" spans="1:6" x14ac:dyDescent="0.2">
      <c r="A75" s="42"/>
      <c r="B75" s="54"/>
      <c r="C75" s="54"/>
      <c r="D75" s="54"/>
      <c r="E75" s="55"/>
      <c r="F75" s="55"/>
    </row>
    <row r="76" spans="1:6" ht="26.25" customHeight="1" x14ac:dyDescent="0.2">
      <c r="A76" s="27" t="s">
        <v>42</v>
      </c>
      <c r="B76" s="28" t="s">
        <v>8</v>
      </c>
      <c r="C76" s="28" t="s">
        <v>9</v>
      </c>
      <c r="D76" s="28" t="s">
        <v>43</v>
      </c>
      <c r="E76" s="55"/>
      <c r="F76" s="55"/>
    </row>
    <row r="77" spans="1:6" x14ac:dyDescent="0.2">
      <c r="A77" s="29" t="s">
        <v>44</v>
      </c>
      <c r="B77" s="56"/>
      <c r="C77" s="32">
        <v>0</v>
      </c>
      <c r="D77" s="32">
        <v>0</v>
      </c>
      <c r="E77" s="55"/>
      <c r="F77" s="55"/>
    </row>
    <row r="78" spans="1:6" x14ac:dyDescent="0.2">
      <c r="A78" s="31"/>
      <c r="B78" s="56"/>
      <c r="C78" s="32">
        <v>0</v>
      </c>
      <c r="D78" s="32">
        <v>0</v>
      </c>
      <c r="E78" s="55"/>
      <c r="F78" s="55"/>
    </row>
    <row r="79" spans="1:6" x14ac:dyDescent="0.2">
      <c r="A79" s="31"/>
      <c r="B79" s="56"/>
      <c r="C79" s="32"/>
      <c r="D79" s="32"/>
      <c r="E79" s="55"/>
      <c r="F79" s="55"/>
    </row>
    <row r="80" spans="1:6" x14ac:dyDescent="0.2">
      <c r="A80" s="33"/>
      <c r="B80" s="56"/>
      <c r="C80" s="32"/>
      <c r="D80" s="32"/>
      <c r="E80" s="55"/>
      <c r="F80" s="55"/>
    </row>
    <row r="81" spans="1:6" ht="16.5" customHeight="1" x14ac:dyDescent="0.2">
      <c r="A81" s="42"/>
      <c r="B81" s="28">
        <f>SUM(B77:B80)</f>
        <v>0</v>
      </c>
      <c r="C81" s="57"/>
      <c r="D81" s="58"/>
      <c r="E81" s="55"/>
      <c r="F81" s="55"/>
    </row>
    <row r="82" spans="1:6" x14ac:dyDescent="0.2">
      <c r="A82" s="42"/>
      <c r="B82" s="54"/>
      <c r="C82" s="54"/>
      <c r="D82" s="54"/>
      <c r="E82" s="55"/>
      <c r="F82" s="55"/>
    </row>
    <row r="83" spans="1:6" x14ac:dyDescent="0.2">
      <c r="A83" s="42"/>
      <c r="B83" s="54"/>
      <c r="C83" s="54"/>
      <c r="D83" s="54"/>
      <c r="E83" s="55"/>
      <c r="F83" s="55"/>
    </row>
    <row r="84" spans="1:6" x14ac:dyDescent="0.2">
      <c r="A84" s="42"/>
      <c r="B84" s="54"/>
      <c r="C84" s="54"/>
      <c r="D84" s="54"/>
      <c r="E84" s="55"/>
      <c r="F84" s="55"/>
    </row>
    <row r="85" spans="1:6" x14ac:dyDescent="0.2">
      <c r="A85" s="42"/>
      <c r="B85" s="54"/>
      <c r="C85" s="54"/>
      <c r="D85" s="54"/>
      <c r="E85" s="55"/>
      <c r="F85" s="55"/>
    </row>
    <row r="86" spans="1:6" x14ac:dyDescent="0.2">
      <c r="A86" s="41"/>
    </row>
    <row r="87" spans="1:6" x14ac:dyDescent="0.2">
      <c r="A87" s="25" t="s">
        <v>45</v>
      </c>
    </row>
    <row r="89" spans="1:6" x14ac:dyDescent="0.2">
      <c r="A89" s="41"/>
    </row>
    <row r="90" spans="1:6" ht="24" customHeight="1" x14ac:dyDescent="0.2">
      <c r="A90" s="27" t="s">
        <v>46</v>
      </c>
      <c r="B90" s="28" t="s">
        <v>47</v>
      </c>
      <c r="C90" s="28" t="s">
        <v>48</v>
      </c>
      <c r="D90" s="28" t="s">
        <v>49</v>
      </c>
      <c r="E90" s="38" t="s">
        <v>50</v>
      </c>
    </row>
    <row r="91" spans="1:6" x14ac:dyDescent="0.2">
      <c r="A91" s="29" t="s">
        <v>51</v>
      </c>
      <c r="B91" s="30"/>
      <c r="C91" s="30"/>
      <c r="D91" s="30"/>
      <c r="E91" s="59">
        <v>0</v>
      </c>
    </row>
    <row r="92" spans="1:6" x14ac:dyDescent="0.2">
      <c r="A92" s="60"/>
      <c r="B92" s="32"/>
      <c r="C92" s="32"/>
      <c r="D92" s="32"/>
      <c r="E92" s="39">
        <v>0</v>
      </c>
    </row>
    <row r="93" spans="1:6" x14ac:dyDescent="0.2">
      <c r="A93" s="31" t="s">
        <v>52</v>
      </c>
      <c r="B93" s="32">
        <f>SUM(B94:B111)</f>
        <v>76546600.140000001</v>
      </c>
      <c r="C93" s="32">
        <f t="shared" ref="C93:D93" si="2">SUM(C94:C111)</f>
        <v>70156880.079999998</v>
      </c>
      <c r="D93" s="32">
        <f t="shared" si="2"/>
        <v>-6389720.0600000024</v>
      </c>
      <c r="E93" s="39">
        <v>0</v>
      </c>
    </row>
    <row r="94" spans="1:6" x14ac:dyDescent="0.2">
      <c r="A94" s="61" t="s">
        <v>53</v>
      </c>
      <c r="B94" s="32">
        <v>77428.12</v>
      </c>
      <c r="C94" s="32">
        <v>77428.12</v>
      </c>
      <c r="D94" s="32">
        <f>C94-B94</f>
        <v>0</v>
      </c>
      <c r="E94" s="39"/>
    </row>
    <row r="95" spans="1:6" x14ac:dyDescent="0.2">
      <c r="A95" s="61" t="s">
        <v>54</v>
      </c>
      <c r="B95" s="32">
        <v>50082.09</v>
      </c>
      <c r="C95" s="32">
        <v>50082.09</v>
      </c>
      <c r="D95" s="32">
        <f t="shared" ref="D95:D125" si="3">C95-B95</f>
        <v>0</v>
      </c>
      <c r="E95" s="39"/>
    </row>
    <row r="96" spans="1:6" x14ac:dyDescent="0.2">
      <c r="A96" s="61" t="s">
        <v>55</v>
      </c>
      <c r="B96" s="32">
        <v>196200.81</v>
      </c>
      <c r="C96" s="32">
        <v>196200.81</v>
      </c>
      <c r="D96" s="32">
        <f t="shared" si="3"/>
        <v>0</v>
      </c>
      <c r="E96" s="39"/>
    </row>
    <row r="97" spans="1:5" x14ac:dyDescent="0.2">
      <c r="A97" s="61" t="s">
        <v>56</v>
      </c>
      <c r="B97" s="32">
        <v>148324.18</v>
      </c>
      <c r="C97" s="32">
        <v>148324.18</v>
      </c>
      <c r="D97" s="32">
        <f t="shared" si="3"/>
        <v>0</v>
      </c>
      <c r="E97" s="39"/>
    </row>
    <row r="98" spans="1:5" x14ac:dyDescent="0.2">
      <c r="A98" s="61" t="s">
        <v>57</v>
      </c>
      <c r="B98" s="32">
        <v>40185.31</v>
      </c>
      <c r="C98" s="32">
        <v>40185.31</v>
      </c>
      <c r="D98" s="32">
        <f t="shared" si="3"/>
        <v>0</v>
      </c>
      <c r="E98" s="39"/>
    </row>
    <row r="99" spans="1:5" x14ac:dyDescent="0.2">
      <c r="A99" s="61" t="s">
        <v>58</v>
      </c>
      <c r="B99" s="32">
        <v>99739.55</v>
      </c>
      <c r="C99" s="32">
        <v>99739.55</v>
      </c>
      <c r="D99" s="32">
        <f t="shared" si="3"/>
        <v>0</v>
      </c>
      <c r="E99" s="39"/>
    </row>
    <row r="100" spans="1:5" x14ac:dyDescent="0.2">
      <c r="A100" s="61" t="s">
        <v>59</v>
      </c>
      <c r="B100" s="32">
        <v>19000</v>
      </c>
      <c r="C100" s="32">
        <v>19000</v>
      </c>
      <c r="D100" s="32">
        <f t="shared" si="3"/>
        <v>0</v>
      </c>
      <c r="E100" s="39"/>
    </row>
    <row r="101" spans="1:5" x14ac:dyDescent="0.2">
      <c r="A101" s="61" t="s">
        <v>60</v>
      </c>
      <c r="B101" s="32">
        <v>63250.39</v>
      </c>
      <c r="C101" s="32">
        <v>63250.39</v>
      </c>
      <c r="D101" s="32">
        <f t="shared" si="3"/>
        <v>0</v>
      </c>
      <c r="E101" s="39"/>
    </row>
    <row r="102" spans="1:5" x14ac:dyDescent="0.2">
      <c r="A102" s="61" t="s">
        <v>61</v>
      </c>
      <c r="B102" s="32">
        <v>382335.99</v>
      </c>
      <c r="C102" s="32">
        <v>382335.99</v>
      </c>
      <c r="D102" s="32">
        <f t="shared" si="3"/>
        <v>0</v>
      </c>
      <c r="E102" s="39"/>
    </row>
    <row r="103" spans="1:5" x14ac:dyDescent="0.2">
      <c r="A103" s="61" t="s">
        <v>62</v>
      </c>
      <c r="B103" s="32">
        <v>9976</v>
      </c>
      <c r="C103" s="32">
        <v>9976</v>
      </c>
      <c r="D103" s="32">
        <f t="shared" si="3"/>
        <v>0</v>
      </c>
      <c r="E103" s="39"/>
    </row>
    <row r="104" spans="1:5" x14ac:dyDescent="0.2">
      <c r="A104" s="61" t="s">
        <v>63</v>
      </c>
      <c r="B104" s="32">
        <v>28600</v>
      </c>
      <c r="C104" s="32">
        <v>28600</v>
      </c>
      <c r="D104" s="32">
        <f t="shared" si="3"/>
        <v>0</v>
      </c>
      <c r="E104" s="39"/>
    </row>
    <row r="105" spans="1:5" x14ac:dyDescent="0.2">
      <c r="A105" s="61" t="s">
        <v>64</v>
      </c>
      <c r="B105" s="32">
        <v>1398.01</v>
      </c>
      <c r="C105" s="32">
        <v>1398.01</v>
      </c>
      <c r="D105" s="32">
        <f t="shared" si="3"/>
        <v>0</v>
      </c>
      <c r="E105" s="39"/>
    </row>
    <row r="106" spans="1:5" x14ac:dyDescent="0.2">
      <c r="A106" s="61" t="s">
        <v>65</v>
      </c>
      <c r="B106" s="32">
        <v>26448</v>
      </c>
      <c r="C106" s="32">
        <v>26448</v>
      </c>
      <c r="D106" s="32">
        <f t="shared" si="3"/>
        <v>0</v>
      </c>
      <c r="E106" s="39"/>
    </row>
    <row r="107" spans="1:5" x14ac:dyDescent="0.2">
      <c r="A107" s="61" t="s">
        <v>66</v>
      </c>
      <c r="B107" s="32">
        <v>5267.56</v>
      </c>
      <c r="C107" s="32">
        <v>5267.56</v>
      </c>
      <c r="D107" s="32">
        <f t="shared" si="3"/>
        <v>0</v>
      </c>
      <c r="E107" s="39"/>
    </row>
    <row r="108" spans="1:5" x14ac:dyDescent="0.2">
      <c r="A108" s="61" t="s">
        <v>67</v>
      </c>
      <c r="B108" s="32">
        <v>5692.5</v>
      </c>
      <c r="C108" s="32">
        <v>5692.5</v>
      </c>
      <c r="D108" s="32">
        <f t="shared" si="3"/>
        <v>0</v>
      </c>
      <c r="E108" s="39"/>
    </row>
    <row r="109" spans="1:5" x14ac:dyDescent="0.2">
      <c r="A109" s="61" t="s">
        <v>68</v>
      </c>
      <c r="B109" s="32">
        <v>23905.45</v>
      </c>
      <c r="C109" s="32">
        <v>23905.45</v>
      </c>
      <c r="D109" s="32">
        <f t="shared" si="3"/>
        <v>0</v>
      </c>
      <c r="E109" s="39"/>
    </row>
    <row r="110" spans="1:5" x14ac:dyDescent="0.2">
      <c r="A110" s="61" t="s">
        <v>69</v>
      </c>
      <c r="B110" s="32">
        <v>134520</v>
      </c>
      <c r="C110" s="32">
        <v>134520</v>
      </c>
      <c r="D110" s="32">
        <f t="shared" si="3"/>
        <v>0</v>
      </c>
      <c r="E110" s="39"/>
    </row>
    <row r="111" spans="1:5" x14ac:dyDescent="0.2">
      <c r="A111" s="61" t="s">
        <v>70</v>
      </c>
      <c r="B111" s="32">
        <v>75234246.180000007</v>
      </c>
      <c r="C111" s="32">
        <v>68844526.120000005</v>
      </c>
      <c r="D111" s="32">
        <f t="shared" si="3"/>
        <v>-6389720.0600000024</v>
      </c>
      <c r="E111" s="39"/>
    </row>
    <row r="112" spans="1:5" x14ac:dyDescent="0.2">
      <c r="A112" s="31"/>
      <c r="B112" s="32"/>
      <c r="C112" s="32"/>
      <c r="D112" s="32"/>
      <c r="E112" s="39">
        <v>0</v>
      </c>
    </row>
    <row r="113" spans="1:5" x14ac:dyDescent="0.2">
      <c r="A113" s="31" t="s">
        <v>71</v>
      </c>
      <c r="B113" s="32">
        <f>SUM(B114:B125)</f>
        <v>-790709.57000000007</v>
      </c>
      <c r="C113" s="32">
        <f>SUM(C114:C125)</f>
        <v>-790709.57000000007</v>
      </c>
      <c r="D113" s="32">
        <f t="shared" si="3"/>
        <v>0</v>
      </c>
      <c r="E113" s="39">
        <v>0</v>
      </c>
    </row>
    <row r="114" spans="1:5" x14ac:dyDescent="0.2">
      <c r="A114" s="62" t="s">
        <v>72</v>
      </c>
      <c r="B114" s="32">
        <v>-68005.61</v>
      </c>
      <c r="C114" s="32">
        <v>-68005.61</v>
      </c>
      <c r="D114" s="32">
        <f t="shared" si="3"/>
        <v>0</v>
      </c>
      <c r="E114" s="39"/>
    </row>
    <row r="115" spans="1:5" x14ac:dyDescent="0.2">
      <c r="A115" s="62" t="s">
        <v>73</v>
      </c>
      <c r="B115" s="32">
        <v>-332330.92</v>
      </c>
      <c r="C115" s="32">
        <v>-332330.92</v>
      </c>
      <c r="D115" s="32">
        <f t="shared" si="3"/>
        <v>0</v>
      </c>
      <c r="E115" s="39"/>
    </row>
    <row r="116" spans="1:5" x14ac:dyDescent="0.2">
      <c r="A116" s="62" t="s">
        <v>74</v>
      </c>
      <c r="B116" s="32">
        <v>-113453.25</v>
      </c>
      <c r="C116" s="32">
        <v>-113453.25</v>
      </c>
      <c r="D116" s="32">
        <f t="shared" si="3"/>
        <v>0</v>
      </c>
      <c r="E116" s="39"/>
    </row>
    <row r="117" spans="1:5" x14ac:dyDescent="0.2">
      <c r="A117" s="62" t="s">
        <v>75</v>
      </c>
      <c r="B117" s="32">
        <v>-10450</v>
      </c>
      <c r="C117" s="32">
        <v>-10450</v>
      </c>
      <c r="D117" s="32">
        <f t="shared" si="3"/>
        <v>0</v>
      </c>
      <c r="E117" s="39"/>
    </row>
    <row r="118" spans="1:5" x14ac:dyDescent="0.2">
      <c r="A118" s="62" t="s">
        <v>76</v>
      </c>
      <c r="B118" s="32">
        <v>-20970.310000000001</v>
      </c>
      <c r="C118" s="32">
        <v>-20970.310000000001</v>
      </c>
      <c r="D118" s="32">
        <f t="shared" si="3"/>
        <v>0</v>
      </c>
      <c r="E118" s="39"/>
    </row>
    <row r="119" spans="1:5" x14ac:dyDescent="0.2">
      <c r="A119" s="62" t="s">
        <v>77</v>
      </c>
      <c r="B119" s="32">
        <v>-205693.89</v>
      </c>
      <c r="C119" s="32">
        <v>-205693.89</v>
      </c>
      <c r="D119" s="32">
        <f t="shared" si="3"/>
        <v>0</v>
      </c>
      <c r="E119" s="39"/>
    </row>
    <row r="120" spans="1:5" x14ac:dyDescent="0.2">
      <c r="A120" s="62" t="s">
        <v>78</v>
      </c>
      <c r="B120" s="32">
        <v>-6235</v>
      </c>
      <c r="C120" s="32">
        <v>-6235</v>
      </c>
      <c r="D120" s="32">
        <f t="shared" si="3"/>
        <v>0</v>
      </c>
      <c r="E120" s="39"/>
    </row>
    <row r="121" spans="1:5" x14ac:dyDescent="0.2">
      <c r="A121" s="62" t="s">
        <v>79</v>
      </c>
      <c r="B121" s="32">
        <v>-3575</v>
      </c>
      <c r="C121" s="32">
        <v>-3575</v>
      </c>
      <c r="D121" s="32">
        <f t="shared" si="3"/>
        <v>0</v>
      </c>
      <c r="E121" s="39"/>
    </row>
    <row r="122" spans="1:5" x14ac:dyDescent="0.2">
      <c r="A122" s="62" t="s">
        <v>80</v>
      </c>
      <c r="B122" s="32">
        <v>-524.26</v>
      </c>
      <c r="C122" s="32">
        <v>-524.26</v>
      </c>
      <c r="D122" s="32">
        <f t="shared" si="3"/>
        <v>0</v>
      </c>
      <c r="E122" s="39"/>
    </row>
    <row r="123" spans="1:5" x14ac:dyDescent="0.2">
      <c r="A123" s="62" t="s">
        <v>81</v>
      </c>
      <c r="B123" s="32">
        <v>-13755.12</v>
      </c>
      <c r="C123" s="32">
        <v>-13755.12</v>
      </c>
      <c r="D123" s="32">
        <f t="shared" si="3"/>
        <v>0</v>
      </c>
      <c r="E123" s="39"/>
    </row>
    <row r="124" spans="1:5" x14ac:dyDescent="0.2">
      <c r="A124" s="62" t="s">
        <v>82</v>
      </c>
      <c r="B124" s="32">
        <v>-6811.91</v>
      </c>
      <c r="C124" s="32">
        <v>-6811.91</v>
      </c>
      <c r="D124" s="32">
        <f t="shared" si="3"/>
        <v>0</v>
      </c>
      <c r="E124" s="39"/>
    </row>
    <row r="125" spans="1:5" x14ac:dyDescent="0.2">
      <c r="A125" s="62" t="s">
        <v>83</v>
      </c>
      <c r="B125" s="32">
        <v>-8904.2999999999993</v>
      </c>
      <c r="C125" s="32">
        <v>-8904.2999999999993</v>
      </c>
      <c r="D125" s="32">
        <f t="shared" si="3"/>
        <v>0</v>
      </c>
      <c r="E125" s="39"/>
    </row>
    <row r="126" spans="1:5" x14ac:dyDescent="0.2">
      <c r="A126" s="63"/>
      <c r="B126" s="34"/>
      <c r="C126" s="34"/>
      <c r="D126" s="34"/>
      <c r="E126" s="40">
        <v>0</v>
      </c>
    </row>
    <row r="127" spans="1:5" ht="18" customHeight="1" x14ac:dyDescent="0.2">
      <c r="B127" s="28">
        <f>B93+B113</f>
        <v>75755890.570000008</v>
      </c>
      <c r="C127" s="28">
        <f>C93+C113</f>
        <v>69366170.510000005</v>
      </c>
      <c r="D127" s="28">
        <f>D93+D113</f>
        <v>-6389720.0600000024</v>
      </c>
      <c r="E127" s="64"/>
    </row>
    <row r="130" spans="1:5" ht="21.75" customHeight="1" x14ac:dyDescent="0.2">
      <c r="A130" s="27" t="s">
        <v>84</v>
      </c>
      <c r="B130" s="28" t="s">
        <v>47</v>
      </c>
      <c r="C130" s="28" t="s">
        <v>48</v>
      </c>
      <c r="D130" s="28" t="s">
        <v>49</v>
      </c>
      <c r="E130" s="38" t="s">
        <v>50</v>
      </c>
    </row>
    <row r="131" spans="1:5" x14ac:dyDescent="0.2">
      <c r="A131" s="29" t="s">
        <v>85</v>
      </c>
      <c r="B131" s="30"/>
      <c r="C131" s="30"/>
      <c r="D131" s="30"/>
      <c r="E131" s="59"/>
    </row>
    <row r="132" spans="1:5" x14ac:dyDescent="0.2">
      <c r="A132" s="31"/>
      <c r="B132" s="32"/>
      <c r="C132" s="32"/>
      <c r="D132" s="32"/>
      <c r="E132" s="39"/>
    </row>
    <row r="133" spans="1:5" x14ac:dyDescent="0.2">
      <c r="A133" s="31" t="s">
        <v>86</v>
      </c>
      <c r="B133" s="32"/>
      <c r="C133" s="32"/>
      <c r="D133" s="32"/>
      <c r="E133" s="39"/>
    </row>
    <row r="134" spans="1:5" x14ac:dyDescent="0.2">
      <c r="A134" s="65" t="s">
        <v>87</v>
      </c>
      <c r="B134" s="32">
        <v>15461.94</v>
      </c>
      <c r="C134" s="32">
        <v>15461.94</v>
      </c>
      <c r="D134" s="32">
        <f>C134-B134</f>
        <v>0</v>
      </c>
      <c r="E134" s="39"/>
    </row>
    <row r="135" spans="1:5" x14ac:dyDescent="0.2">
      <c r="A135" s="65" t="s">
        <v>88</v>
      </c>
      <c r="B135" s="32">
        <v>-15461.94</v>
      </c>
      <c r="C135" s="32">
        <v>-15461.94</v>
      </c>
      <c r="D135" s="32">
        <f>C135-B135</f>
        <v>0</v>
      </c>
      <c r="E135" s="39"/>
    </row>
    <row r="136" spans="1:5" x14ac:dyDescent="0.2">
      <c r="A136" s="31"/>
      <c r="B136" s="32"/>
      <c r="C136" s="32"/>
      <c r="D136" s="32"/>
      <c r="E136" s="39"/>
    </row>
    <row r="137" spans="1:5" x14ac:dyDescent="0.2">
      <c r="A137" s="31" t="s">
        <v>71</v>
      </c>
      <c r="B137" s="32"/>
      <c r="C137" s="32"/>
      <c r="D137" s="32"/>
      <c r="E137" s="39"/>
    </row>
    <row r="138" spans="1:5" x14ac:dyDescent="0.2">
      <c r="A138" s="66"/>
      <c r="B138" s="34"/>
      <c r="C138" s="34"/>
      <c r="D138" s="34"/>
      <c r="E138" s="40"/>
    </row>
    <row r="139" spans="1:5" ht="16.5" customHeight="1" x14ac:dyDescent="0.2">
      <c r="B139" s="28">
        <f>SUM(B131:B138)</f>
        <v>0</v>
      </c>
      <c r="C139" s="28">
        <f t="shared" ref="C139:D139" si="4">SUM(C131:C138)</f>
        <v>0</v>
      </c>
      <c r="D139" s="28">
        <f t="shared" si="4"/>
        <v>0</v>
      </c>
      <c r="E139" s="64"/>
    </row>
    <row r="142" spans="1:5" ht="27" customHeight="1" x14ac:dyDescent="0.2">
      <c r="A142" s="27" t="s">
        <v>89</v>
      </c>
      <c r="B142" s="28" t="s">
        <v>8</v>
      </c>
    </row>
    <row r="143" spans="1:5" x14ac:dyDescent="0.2">
      <c r="A143" s="29" t="s">
        <v>90</v>
      </c>
      <c r="B143" s="30"/>
    </row>
    <row r="144" spans="1:5" x14ac:dyDescent="0.2">
      <c r="A144" s="31"/>
      <c r="B144" s="32"/>
    </row>
    <row r="145" spans="1:3" x14ac:dyDescent="0.2">
      <c r="A145" s="31"/>
      <c r="B145" s="32"/>
    </row>
    <row r="146" spans="1:3" x14ac:dyDescent="0.2">
      <c r="A146" s="31"/>
      <c r="B146" s="32"/>
    </row>
    <row r="147" spans="1:3" x14ac:dyDescent="0.2">
      <c r="A147" s="33"/>
      <c r="B147" s="34"/>
    </row>
    <row r="148" spans="1:3" ht="15" customHeight="1" x14ac:dyDescent="0.2">
      <c r="B148" s="28">
        <f>SUM(B144:B147)</f>
        <v>0</v>
      </c>
    </row>
    <row r="149" spans="1:3" x14ac:dyDescent="0.2">
      <c r="A149" s="67"/>
    </row>
    <row r="151" spans="1:3" ht="22.5" customHeight="1" x14ac:dyDescent="0.2">
      <c r="A151" s="68" t="s">
        <v>91</v>
      </c>
      <c r="B151" s="69" t="s">
        <v>8</v>
      </c>
      <c r="C151" s="70" t="s">
        <v>92</v>
      </c>
    </row>
    <row r="152" spans="1:3" x14ac:dyDescent="0.2">
      <c r="A152" s="71"/>
      <c r="B152" s="72"/>
      <c r="C152" s="73"/>
    </row>
    <row r="153" spans="1:3" x14ac:dyDescent="0.2">
      <c r="A153" s="74"/>
      <c r="B153" s="75"/>
      <c r="C153" s="76"/>
    </row>
    <row r="154" spans="1:3" x14ac:dyDescent="0.2">
      <c r="A154" s="77"/>
      <c r="B154" s="32"/>
      <c r="C154" s="32"/>
    </row>
    <row r="155" spans="1:3" x14ac:dyDescent="0.2">
      <c r="A155" s="77"/>
      <c r="B155" s="32"/>
      <c r="C155" s="32"/>
    </row>
    <row r="156" spans="1:3" x14ac:dyDescent="0.2">
      <c r="A156" s="78"/>
      <c r="B156" s="34"/>
      <c r="C156" s="34"/>
    </row>
    <row r="157" spans="1:3" ht="14.25" customHeight="1" x14ac:dyDescent="0.2">
      <c r="B157" s="28">
        <f t="shared" ref="B157" si="5">SUM(B155:B156)</f>
        <v>0</v>
      </c>
      <c r="C157" s="28"/>
    </row>
    <row r="161" spans="1:5" x14ac:dyDescent="0.2">
      <c r="A161" s="19" t="s">
        <v>93</v>
      </c>
    </row>
    <row r="163" spans="1:5" ht="20.25" customHeight="1" x14ac:dyDescent="0.2">
      <c r="A163" s="68" t="s">
        <v>94</v>
      </c>
      <c r="B163" s="69" t="s">
        <v>8</v>
      </c>
      <c r="C163" s="28" t="s">
        <v>21</v>
      </c>
      <c r="D163" s="28" t="s">
        <v>22</v>
      </c>
      <c r="E163" s="38" t="s">
        <v>23</v>
      </c>
    </row>
    <row r="164" spans="1:5" x14ac:dyDescent="0.2">
      <c r="A164" s="29" t="s">
        <v>95</v>
      </c>
      <c r="B164" s="30">
        <f>SUM(B165:B181)</f>
        <v>-240926.37999999998</v>
      </c>
      <c r="C164" s="30">
        <f>SUM(C165:C180)</f>
        <v>-124518.27</v>
      </c>
      <c r="D164" s="30">
        <f>SUM(D166:D180)</f>
        <v>-3841.9</v>
      </c>
      <c r="E164" s="30">
        <f>SUM(E166:E180)</f>
        <v>-112566.20999999999</v>
      </c>
    </row>
    <row r="165" spans="1:5" x14ac:dyDescent="0.2">
      <c r="A165" s="31" t="s">
        <v>96</v>
      </c>
      <c r="B165" s="32">
        <v>-1330</v>
      </c>
      <c r="C165" s="32">
        <f t="shared" ref="C165:C173" si="6">B165</f>
        <v>-1330</v>
      </c>
      <c r="D165" s="32"/>
      <c r="E165" s="32"/>
    </row>
    <row r="166" spans="1:5" x14ac:dyDescent="0.2">
      <c r="A166" s="31" t="s">
        <v>97</v>
      </c>
      <c r="B166" s="32">
        <v>-79938.47</v>
      </c>
      <c r="C166" s="32">
        <f t="shared" si="6"/>
        <v>-79938.47</v>
      </c>
      <c r="D166" s="32"/>
      <c r="E166" s="32"/>
    </row>
    <row r="167" spans="1:5" x14ac:dyDescent="0.2">
      <c r="A167" s="31" t="s">
        <v>98</v>
      </c>
      <c r="B167" s="32">
        <v>-9776.7999999999993</v>
      </c>
      <c r="C167" s="32">
        <f t="shared" si="6"/>
        <v>-9776.7999999999993</v>
      </c>
      <c r="D167" s="32"/>
      <c r="E167" s="32"/>
    </row>
    <row r="168" spans="1:5" x14ac:dyDescent="0.2">
      <c r="A168" s="31" t="s">
        <v>99</v>
      </c>
      <c r="B168" s="32">
        <v>-9729.7000000000007</v>
      </c>
      <c r="C168" s="32">
        <f t="shared" si="6"/>
        <v>-9729.7000000000007</v>
      </c>
      <c r="D168" s="32"/>
      <c r="E168" s="32"/>
    </row>
    <row r="169" spans="1:5" x14ac:dyDescent="0.2">
      <c r="A169" s="31" t="s">
        <v>100</v>
      </c>
      <c r="B169" s="32">
        <v>-2699.5</v>
      </c>
      <c r="C169" s="32">
        <f t="shared" si="6"/>
        <v>-2699.5</v>
      </c>
      <c r="D169" s="32"/>
      <c r="E169" s="32"/>
    </row>
    <row r="170" spans="1:5" x14ac:dyDescent="0.2">
      <c r="A170" s="31" t="s">
        <v>101</v>
      </c>
      <c r="B170" s="32">
        <v>-1142.97</v>
      </c>
      <c r="C170" s="32">
        <f t="shared" si="6"/>
        <v>-1142.97</v>
      </c>
      <c r="D170" s="32"/>
      <c r="E170" s="32"/>
    </row>
    <row r="171" spans="1:5" x14ac:dyDescent="0.2">
      <c r="A171" s="31" t="s">
        <v>102</v>
      </c>
      <c r="B171" s="32">
        <v>-269.95</v>
      </c>
      <c r="C171" s="32">
        <f t="shared" si="6"/>
        <v>-269.95</v>
      </c>
      <c r="D171" s="32"/>
      <c r="E171" s="32"/>
    </row>
    <row r="172" spans="1:5" x14ac:dyDescent="0.2">
      <c r="A172" s="31" t="s">
        <v>103</v>
      </c>
      <c r="B172" s="32">
        <v>-3368.47</v>
      </c>
      <c r="C172" s="32">
        <f t="shared" si="6"/>
        <v>-3368.47</v>
      </c>
      <c r="D172" s="32"/>
      <c r="E172" s="32"/>
    </row>
    <row r="173" spans="1:5" x14ac:dyDescent="0.2">
      <c r="A173" s="31" t="s">
        <v>104</v>
      </c>
      <c r="B173" s="32">
        <v>-11324.41</v>
      </c>
      <c r="C173" s="32">
        <f t="shared" si="6"/>
        <v>-11324.41</v>
      </c>
      <c r="D173" s="32"/>
      <c r="E173" s="32"/>
    </row>
    <row r="174" spans="1:5" x14ac:dyDescent="0.2">
      <c r="A174" s="31" t="s">
        <v>105</v>
      </c>
      <c r="B174" s="32">
        <v>-2691.9</v>
      </c>
      <c r="C174" s="32">
        <v>-600</v>
      </c>
      <c r="D174" s="32">
        <v>-2091.9</v>
      </c>
      <c r="E174" s="32"/>
    </row>
    <row r="175" spans="1:5" x14ac:dyDescent="0.2">
      <c r="A175" s="31" t="s">
        <v>106</v>
      </c>
      <c r="B175" s="32">
        <v>-360.9</v>
      </c>
      <c r="C175" s="32"/>
      <c r="D175" s="32"/>
      <c r="E175" s="32">
        <f>B175</f>
        <v>-360.9</v>
      </c>
    </row>
    <row r="176" spans="1:5" x14ac:dyDescent="0.2">
      <c r="A176" s="31" t="s">
        <v>107</v>
      </c>
      <c r="B176" s="32">
        <v>-66825.429999999993</v>
      </c>
      <c r="C176" s="32"/>
      <c r="D176" s="32"/>
      <c r="E176" s="32">
        <f>B176</f>
        <v>-66825.429999999993</v>
      </c>
    </row>
    <row r="177" spans="1:5" x14ac:dyDescent="0.2">
      <c r="A177" s="31" t="s">
        <v>108</v>
      </c>
      <c r="B177" s="32">
        <v>-34263.919999999998</v>
      </c>
      <c r="C177" s="32">
        <v>-4338</v>
      </c>
      <c r="D177" s="32"/>
      <c r="E177" s="32">
        <v>-29925.919999999998</v>
      </c>
    </row>
    <row r="178" spans="1:5" x14ac:dyDescent="0.2">
      <c r="A178" s="31" t="s">
        <v>109</v>
      </c>
      <c r="B178" s="32">
        <v>-1750</v>
      </c>
      <c r="C178" s="32"/>
      <c r="D178" s="32">
        <f>B178</f>
        <v>-1750</v>
      </c>
      <c r="E178" s="32"/>
    </row>
    <row r="179" spans="1:5" x14ac:dyDescent="0.2">
      <c r="A179" s="31" t="s">
        <v>110</v>
      </c>
      <c r="B179" s="32">
        <v>-11400</v>
      </c>
      <c r="C179" s="32"/>
      <c r="D179" s="32"/>
      <c r="E179" s="32">
        <f t="shared" ref="E179:E180" si="7">B179</f>
        <v>-11400</v>
      </c>
    </row>
    <row r="180" spans="1:5" x14ac:dyDescent="0.2">
      <c r="A180" s="31" t="s">
        <v>111</v>
      </c>
      <c r="B180" s="32">
        <v>-4053.96</v>
      </c>
      <c r="C180" s="32"/>
      <c r="D180" s="32"/>
      <c r="E180" s="32">
        <f t="shared" si="7"/>
        <v>-4053.96</v>
      </c>
    </row>
    <row r="181" spans="1:5" x14ac:dyDescent="0.2">
      <c r="A181" s="31"/>
      <c r="B181" s="32"/>
      <c r="C181" s="32"/>
      <c r="D181" s="32"/>
      <c r="E181" s="32"/>
    </row>
    <row r="182" spans="1:5" x14ac:dyDescent="0.2">
      <c r="A182" s="31" t="s">
        <v>112</v>
      </c>
      <c r="B182" s="32"/>
      <c r="C182" s="32"/>
      <c r="D182" s="32"/>
      <c r="E182" s="39"/>
    </row>
    <row r="183" spans="1:5" x14ac:dyDescent="0.2">
      <c r="A183" s="33"/>
      <c r="B183" s="34"/>
      <c r="C183" s="34"/>
      <c r="D183" s="34"/>
      <c r="E183" s="40"/>
    </row>
    <row r="184" spans="1:5" ht="16.5" customHeight="1" x14ac:dyDescent="0.2">
      <c r="B184" s="28">
        <f>B164+B182</f>
        <v>-240926.37999999998</v>
      </c>
      <c r="C184" s="28">
        <f>C164+C182</f>
        <v>-124518.27</v>
      </c>
      <c r="D184" s="28">
        <f>D164+D182</f>
        <v>-3841.9</v>
      </c>
      <c r="E184" s="28">
        <f>E164+E182</f>
        <v>-112566.20999999999</v>
      </c>
    </row>
    <row r="188" spans="1:5" ht="20.25" customHeight="1" x14ac:dyDescent="0.2">
      <c r="A188" s="68" t="s">
        <v>113</v>
      </c>
      <c r="B188" s="69" t="s">
        <v>8</v>
      </c>
      <c r="C188" s="28" t="s">
        <v>114</v>
      </c>
      <c r="D188" s="28" t="s">
        <v>92</v>
      </c>
    </row>
    <row r="189" spans="1:5" x14ac:dyDescent="0.2">
      <c r="A189" s="79" t="s">
        <v>115</v>
      </c>
      <c r="B189" s="72"/>
      <c r="C189" s="80"/>
      <c r="D189" s="81"/>
    </row>
    <row r="190" spans="1:5" x14ac:dyDescent="0.2">
      <c r="A190" s="82"/>
      <c r="B190" s="75"/>
      <c r="C190" s="83"/>
      <c r="D190" s="84"/>
    </row>
    <row r="191" spans="1:5" x14ac:dyDescent="0.2">
      <c r="A191" s="82"/>
      <c r="B191" s="75"/>
      <c r="C191" s="83"/>
      <c r="D191" s="84"/>
    </row>
    <row r="192" spans="1:5" x14ac:dyDescent="0.2">
      <c r="A192" s="85"/>
      <c r="B192" s="86"/>
      <c r="C192" s="87"/>
      <c r="D192" s="88"/>
    </row>
    <row r="193" spans="1:4" ht="16.5" customHeight="1" x14ac:dyDescent="0.2">
      <c r="B193" s="28">
        <f>SUM(B190:B192)</f>
        <v>0</v>
      </c>
      <c r="C193" s="89"/>
      <c r="D193" s="90"/>
    </row>
    <row r="196" spans="1:4" ht="27.75" customHeight="1" x14ac:dyDescent="0.2">
      <c r="A196" s="68" t="s">
        <v>116</v>
      </c>
      <c r="B196" s="69" t="s">
        <v>8</v>
      </c>
      <c r="C196" s="28" t="s">
        <v>114</v>
      </c>
      <c r="D196" s="28" t="s">
        <v>92</v>
      </c>
    </row>
    <row r="197" spans="1:4" x14ac:dyDescent="0.2">
      <c r="A197" s="79" t="s">
        <v>117</v>
      </c>
      <c r="B197" s="72"/>
      <c r="C197" s="80"/>
      <c r="D197" s="81"/>
    </row>
    <row r="198" spans="1:4" x14ac:dyDescent="0.2">
      <c r="A198" s="44"/>
      <c r="B198" s="75"/>
      <c r="C198" s="83"/>
      <c r="D198" s="84"/>
    </row>
    <row r="199" spans="1:4" x14ac:dyDescent="0.2">
      <c r="A199" s="82"/>
      <c r="B199" s="75"/>
      <c r="C199" s="83"/>
      <c r="D199" s="84"/>
    </row>
    <row r="200" spans="1:4" x14ac:dyDescent="0.2">
      <c r="A200" s="85"/>
      <c r="B200" s="86"/>
      <c r="C200" s="87"/>
      <c r="D200" s="88"/>
    </row>
    <row r="201" spans="1:4" ht="15" customHeight="1" x14ac:dyDescent="0.2">
      <c r="B201" s="28">
        <f>SUM(B199:B200)</f>
        <v>0</v>
      </c>
      <c r="C201" s="89"/>
      <c r="D201" s="90"/>
    </row>
    <row r="202" spans="1:4" x14ac:dyDescent="0.2">
      <c r="A202" s="67"/>
    </row>
    <row r="204" spans="1:4" ht="24" customHeight="1" x14ac:dyDescent="0.2">
      <c r="A204" s="68" t="s">
        <v>118</v>
      </c>
      <c r="B204" s="69" t="s">
        <v>8</v>
      </c>
      <c r="C204" s="28" t="s">
        <v>114</v>
      </c>
      <c r="D204" s="28" t="s">
        <v>92</v>
      </c>
    </row>
    <row r="205" spans="1:4" x14ac:dyDescent="0.2">
      <c r="A205" s="79" t="s">
        <v>119</v>
      </c>
      <c r="B205" s="72"/>
      <c r="C205" s="80"/>
      <c r="D205" s="81"/>
    </row>
    <row r="206" spans="1:4" x14ac:dyDescent="0.2">
      <c r="A206" s="82"/>
      <c r="B206" s="75"/>
      <c r="C206" s="83"/>
      <c r="D206" s="84"/>
    </row>
    <row r="207" spans="1:4" x14ac:dyDescent="0.2">
      <c r="A207" s="82"/>
      <c r="B207" s="75"/>
      <c r="C207" s="83"/>
      <c r="D207" s="84"/>
    </row>
    <row r="208" spans="1:4" x14ac:dyDescent="0.2">
      <c r="A208" s="85"/>
      <c r="B208" s="86"/>
      <c r="C208" s="87"/>
      <c r="D208" s="88"/>
    </row>
    <row r="209" spans="1:4" ht="16.5" customHeight="1" x14ac:dyDescent="0.2">
      <c r="B209" s="28">
        <f>SUM(B206:B208)</f>
        <v>0</v>
      </c>
      <c r="C209" s="89"/>
      <c r="D209" s="90"/>
    </row>
    <row r="212" spans="1:4" ht="24" customHeight="1" x14ac:dyDescent="0.2">
      <c r="A212" s="68" t="s">
        <v>120</v>
      </c>
      <c r="B212" s="69" t="s">
        <v>8</v>
      </c>
      <c r="C212" s="91" t="s">
        <v>114</v>
      </c>
      <c r="D212" s="91" t="s">
        <v>38</v>
      </c>
    </row>
    <row r="213" spans="1:4" x14ac:dyDescent="0.2">
      <c r="A213" s="79" t="s">
        <v>121</v>
      </c>
      <c r="B213" s="30"/>
      <c r="C213" s="30">
        <v>0</v>
      </c>
      <c r="D213" s="30">
        <v>0</v>
      </c>
    </row>
    <row r="214" spans="1:4" x14ac:dyDescent="0.2">
      <c r="A214" s="31"/>
      <c r="B214" s="32"/>
      <c r="C214" s="32">
        <v>0</v>
      </c>
      <c r="D214" s="32">
        <v>0</v>
      </c>
    </row>
    <row r="215" spans="1:4" x14ac:dyDescent="0.2">
      <c r="A215" s="31"/>
      <c r="B215" s="32"/>
      <c r="C215" s="32"/>
      <c r="D215" s="32"/>
    </row>
    <row r="216" spans="1:4" x14ac:dyDescent="0.2">
      <c r="A216" s="33"/>
      <c r="B216" s="92"/>
      <c r="C216" s="92">
        <v>0</v>
      </c>
      <c r="D216" s="92">
        <v>0</v>
      </c>
    </row>
    <row r="217" spans="1:4" ht="18.75" customHeight="1" x14ac:dyDescent="0.2">
      <c r="B217" s="28">
        <f>SUM(B214:B216)</f>
        <v>0</v>
      </c>
      <c r="C217" s="89"/>
      <c r="D217" s="90"/>
    </row>
    <row r="221" spans="1:4" x14ac:dyDescent="0.2">
      <c r="A221" s="19" t="s">
        <v>122</v>
      </c>
    </row>
    <row r="222" spans="1:4" x14ac:dyDescent="0.2">
      <c r="A222" s="19"/>
    </row>
    <row r="223" spans="1:4" x14ac:dyDescent="0.2">
      <c r="A223" s="19" t="s">
        <v>123</v>
      </c>
    </row>
    <row r="225" spans="1:4" ht="24" customHeight="1" x14ac:dyDescent="0.2">
      <c r="A225" s="93" t="s">
        <v>124</v>
      </c>
      <c r="B225" s="94" t="s">
        <v>8</v>
      </c>
      <c r="C225" s="28" t="s">
        <v>125</v>
      </c>
      <c r="D225" s="28" t="s">
        <v>38</v>
      </c>
    </row>
    <row r="226" spans="1:4" x14ac:dyDescent="0.2">
      <c r="A226" s="29" t="s">
        <v>126</v>
      </c>
      <c r="B226" s="30">
        <f>SUM(B227:B233)</f>
        <v>-338506.79</v>
      </c>
      <c r="C226" s="30"/>
      <c r="D226" s="30"/>
    </row>
    <row r="227" spans="1:4" x14ac:dyDescent="0.2">
      <c r="A227" s="31" t="s">
        <v>127</v>
      </c>
      <c r="B227" s="32">
        <v>-68720</v>
      </c>
      <c r="C227" s="32"/>
      <c r="D227" s="32"/>
    </row>
    <row r="228" spans="1:4" x14ac:dyDescent="0.2">
      <c r="A228" s="31" t="s">
        <v>128</v>
      </c>
      <c r="B228" s="32">
        <v>-50050</v>
      </c>
      <c r="C228" s="32"/>
      <c r="D228" s="32"/>
    </row>
    <row r="229" spans="1:4" x14ac:dyDescent="0.2">
      <c r="A229" s="31" t="s">
        <v>129</v>
      </c>
      <c r="B229" s="32">
        <v>-1829.48</v>
      </c>
      <c r="C229" s="32"/>
      <c r="D229" s="32"/>
    </row>
    <row r="230" spans="1:4" x14ac:dyDescent="0.2">
      <c r="A230" s="31" t="s">
        <v>130</v>
      </c>
      <c r="B230" s="32">
        <v>-25000</v>
      </c>
      <c r="C230" s="32"/>
      <c r="D230" s="32"/>
    </row>
    <row r="231" spans="1:4" x14ac:dyDescent="0.2">
      <c r="A231" s="31" t="s">
        <v>131</v>
      </c>
      <c r="B231" s="32">
        <v>-143341</v>
      </c>
      <c r="C231" s="32"/>
      <c r="D231" s="32"/>
    </row>
    <row r="232" spans="1:4" x14ac:dyDescent="0.2">
      <c r="A232" s="31" t="s">
        <v>132</v>
      </c>
      <c r="B232" s="32">
        <v>-49566.31</v>
      </c>
      <c r="C232" s="32"/>
      <c r="D232" s="32"/>
    </row>
    <row r="233" spans="1:4" x14ac:dyDescent="0.2">
      <c r="A233" s="31"/>
      <c r="B233" s="32"/>
      <c r="C233" s="32"/>
      <c r="D233" s="32"/>
    </row>
    <row r="234" spans="1:4" ht="25.5" x14ac:dyDescent="0.2">
      <c r="A234" s="95" t="s">
        <v>133</v>
      </c>
      <c r="B234" s="32">
        <f>SUM(B235:B238)</f>
        <v>-4344794.17</v>
      </c>
      <c r="C234" s="32"/>
      <c r="D234" s="32"/>
    </row>
    <row r="235" spans="1:4" x14ac:dyDescent="0.2">
      <c r="A235" s="95" t="s">
        <v>134</v>
      </c>
      <c r="B235" s="32">
        <v>-2207026.16</v>
      </c>
      <c r="C235" s="32"/>
      <c r="D235" s="32"/>
    </row>
    <row r="236" spans="1:4" x14ac:dyDescent="0.2">
      <c r="A236" s="95" t="s">
        <v>135</v>
      </c>
      <c r="B236" s="32">
        <v>-321724</v>
      </c>
      <c r="C236" s="32"/>
      <c r="D236" s="32"/>
    </row>
    <row r="237" spans="1:4" x14ac:dyDescent="0.2">
      <c r="A237" s="95" t="s">
        <v>136</v>
      </c>
      <c r="B237" s="32">
        <v>-1639964.01</v>
      </c>
      <c r="C237" s="32"/>
      <c r="D237" s="32"/>
    </row>
    <row r="238" spans="1:4" x14ac:dyDescent="0.2">
      <c r="A238" s="95" t="s">
        <v>137</v>
      </c>
      <c r="B238" s="32">
        <v>-176080</v>
      </c>
      <c r="C238" s="32"/>
      <c r="D238" s="32"/>
    </row>
    <row r="239" spans="1:4" x14ac:dyDescent="0.2">
      <c r="A239" s="33"/>
      <c r="B239" s="34"/>
      <c r="C239" s="34"/>
      <c r="D239" s="34"/>
    </row>
    <row r="240" spans="1:4" ht="15.75" customHeight="1" x14ac:dyDescent="0.2">
      <c r="B240" s="28">
        <f>B226+B234</f>
        <v>-4683300.96</v>
      </c>
      <c r="C240" s="89"/>
      <c r="D240" s="90"/>
    </row>
    <row r="243" spans="1:4" ht="24.75" customHeight="1" x14ac:dyDescent="0.2">
      <c r="A243" s="93" t="s">
        <v>138</v>
      </c>
      <c r="B243" s="94" t="s">
        <v>8</v>
      </c>
      <c r="C243" s="28" t="s">
        <v>125</v>
      </c>
      <c r="D243" s="28" t="s">
        <v>38</v>
      </c>
    </row>
    <row r="244" spans="1:4" ht="21" customHeight="1" x14ac:dyDescent="0.2">
      <c r="A244" s="96" t="s">
        <v>139</v>
      </c>
      <c r="B244" s="30"/>
      <c r="C244" s="30"/>
      <c r="D244" s="30"/>
    </row>
    <row r="245" spans="1:4" x14ac:dyDescent="0.2">
      <c r="A245" s="31" t="s">
        <v>140</v>
      </c>
      <c r="B245" s="32">
        <v>-9.69</v>
      </c>
      <c r="C245" s="32"/>
      <c r="D245" s="32"/>
    </row>
    <row r="246" spans="1:4" x14ac:dyDescent="0.2">
      <c r="A246" s="31"/>
      <c r="B246" s="32"/>
      <c r="C246" s="32"/>
      <c r="D246" s="32"/>
    </row>
    <row r="247" spans="1:4" x14ac:dyDescent="0.2">
      <c r="A247" s="33"/>
      <c r="B247" s="34"/>
      <c r="C247" s="34"/>
      <c r="D247" s="34"/>
    </row>
    <row r="248" spans="1:4" ht="16.5" customHeight="1" x14ac:dyDescent="0.2">
      <c r="B248" s="28">
        <f>SUM(B244:B247)</f>
        <v>-9.69</v>
      </c>
      <c r="C248" s="89"/>
      <c r="D248" s="90"/>
    </row>
    <row r="252" spans="1:4" x14ac:dyDescent="0.2">
      <c r="A252" s="19" t="s">
        <v>141</v>
      </c>
    </row>
    <row r="254" spans="1:4" ht="26.25" customHeight="1" x14ac:dyDescent="0.2">
      <c r="A254" s="93" t="s">
        <v>142</v>
      </c>
      <c r="B254" s="94" t="s">
        <v>8</v>
      </c>
      <c r="C254" s="28" t="s">
        <v>143</v>
      </c>
      <c r="D254" s="28" t="s">
        <v>144</v>
      </c>
    </row>
    <row r="255" spans="1:4" x14ac:dyDescent="0.2">
      <c r="A255" s="29" t="s">
        <v>145</v>
      </c>
      <c r="B255" s="30">
        <f>SUM(B256:B308)</f>
        <v>3742908.4900000007</v>
      </c>
      <c r="C255" s="30">
        <f>SUM(C256:C308)</f>
        <v>100.01000000000002</v>
      </c>
      <c r="D255" s="30"/>
    </row>
    <row r="256" spans="1:4" x14ac:dyDescent="0.2">
      <c r="A256" s="31"/>
      <c r="B256" s="32"/>
      <c r="C256" s="32"/>
      <c r="D256" s="32"/>
    </row>
    <row r="257" spans="1:4" x14ac:dyDescent="0.2">
      <c r="A257" s="31" t="s">
        <v>146</v>
      </c>
      <c r="B257" s="32">
        <v>581944.86</v>
      </c>
      <c r="C257" s="32">
        <v>15.55</v>
      </c>
      <c r="D257" s="32"/>
    </row>
    <row r="258" spans="1:4" x14ac:dyDescent="0.2">
      <c r="A258" s="31" t="s">
        <v>147</v>
      </c>
      <c r="B258" s="32">
        <v>62883.33</v>
      </c>
      <c r="C258" s="32">
        <v>1.68</v>
      </c>
      <c r="D258" s="32"/>
    </row>
    <row r="259" spans="1:4" x14ac:dyDescent="0.2">
      <c r="A259" s="31" t="s">
        <v>148</v>
      </c>
      <c r="B259" s="32">
        <v>9000</v>
      </c>
      <c r="C259" s="32">
        <v>0.24</v>
      </c>
      <c r="D259" s="32"/>
    </row>
    <row r="260" spans="1:4" x14ac:dyDescent="0.2">
      <c r="A260" s="31" t="s">
        <v>149</v>
      </c>
      <c r="B260" s="32">
        <v>5397</v>
      </c>
      <c r="C260" s="32">
        <v>0.14000000000000001</v>
      </c>
      <c r="D260" s="32"/>
    </row>
    <row r="261" spans="1:4" x14ac:dyDescent="0.2">
      <c r="A261" s="31" t="s">
        <v>150</v>
      </c>
      <c r="B261" s="32">
        <v>411878.16</v>
      </c>
      <c r="C261" s="32">
        <v>11</v>
      </c>
      <c r="D261" s="32"/>
    </row>
    <row r="262" spans="1:4" x14ac:dyDescent="0.2">
      <c r="A262" s="31" t="s">
        <v>151</v>
      </c>
      <c r="B262" s="32">
        <v>171780.12</v>
      </c>
      <c r="C262" s="32">
        <v>4.59</v>
      </c>
      <c r="D262" s="32"/>
    </row>
    <row r="263" spans="1:4" x14ac:dyDescent="0.2">
      <c r="A263" s="31" t="s">
        <v>152</v>
      </c>
      <c r="B263" s="32">
        <v>9939.5300000000007</v>
      </c>
      <c r="C263" s="32">
        <v>0.27</v>
      </c>
      <c r="D263" s="32"/>
    </row>
    <row r="264" spans="1:4" x14ac:dyDescent="0.2">
      <c r="A264" s="31" t="s">
        <v>153</v>
      </c>
      <c r="B264" s="32">
        <v>140852.51999999999</v>
      </c>
      <c r="C264" s="32">
        <v>3.76</v>
      </c>
      <c r="D264" s="32"/>
    </row>
    <row r="265" spans="1:4" x14ac:dyDescent="0.2">
      <c r="A265" s="31" t="s">
        <v>154</v>
      </c>
      <c r="B265" s="32">
        <v>354767</v>
      </c>
      <c r="C265" s="32">
        <v>9.48</v>
      </c>
      <c r="D265" s="32"/>
    </row>
    <row r="266" spans="1:4" x14ac:dyDescent="0.2">
      <c r="A266" s="31" t="s">
        <v>155</v>
      </c>
      <c r="B266" s="32">
        <v>5900</v>
      </c>
      <c r="C266" s="32">
        <v>0.16</v>
      </c>
      <c r="D266" s="32"/>
    </row>
    <row r="267" spans="1:4" x14ac:dyDescent="0.2">
      <c r="A267" s="31" t="s">
        <v>156</v>
      </c>
      <c r="B267" s="32">
        <v>311630.77</v>
      </c>
      <c r="C267" s="32">
        <v>8.33</v>
      </c>
      <c r="D267" s="32"/>
    </row>
    <row r="268" spans="1:4" x14ac:dyDescent="0.2">
      <c r="A268" s="31" t="s">
        <v>157</v>
      </c>
      <c r="B268" s="32">
        <v>449.42</v>
      </c>
      <c r="C268" s="32">
        <v>0.01</v>
      </c>
      <c r="D268" s="32"/>
    </row>
    <row r="269" spans="1:4" x14ac:dyDescent="0.2">
      <c r="A269" s="31" t="s">
        <v>158</v>
      </c>
      <c r="B269" s="32">
        <v>4980</v>
      </c>
      <c r="C269" s="32">
        <v>0.13</v>
      </c>
      <c r="D269" s="32"/>
    </row>
    <row r="270" spans="1:4" x14ac:dyDescent="0.2">
      <c r="A270" s="31" t="s">
        <v>159</v>
      </c>
      <c r="B270" s="32">
        <v>458</v>
      </c>
      <c r="C270" s="32">
        <v>0.01</v>
      </c>
      <c r="D270" s="32"/>
    </row>
    <row r="271" spans="1:4" x14ac:dyDescent="0.2">
      <c r="A271" s="31" t="s">
        <v>160</v>
      </c>
      <c r="B271" s="32">
        <v>70</v>
      </c>
      <c r="C271" s="32">
        <v>0</v>
      </c>
      <c r="D271" s="32"/>
    </row>
    <row r="272" spans="1:4" x14ac:dyDescent="0.2">
      <c r="A272" s="31" t="s">
        <v>161</v>
      </c>
      <c r="B272" s="32">
        <v>9699.35</v>
      </c>
      <c r="C272" s="32">
        <v>0.26</v>
      </c>
      <c r="D272" s="32"/>
    </row>
    <row r="273" spans="1:4" x14ac:dyDescent="0.2">
      <c r="A273" s="31" t="s">
        <v>162</v>
      </c>
      <c r="B273" s="32">
        <v>18884.55</v>
      </c>
      <c r="C273" s="32">
        <v>0.5</v>
      </c>
      <c r="D273" s="32"/>
    </row>
    <row r="274" spans="1:4" x14ac:dyDescent="0.2">
      <c r="A274" s="31" t="s">
        <v>163</v>
      </c>
      <c r="B274" s="32">
        <v>7802.86</v>
      </c>
      <c r="C274" s="32">
        <v>0.21</v>
      </c>
      <c r="D274" s="32"/>
    </row>
    <row r="275" spans="1:4" x14ac:dyDescent="0.2">
      <c r="A275" s="31" t="s">
        <v>164</v>
      </c>
      <c r="B275" s="32">
        <v>9130.99</v>
      </c>
      <c r="C275" s="32">
        <v>0.24</v>
      </c>
      <c r="D275" s="32"/>
    </row>
    <row r="276" spans="1:4" x14ac:dyDescent="0.2">
      <c r="A276" s="31" t="s">
        <v>165</v>
      </c>
      <c r="B276" s="32">
        <v>25088.65</v>
      </c>
      <c r="C276" s="32">
        <v>0.67</v>
      </c>
      <c r="D276" s="32"/>
    </row>
    <row r="277" spans="1:4" x14ac:dyDescent="0.2">
      <c r="A277" s="31" t="s">
        <v>166</v>
      </c>
      <c r="B277" s="32">
        <v>283</v>
      </c>
      <c r="C277" s="32">
        <v>0.01</v>
      </c>
      <c r="D277" s="32"/>
    </row>
    <row r="278" spans="1:4" x14ac:dyDescent="0.2">
      <c r="A278" s="31" t="s">
        <v>167</v>
      </c>
      <c r="B278" s="32">
        <v>232.5</v>
      </c>
      <c r="C278" s="32">
        <v>0.01</v>
      </c>
      <c r="D278" s="32"/>
    </row>
    <row r="279" spans="1:4" x14ac:dyDescent="0.2">
      <c r="A279" s="31" t="s">
        <v>168</v>
      </c>
      <c r="B279" s="32">
        <v>104</v>
      </c>
      <c r="C279" s="32">
        <v>0</v>
      </c>
      <c r="D279" s="32"/>
    </row>
    <row r="280" spans="1:4" x14ac:dyDescent="0.2">
      <c r="A280" s="31" t="s">
        <v>169</v>
      </c>
      <c r="B280" s="32">
        <v>29877</v>
      </c>
      <c r="C280" s="32">
        <v>0.8</v>
      </c>
      <c r="D280" s="32"/>
    </row>
    <row r="281" spans="1:4" x14ac:dyDescent="0.2">
      <c r="A281" s="31" t="s">
        <v>170</v>
      </c>
      <c r="B281" s="32">
        <v>2223</v>
      </c>
      <c r="C281" s="32">
        <v>0.06</v>
      </c>
      <c r="D281" s="32"/>
    </row>
    <row r="282" spans="1:4" x14ac:dyDescent="0.2">
      <c r="A282" s="31" t="s">
        <v>171</v>
      </c>
      <c r="B282" s="32">
        <v>10185</v>
      </c>
      <c r="C282" s="32">
        <v>0.27</v>
      </c>
      <c r="D282" s="32"/>
    </row>
    <row r="283" spans="1:4" x14ac:dyDescent="0.2">
      <c r="A283" s="31" t="s">
        <v>172</v>
      </c>
      <c r="B283" s="32">
        <v>7704</v>
      </c>
      <c r="C283" s="32">
        <v>0.21</v>
      </c>
      <c r="D283" s="32"/>
    </row>
    <row r="284" spans="1:4" x14ac:dyDescent="0.2">
      <c r="A284" s="31" t="s">
        <v>173</v>
      </c>
      <c r="B284" s="32">
        <v>3001.37</v>
      </c>
      <c r="C284" s="32">
        <v>0.08</v>
      </c>
      <c r="D284" s="32"/>
    </row>
    <row r="285" spans="1:4" x14ac:dyDescent="0.2">
      <c r="A285" s="31" t="s">
        <v>174</v>
      </c>
      <c r="B285" s="32">
        <v>93942.6</v>
      </c>
      <c r="C285" s="32">
        <v>2.5099999999999998</v>
      </c>
      <c r="D285" s="32"/>
    </row>
    <row r="286" spans="1:4" x14ac:dyDescent="0.2">
      <c r="A286" s="31" t="s">
        <v>175</v>
      </c>
      <c r="B286" s="32">
        <v>5800</v>
      </c>
      <c r="C286" s="32">
        <v>0.16</v>
      </c>
      <c r="D286" s="32"/>
    </row>
    <row r="287" spans="1:4" x14ac:dyDescent="0.2">
      <c r="A287" s="31" t="s">
        <v>176</v>
      </c>
      <c r="B287" s="32">
        <v>306421.59999999998</v>
      </c>
      <c r="C287" s="32">
        <v>8.19</v>
      </c>
      <c r="D287" s="32"/>
    </row>
    <row r="288" spans="1:4" x14ac:dyDescent="0.2">
      <c r="A288" s="31" t="s">
        <v>177</v>
      </c>
      <c r="B288" s="32">
        <v>415018.82</v>
      </c>
      <c r="C288" s="32">
        <v>11.09</v>
      </c>
      <c r="D288" s="32"/>
    </row>
    <row r="289" spans="1:4" x14ac:dyDescent="0.2">
      <c r="A289" s="31" t="s">
        <v>178</v>
      </c>
      <c r="B289" s="32">
        <v>7023.72</v>
      </c>
      <c r="C289" s="32">
        <v>0.19</v>
      </c>
      <c r="D289" s="32"/>
    </row>
    <row r="290" spans="1:4" x14ac:dyDescent="0.2">
      <c r="A290" s="31" t="s">
        <v>179</v>
      </c>
      <c r="B290" s="32">
        <v>1364.25</v>
      </c>
      <c r="C290" s="32">
        <v>0.04</v>
      </c>
      <c r="D290" s="32"/>
    </row>
    <row r="291" spans="1:4" x14ac:dyDescent="0.2">
      <c r="A291" s="31" t="s">
        <v>180</v>
      </c>
      <c r="B291" s="32">
        <v>6758.1</v>
      </c>
      <c r="C291" s="32">
        <v>0.18</v>
      </c>
      <c r="D291" s="32"/>
    </row>
    <row r="292" spans="1:4" x14ac:dyDescent="0.2">
      <c r="A292" s="31" t="s">
        <v>181</v>
      </c>
      <c r="B292" s="32">
        <v>8990</v>
      </c>
      <c r="C292" s="32">
        <v>0.24</v>
      </c>
      <c r="D292" s="32"/>
    </row>
    <row r="293" spans="1:4" x14ac:dyDescent="0.2">
      <c r="A293" s="31" t="s">
        <v>182</v>
      </c>
      <c r="B293" s="32">
        <v>3000</v>
      </c>
      <c r="C293" s="32">
        <v>0.08</v>
      </c>
      <c r="D293" s="32"/>
    </row>
    <row r="294" spans="1:4" x14ac:dyDescent="0.2">
      <c r="A294" s="31" t="s">
        <v>183</v>
      </c>
      <c r="B294" s="32">
        <v>25777.52</v>
      </c>
      <c r="C294" s="32">
        <v>0.69</v>
      </c>
      <c r="D294" s="32"/>
    </row>
    <row r="295" spans="1:4" x14ac:dyDescent="0.2">
      <c r="A295" s="31" t="s">
        <v>184</v>
      </c>
      <c r="B295" s="32">
        <v>7883.58</v>
      </c>
      <c r="C295" s="32">
        <v>0.21</v>
      </c>
      <c r="D295" s="32"/>
    </row>
    <row r="296" spans="1:4" x14ac:dyDescent="0.2">
      <c r="A296" s="31" t="s">
        <v>185</v>
      </c>
      <c r="B296" s="32">
        <v>14617.8</v>
      </c>
      <c r="C296" s="32">
        <v>0.39</v>
      </c>
      <c r="D296" s="32"/>
    </row>
    <row r="297" spans="1:4" x14ac:dyDescent="0.2">
      <c r="A297" s="31" t="s">
        <v>186</v>
      </c>
      <c r="B297" s="32">
        <v>30502.54</v>
      </c>
      <c r="C297" s="32">
        <v>0.81</v>
      </c>
      <c r="D297" s="32"/>
    </row>
    <row r="298" spans="1:4" x14ac:dyDescent="0.2">
      <c r="A298" s="31" t="s">
        <v>187</v>
      </c>
      <c r="B298" s="32">
        <v>13950</v>
      </c>
      <c r="C298" s="32">
        <v>0.37</v>
      </c>
      <c r="D298" s="32"/>
    </row>
    <row r="299" spans="1:4" x14ac:dyDescent="0.2">
      <c r="A299" s="31" t="s">
        <v>188</v>
      </c>
      <c r="B299" s="32">
        <v>270604.08</v>
      </c>
      <c r="C299" s="32">
        <v>7.23</v>
      </c>
      <c r="D299" s="32"/>
    </row>
    <row r="300" spans="1:4" x14ac:dyDescent="0.2">
      <c r="A300" s="31" t="s">
        <v>189</v>
      </c>
      <c r="B300" s="32">
        <v>52024.22</v>
      </c>
      <c r="C300" s="32">
        <v>1.39</v>
      </c>
      <c r="D300" s="32"/>
    </row>
    <row r="301" spans="1:4" x14ac:dyDescent="0.2">
      <c r="A301" s="31" t="s">
        <v>190</v>
      </c>
      <c r="B301" s="32">
        <v>9998</v>
      </c>
      <c r="C301" s="32">
        <v>0.27</v>
      </c>
      <c r="D301" s="32"/>
    </row>
    <row r="302" spans="1:4" x14ac:dyDescent="0.2">
      <c r="A302" s="31" t="s">
        <v>191</v>
      </c>
      <c r="B302" s="32">
        <v>32198.33</v>
      </c>
      <c r="C302" s="32">
        <v>0.86</v>
      </c>
      <c r="D302" s="32"/>
    </row>
    <row r="303" spans="1:4" x14ac:dyDescent="0.2">
      <c r="A303" s="31" t="s">
        <v>192</v>
      </c>
      <c r="B303" s="32">
        <v>38832.199999999997</v>
      </c>
      <c r="C303" s="32">
        <v>1.04</v>
      </c>
      <c r="D303" s="32"/>
    </row>
    <row r="304" spans="1:4" x14ac:dyDescent="0.2">
      <c r="A304" s="31" t="s">
        <v>193</v>
      </c>
      <c r="B304" s="32">
        <v>146080</v>
      </c>
      <c r="C304" s="32">
        <v>3.9</v>
      </c>
      <c r="D304" s="32"/>
    </row>
    <row r="305" spans="1:6" x14ac:dyDescent="0.2">
      <c r="A305" s="31" t="s">
        <v>194</v>
      </c>
      <c r="B305" s="32">
        <v>22245.85</v>
      </c>
      <c r="C305" s="32">
        <v>0.59</v>
      </c>
      <c r="D305" s="32"/>
    </row>
    <row r="306" spans="1:6" x14ac:dyDescent="0.2">
      <c r="A306" s="31" t="s">
        <v>195</v>
      </c>
      <c r="B306" s="32">
        <v>22679.26</v>
      </c>
      <c r="C306" s="32">
        <v>0.61</v>
      </c>
      <c r="D306" s="32"/>
    </row>
    <row r="307" spans="1:6" x14ac:dyDescent="0.2">
      <c r="A307" s="31" t="s">
        <v>196</v>
      </c>
      <c r="B307" s="32">
        <v>11047.05</v>
      </c>
      <c r="C307" s="32">
        <v>0.3</v>
      </c>
      <c r="D307" s="32"/>
    </row>
    <row r="308" spans="1:6" x14ac:dyDescent="0.2">
      <c r="A308" s="31" t="s">
        <v>197</v>
      </c>
      <c r="B308" s="32">
        <v>1.99</v>
      </c>
      <c r="C308" s="32">
        <v>0</v>
      </c>
      <c r="D308" s="32"/>
    </row>
    <row r="309" spans="1:6" x14ac:dyDescent="0.2">
      <c r="A309" s="34"/>
      <c r="B309" s="32"/>
      <c r="C309" s="32"/>
      <c r="D309" s="34"/>
    </row>
    <row r="310" spans="1:6" ht="15.75" customHeight="1" x14ac:dyDescent="0.2">
      <c r="B310" s="28">
        <f>B255</f>
        <v>3742908.4900000007</v>
      </c>
      <c r="C310" s="28">
        <f>C255</f>
        <v>100.01000000000002</v>
      </c>
      <c r="D310" s="28"/>
    </row>
    <row r="314" spans="1:6" x14ac:dyDescent="0.2">
      <c r="A314" s="19" t="s">
        <v>198</v>
      </c>
    </row>
    <row r="316" spans="1:6" ht="28.5" customHeight="1" x14ac:dyDescent="0.2">
      <c r="A316" s="68" t="s">
        <v>199</v>
      </c>
      <c r="B316" s="69" t="s">
        <v>47</v>
      </c>
      <c r="C316" s="91" t="s">
        <v>48</v>
      </c>
      <c r="D316" s="91" t="s">
        <v>200</v>
      </c>
      <c r="E316" s="97" t="s">
        <v>9</v>
      </c>
      <c r="F316" s="98" t="s">
        <v>114</v>
      </c>
    </row>
    <row r="317" spans="1:6" x14ac:dyDescent="0.2">
      <c r="A317" s="79"/>
      <c r="B317" s="30"/>
      <c r="C317" s="30"/>
      <c r="D317" s="30"/>
      <c r="E317" s="59"/>
      <c r="F317" s="99"/>
    </row>
    <row r="318" spans="1:6" x14ac:dyDescent="0.2">
      <c r="A318" s="44" t="s">
        <v>201</v>
      </c>
      <c r="B318" s="32"/>
      <c r="C318" s="32"/>
      <c r="D318" s="32"/>
      <c r="E318" s="39"/>
      <c r="F318" s="46"/>
    </row>
    <row r="319" spans="1:6" x14ac:dyDescent="0.2">
      <c r="A319" s="44" t="s">
        <v>202</v>
      </c>
      <c r="B319" s="32">
        <v>-45085796.450000003</v>
      </c>
      <c r="C319" s="32">
        <v>-45085796.450000003</v>
      </c>
      <c r="D319" s="32">
        <f>C319-B319</f>
        <v>0</v>
      </c>
      <c r="E319" s="39"/>
      <c r="F319" s="46"/>
    </row>
    <row r="320" spans="1:6" x14ac:dyDescent="0.2">
      <c r="A320" s="44" t="s">
        <v>203</v>
      </c>
      <c r="B320" s="32">
        <v>488113.76</v>
      </c>
      <c r="C320" s="32">
        <v>488113.76</v>
      </c>
      <c r="D320" s="32">
        <f>C320-B320</f>
        <v>0</v>
      </c>
      <c r="E320" s="39"/>
      <c r="F320" s="46"/>
    </row>
    <row r="321" spans="1:6" x14ac:dyDescent="0.2">
      <c r="A321" s="44" t="s">
        <v>204</v>
      </c>
      <c r="B321" s="32">
        <v>-457102.8</v>
      </c>
      <c r="C321" s="32">
        <v>-457102.8</v>
      </c>
      <c r="D321" s="32">
        <f>C321-B321</f>
        <v>0</v>
      </c>
      <c r="E321" s="39"/>
      <c r="F321" s="46"/>
    </row>
    <row r="322" spans="1:6" x14ac:dyDescent="0.2">
      <c r="A322" s="44" t="s">
        <v>205</v>
      </c>
      <c r="B322" s="32">
        <v>-548609.79</v>
      </c>
      <c r="C322" s="32">
        <v>-548609.79</v>
      </c>
      <c r="D322" s="32">
        <f>C322-B322</f>
        <v>0</v>
      </c>
      <c r="E322" s="39"/>
      <c r="F322" s="46"/>
    </row>
    <row r="323" spans="1:6" x14ac:dyDescent="0.2">
      <c r="A323" s="44"/>
      <c r="B323" s="32"/>
      <c r="C323" s="32"/>
      <c r="D323" s="32"/>
      <c r="E323" s="39"/>
      <c r="F323" s="46"/>
    </row>
    <row r="324" spans="1:6" x14ac:dyDescent="0.2">
      <c r="A324" s="44" t="s">
        <v>206</v>
      </c>
      <c r="B324" s="32"/>
      <c r="C324" s="32"/>
      <c r="D324" s="32"/>
      <c r="E324" s="39"/>
      <c r="F324" s="46"/>
    </row>
    <row r="325" spans="1:6" x14ac:dyDescent="0.2">
      <c r="A325" s="44" t="s">
        <v>207</v>
      </c>
      <c r="B325" s="32">
        <v>-3598</v>
      </c>
      <c r="C325" s="32">
        <v>-3598</v>
      </c>
      <c r="D325" s="32">
        <f>C325-B325</f>
        <v>0</v>
      </c>
      <c r="E325" s="39"/>
      <c r="F325" s="46"/>
    </row>
    <row r="326" spans="1:6" x14ac:dyDescent="0.2">
      <c r="A326" s="44"/>
      <c r="B326" s="32"/>
      <c r="C326" s="32"/>
      <c r="D326" s="32"/>
      <c r="E326" s="39"/>
      <c r="F326" s="46"/>
    </row>
    <row r="327" spans="1:6" x14ac:dyDescent="0.2">
      <c r="A327" s="44" t="s">
        <v>208</v>
      </c>
      <c r="B327" s="32"/>
      <c r="C327" s="32"/>
      <c r="D327" s="32"/>
      <c r="E327" s="39"/>
      <c r="F327" s="46"/>
    </row>
    <row r="328" spans="1:6" x14ac:dyDescent="0.2">
      <c r="A328" s="44" t="s">
        <v>209</v>
      </c>
      <c r="B328" s="32">
        <v>-30336566.489999998</v>
      </c>
      <c r="C328" s="32">
        <v>-23946846.43</v>
      </c>
      <c r="D328" s="32">
        <f>C328-B328</f>
        <v>6389720.0599999987</v>
      </c>
      <c r="E328" s="39"/>
      <c r="F328" s="46"/>
    </row>
    <row r="329" spans="1:6" x14ac:dyDescent="0.2">
      <c r="A329" s="47"/>
      <c r="B329" s="34"/>
      <c r="C329" s="34"/>
      <c r="D329" s="34"/>
      <c r="E329" s="40"/>
      <c r="F329" s="49"/>
    </row>
    <row r="330" spans="1:6" ht="19.5" customHeight="1" x14ac:dyDescent="0.2">
      <c r="B330" s="28">
        <f>SUM(B317:B329)</f>
        <v>-75943559.769999996</v>
      </c>
      <c r="C330" s="28">
        <f>SUM(C317:C329)</f>
        <v>-69553839.710000008</v>
      </c>
      <c r="D330" s="57">
        <f>SUM(D317:D329)</f>
        <v>6389720.0599999987</v>
      </c>
      <c r="E330" s="100">
        <f>SUM(E317:E329)</f>
        <v>0</v>
      </c>
      <c r="F330" s="58">
        <f>SUM(F317:F329)</f>
        <v>0</v>
      </c>
    </row>
    <row r="334" spans="1:6" ht="27" customHeight="1" x14ac:dyDescent="0.2">
      <c r="A334" s="93" t="s">
        <v>210</v>
      </c>
      <c r="B334" s="94" t="s">
        <v>47</v>
      </c>
      <c r="C334" s="28" t="s">
        <v>48</v>
      </c>
      <c r="D334" s="28" t="s">
        <v>200</v>
      </c>
      <c r="E334" s="101" t="s">
        <v>114</v>
      </c>
    </row>
    <row r="335" spans="1:6" x14ac:dyDescent="0.2">
      <c r="A335" s="79" t="s">
        <v>211</v>
      </c>
      <c r="B335" s="30">
        <v>114961.43</v>
      </c>
      <c r="C335" s="30">
        <v>-940402.16</v>
      </c>
      <c r="D335" s="30">
        <f>C335-B335</f>
        <v>-1055363.5900000001</v>
      </c>
      <c r="E335" s="59"/>
    </row>
    <row r="336" spans="1:6" x14ac:dyDescent="0.2">
      <c r="A336" s="31"/>
      <c r="B336" s="32"/>
      <c r="C336" s="32"/>
      <c r="D336" s="32"/>
      <c r="E336" s="39"/>
    </row>
    <row r="337" spans="1:5" x14ac:dyDescent="0.2">
      <c r="A337" s="31" t="s">
        <v>212</v>
      </c>
      <c r="B337" s="32">
        <f>SUM(B338:B352)</f>
        <v>-10709.759999999893</v>
      </c>
      <c r="C337" s="32">
        <f>SUM(C338:C352)</f>
        <v>102241.67000000001</v>
      </c>
      <c r="D337" s="32">
        <f>SUM(D338:D352)</f>
        <v>112951.43</v>
      </c>
      <c r="E337" s="39"/>
    </row>
    <row r="338" spans="1:5" x14ac:dyDescent="0.2">
      <c r="A338" s="31" t="s">
        <v>213</v>
      </c>
      <c r="B338" s="32">
        <v>4378.76</v>
      </c>
      <c r="C338" s="32">
        <v>4378.76</v>
      </c>
      <c r="D338" s="32">
        <f t="shared" ref="D338:D352" si="8">C338-B338</f>
        <v>0</v>
      </c>
      <c r="E338" s="39"/>
    </row>
    <row r="339" spans="1:5" x14ac:dyDescent="0.2">
      <c r="A339" s="31" t="s">
        <v>214</v>
      </c>
      <c r="B339" s="32">
        <v>46234.559999999998</v>
      </c>
      <c r="C339" s="32">
        <v>46234.559999999998</v>
      </c>
      <c r="D339" s="32">
        <f t="shared" si="8"/>
        <v>0</v>
      </c>
      <c r="E339" s="39"/>
    </row>
    <row r="340" spans="1:5" x14ac:dyDescent="0.2">
      <c r="A340" s="31" t="s">
        <v>215</v>
      </c>
      <c r="B340" s="32">
        <v>101995.94</v>
      </c>
      <c r="C340" s="32">
        <v>101995.94</v>
      </c>
      <c r="D340" s="32">
        <f t="shared" si="8"/>
        <v>0</v>
      </c>
      <c r="E340" s="39"/>
    </row>
    <row r="341" spans="1:5" x14ac:dyDescent="0.2">
      <c r="A341" s="31" t="s">
        <v>216</v>
      </c>
      <c r="B341" s="32">
        <v>52187.39</v>
      </c>
      <c r="C341" s="32">
        <v>52187.39</v>
      </c>
      <c r="D341" s="32">
        <f t="shared" si="8"/>
        <v>0</v>
      </c>
      <c r="E341" s="39"/>
    </row>
    <row r="342" spans="1:5" x14ac:dyDescent="0.2">
      <c r="A342" s="31" t="s">
        <v>217</v>
      </c>
      <c r="B342" s="32">
        <v>98962.83</v>
      </c>
      <c r="C342" s="32">
        <v>98962.83</v>
      </c>
      <c r="D342" s="32">
        <f t="shared" si="8"/>
        <v>0</v>
      </c>
      <c r="E342" s="39"/>
    </row>
    <row r="343" spans="1:5" x14ac:dyDescent="0.2">
      <c r="A343" s="31" t="s">
        <v>218</v>
      </c>
      <c r="B343" s="32">
        <v>103847.7</v>
      </c>
      <c r="C343" s="32">
        <v>103847.7</v>
      </c>
      <c r="D343" s="32">
        <f t="shared" si="8"/>
        <v>0</v>
      </c>
      <c r="E343" s="39"/>
    </row>
    <row r="344" spans="1:5" x14ac:dyDescent="0.2">
      <c r="A344" s="31" t="s">
        <v>219</v>
      </c>
      <c r="B344" s="32">
        <v>57079.4</v>
      </c>
      <c r="C344" s="32">
        <v>57079.4</v>
      </c>
      <c r="D344" s="32">
        <f t="shared" si="8"/>
        <v>0</v>
      </c>
      <c r="E344" s="39"/>
    </row>
    <row r="345" spans="1:5" x14ac:dyDescent="0.2">
      <c r="A345" s="31" t="s">
        <v>220</v>
      </c>
      <c r="B345" s="32">
        <v>-66993.69</v>
      </c>
      <c r="C345" s="32">
        <v>-66993.69</v>
      </c>
      <c r="D345" s="32">
        <f t="shared" si="8"/>
        <v>0</v>
      </c>
      <c r="E345" s="39"/>
    </row>
    <row r="346" spans="1:5" x14ac:dyDescent="0.2">
      <c r="A346" s="31" t="s">
        <v>221</v>
      </c>
      <c r="B346" s="32">
        <v>51782.02</v>
      </c>
      <c r="C346" s="32">
        <v>51782.02</v>
      </c>
      <c r="D346" s="32">
        <f t="shared" si="8"/>
        <v>0</v>
      </c>
      <c r="E346" s="39"/>
    </row>
    <row r="347" spans="1:5" x14ac:dyDescent="0.2">
      <c r="A347" s="31" t="s">
        <v>222</v>
      </c>
      <c r="B347" s="32">
        <v>201074.21</v>
      </c>
      <c r="C347" s="32">
        <v>201074.21</v>
      </c>
      <c r="D347" s="32">
        <f t="shared" si="8"/>
        <v>0</v>
      </c>
      <c r="E347" s="39"/>
    </row>
    <row r="348" spans="1:5" x14ac:dyDescent="0.2">
      <c r="A348" s="31" t="s">
        <v>223</v>
      </c>
      <c r="B348" s="32"/>
      <c r="C348" s="32">
        <v>112951.43</v>
      </c>
      <c r="D348" s="32">
        <f t="shared" si="8"/>
        <v>112951.43</v>
      </c>
      <c r="E348" s="39"/>
    </row>
    <row r="349" spans="1:5" x14ac:dyDescent="0.2">
      <c r="A349" s="31" t="s">
        <v>224</v>
      </c>
      <c r="B349" s="32">
        <v>-179879.25</v>
      </c>
      <c r="C349" s="32">
        <v>-179879.25</v>
      </c>
      <c r="D349" s="32">
        <f t="shared" si="8"/>
        <v>0</v>
      </c>
      <c r="E349" s="39"/>
    </row>
    <row r="350" spans="1:5" x14ac:dyDescent="0.2">
      <c r="A350" s="31" t="s">
        <v>225</v>
      </c>
      <c r="B350" s="32">
        <v>-289266.59000000003</v>
      </c>
      <c r="C350" s="32">
        <v>-289266.59000000003</v>
      </c>
      <c r="D350" s="32">
        <f t="shared" si="8"/>
        <v>0</v>
      </c>
      <c r="E350" s="39"/>
    </row>
    <row r="351" spans="1:5" x14ac:dyDescent="0.2">
      <c r="A351" s="31" t="s">
        <v>226</v>
      </c>
      <c r="B351" s="32">
        <v>52916.480000000003</v>
      </c>
      <c r="C351" s="32">
        <v>52916.480000000003</v>
      </c>
      <c r="D351" s="32">
        <f t="shared" si="8"/>
        <v>0</v>
      </c>
      <c r="E351" s="39"/>
    </row>
    <row r="352" spans="1:5" x14ac:dyDescent="0.2">
      <c r="A352" s="31" t="s">
        <v>227</v>
      </c>
      <c r="B352" s="32">
        <v>-245029.52</v>
      </c>
      <c r="C352" s="32">
        <v>-245029.52</v>
      </c>
      <c r="D352" s="32">
        <f t="shared" si="8"/>
        <v>0</v>
      </c>
      <c r="E352" s="39"/>
    </row>
    <row r="353" spans="1:5" x14ac:dyDescent="0.2">
      <c r="A353" s="33"/>
      <c r="B353" s="34"/>
      <c r="C353" s="34"/>
      <c r="D353" s="34"/>
      <c r="E353" s="40"/>
    </row>
    <row r="354" spans="1:5" ht="20.25" customHeight="1" x14ac:dyDescent="0.2">
      <c r="B354" s="28">
        <f>B337+B335</f>
        <v>104251.6700000001</v>
      </c>
      <c r="C354" s="28">
        <f>C337+C335</f>
        <v>-838160.49</v>
      </c>
      <c r="D354" s="57">
        <f>D337+D335</f>
        <v>-942412.16000000015</v>
      </c>
      <c r="E354" s="58">
        <f>E337+E335</f>
        <v>0</v>
      </c>
    </row>
    <row r="358" spans="1:5" x14ac:dyDescent="0.2">
      <c r="A358" s="19" t="s">
        <v>228</v>
      </c>
    </row>
    <row r="360" spans="1:5" ht="30.75" customHeight="1" x14ac:dyDescent="0.2">
      <c r="A360" s="93" t="s">
        <v>229</v>
      </c>
      <c r="B360" s="94" t="s">
        <v>47</v>
      </c>
      <c r="C360" s="28" t="s">
        <v>48</v>
      </c>
      <c r="D360" s="28" t="s">
        <v>49</v>
      </c>
    </row>
    <row r="361" spans="1:5" x14ac:dyDescent="0.2">
      <c r="A361" s="79"/>
      <c r="B361" s="30"/>
      <c r="C361" s="30"/>
      <c r="D361" s="30"/>
    </row>
    <row r="362" spans="1:5" x14ac:dyDescent="0.2">
      <c r="A362" s="44" t="s">
        <v>230</v>
      </c>
      <c r="B362" s="32">
        <f>SUM(B363:B366)</f>
        <v>1004771.14</v>
      </c>
      <c r="C362" s="32">
        <f>SUM(C363:C366)</f>
        <v>1182918.17</v>
      </c>
      <c r="D362" s="32">
        <f>SUM(D363:D366)</f>
        <v>178147.03000000003</v>
      </c>
    </row>
    <row r="363" spans="1:5" x14ac:dyDescent="0.2">
      <c r="A363" s="44" t="s">
        <v>231</v>
      </c>
      <c r="B363" s="32"/>
      <c r="C363" s="32">
        <v>11000</v>
      </c>
      <c r="D363" s="32">
        <f>C363-B363</f>
        <v>11000</v>
      </c>
    </row>
    <row r="364" spans="1:5" x14ac:dyDescent="0.2">
      <c r="A364" s="44"/>
      <c r="B364" s="32"/>
      <c r="C364" s="32"/>
      <c r="D364" s="32"/>
    </row>
    <row r="365" spans="1:5" x14ac:dyDescent="0.2">
      <c r="A365" s="44" t="s">
        <v>232</v>
      </c>
      <c r="B365" s="32">
        <v>507921.94</v>
      </c>
      <c r="C365" s="32">
        <v>869518.91</v>
      </c>
      <c r="D365" s="32">
        <f>C365-B365</f>
        <v>361596.97000000003</v>
      </c>
    </row>
    <row r="366" spans="1:5" x14ac:dyDescent="0.2">
      <c r="A366" s="31" t="s">
        <v>233</v>
      </c>
      <c r="B366" s="32">
        <v>496849.2</v>
      </c>
      <c r="C366" s="32">
        <v>302399.26</v>
      </c>
      <c r="D366" s="32">
        <f>C366-B366</f>
        <v>-194449.94</v>
      </c>
    </row>
    <row r="367" spans="1:5" x14ac:dyDescent="0.2">
      <c r="A367" s="31"/>
      <c r="B367" s="32"/>
      <c r="C367" s="32"/>
      <c r="D367" s="32"/>
    </row>
    <row r="368" spans="1:5" x14ac:dyDescent="0.2">
      <c r="A368" s="33"/>
      <c r="B368" s="34"/>
      <c r="C368" s="34"/>
      <c r="D368" s="34"/>
    </row>
    <row r="369" spans="1:6" ht="21.75" customHeight="1" x14ac:dyDescent="0.2">
      <c r="B369" s="28">
        <f>SUM(B362)</f>
        <v>1004771.14</v>
      </c>
      <c r="C369" s="28">
        <f>SUM(C362)</f>
        <v>1182918.17</v>
      </c>
      <c r="D369" s="28">
        <f>SUM(D362)</f>
        <v>178147.03000000003</v>
      </c>
    </row>
    <row r="372" spans="1:6" ht="24" customHeight="1" x14ac:dyDescent="0.2">
      <c r="A372" s="93" t="s">
        <v>234</v>
      </c>
      <c r="B372" s="94" t="s">
        <v>49</v>
      </c>
      <c r="C372" s="28" t="s">
        <v>235</v>
      </c>
      <c r="D372" s="17"/>
    </row>
    <row r="373" spans="1:6" x14ac:dyDescent="0.2">
      <c r="A373" s="29" t="s">
        <v>236</v>
      </c>
      <c r="B373" s="102"/>
      <c r="C373" s="30"/>
      <c r="D373" s="17"/>
    </row>
    <row r="374" spans="1:6" x14ac:dyDescent="0.2">
      <c r="A374" s="31"/>
      <c r="B374" s="56"/>
      <c r="C374" s="32"/>
      <c r="D374" s="17"/>
    </row>
    <row r="375" spans="1:6" x14ac:dyDescent="0.2">
      <c r="A375" s="31" t="s">
        <v>237</v>
      </c>
      <c r="B375" s="56"/>
      <c r="C375" s="32"/>
      <c r="D375" s="17"/>
    </row>
    <row r="376" spans="1:6" x14ac:dyDescent="0.2">
      <c r="A376" s="31"/>
      <c r="B376" s="56"/>
      <c r="C376" s="32"/>
      <c r="D376" s="17"/>
    </row>
    <row r="377" spans="1:6" x14ac:dyDescent="0.2">
      <c r="A377" s="31" t="s">
        <v>52</v>
      </c>
      <c r="B377" s="56">
        <f>SUM(B378)</f>
        <v>-6389720.0599999996</v>
      </c>
      <c r="C377" s="32"/>
      <c r="D377" s="17"/>
    </row>
    <row r="378" spans="1:6" x14ac:dyDescent="0.2">
      <c r="A378" s="103" t="s">
        <v>238</v>
      </c>
      <c r="B378" s="32">
        <v>-6389720.0599999996</v>
      </c>
      <c r="C378" s="32"/>
      <c r="D378" s="17"/>
    </row>
    <row r="379" spans="1:6" x14ac:dyDescent="0.2">
      <c r="A379" s="31"/>
      <c r="B379" s="56"/>
      <c r="C379" s="32"/>
      <c r="D379" s="17"/>
    </row>
    <row r="380" spans="1:6" x14ac:dyDescent="0.2">
      <c r="A380" s="31"/>
      <c r="B380" s="56"/>
      <c r="C380" s="32"/>
      <c r="D380" s="17"/>
    </row>
    <row r="381" spans="1:6" x14ac:dyDescent="0.2">
      <c r="A381" s="31" t="s">
        <v>85</v>
      </c>
      <c r="B381" s="56"/>
      <c r="C381" s="32"/>
      <c r="D381" s="17"/>
      <c r="E381" s="45"/>
      <c r="F381" s="45"/>
    </row>
    <row r="382" spans="1:6" x14ac:dyDescent="0.2">
      <c r="A382" s="33"/>
      <c r="B382" s="104"/>
      <c r="C382" s="34"/>
      <c r="D382" s="17"/>
      <c r="E382" s="45"/>
      <c r="F382" s="45"/>
    </row>
    <row r="383" spans="1:6" ht="18" customHeight="1" x14ac:dyDescent="0.2">
      <c r="B383" s="28">
        <f>B373+B375+B377+B381</f>
        <v>-6389720.0599999996</v>
      </c>
      <c r="C383" s="28"/>
      <c r="D383" s="17"/>
      <c r="E383" s="45"/>
      <c r="F383" s="45"/>
    </row>
    <row r="384" spans="1:6" x14ac:dyDescent="0.2">
      <c r="E384" s="45"/>
      <c r="F384" s="45"/>
    </row>
    <row r="385" spans="1:6" x14ac:dyDescent="0.2">
      <c r="E385" s="45"/>
      <c r="F385" s="45"/>
    </row>
    <row r="386" spans="1:6" x14ac:dyDescent="0.2">
      <c r="A386" s="19" t="s">
        <v>239</v>
      </c>
      <c r="E386" s="45"/>
      <c r="F386" s="45"/>
    </row>
    <row r="387" spans="1:6" ht="12" customHeight="1" x14ac:dyDescent="0.2">
      <c r="A387" s="19" t="s">
        <v>240</v>
      </c>
      <c r="E387" s="45"/>
      <c r="F387" s="45"/>
    </row>
    <row r="388" spans="1:6" x14ac:dyDescent="0.2">
      <c r="A388" s="105"/>
      <c r="B388" s="105"/>
      <c r="C388" s="105"/>
      <c r="D388" s="105"/>
      <c r="E388" s="45"/>
      <c r="F388" s="45"/>
    </row>
    <row r="389" spans="1:6" x14ac:dyDescent="0.2">
      <c r="A389" s="67"/>
      <c r="B389" s="5"/>
      <c r="C389" s="5"/>
      <c r="D389" s="5"/>
      <c r="E389" s="45"/>
      <c r="F389" s="45"/>
    </row>
    <row r="390" spans="1:6" x14ac:dyDescent="0.2">
      <c r="A390" s="106" t="s">
        <v>241</v>
      </c>
      <c r="B390" s="107"/>
      <c r="C390" s="107"/>
      <c r="D390" s="108"/>
      <c r="E390" s="45"/>
      <c r="F390" s="45"/>
    </row>
    <row r="391" spans="1:6" x14ac:dyDescent="0.2">
      <c r="A391" s="109" t="s">
        <v>242</v>
      </c>
      <c r="B391" s="110"/>
      <c r="C391" s="110"/>
      <c r="D391" s="111"/>
      <c r="E391" s="45"/>
      <c r="F391" s="45"/>
    </row>
    <row r="392" spans="1:6" x14ac:dyDescent="0.2">
      <c r="A392" s="112" t="s">
        <v>243</v>
      </c>
      <c r="B392" s="113"/>
      <c r="C392" s="113"/>
      <c r="D392" s="114"/>
      <c r="E392" s="45"/>
      <c r="F392" s="45"/>
    </row>
    <row r="393" spans="1:6" x14ac:dyDescent="0.2">
      <c r="A393" s="115" t="s">
        <v>244</v>
      </c>
      <c r="B393" s="116"/>
      <c r="D393" s="117">
        <f>[1]EAI!H28</f>
        <v>4683300.96</v>
      </c>
      <c r="E393" s="45"/>
      <c r="F393" s="45"/>
    </row>
    <row r="394" spans="1:6" x14ac:dyDescent="0.2">
      <c r="A394" s="118"/>
      <c r="B394" s="118"/>
      <c r="C394" s="17"/>
      <c r="E394" s="45"/>
      <c r="F394" s="45"/>
    </row>
    <row r="395" spans="1:6" x14ac:dyDescent="0.2">
      <c r="A395" s="119" t="s">
        <v>245</v>
      </c>
      <c r="B395" s="119"/>
      <c r="C395" s="120"/>
      <c r="D395" s="121">
        <f>SUM(C395:C400)</f>
        <v>9.69</v>
      </c>
      <c r="E395" s="45"/>
      <c r="F395" s="45"/>
    </row>
    <row r="396" spans="1:6" x14ac:dyDescent="0.2">
      <c r="A396" s="122" t="s">
        <v>246</v>
      </c>
      <c r="B396" s="122"/>
      <c r="C396" s="121"/>
      <c r="D396" s="123"/>
      <c r="E396" s="45"/>
      <c r="F396" s="45"/>
    </row>
    <row r="397" spans="1:6" x14ac:dyDescent="0.2">
      <c r="A397" s="122" t="s">
        <v>247</v>
      </c>
      <c r="B397" s="122"/>
      <c r="C397" s="121"/>
      <c r="D397" s="123"/>
      <c r="E397" s="45"/>
      <c r="F397" s="45"/>
    </row>
    <row r="398" spans="1:6" x14ac:dyDescent="0.2">
      <c r="A398" s="122" t="s">
        <v>248</v>
      </c>
      <c r="B398" s="122"/>
      <c r="C398" s="121"/>
      <c r="D398" s="123"/>
      <c r="E398" s="45"/>
      <c r="F398" s="45"/>
    </row>
    <row r="399" spans="1:6" x14ac:dyDescent="0.2">
      <c r="A399" s="122" t="s">
        <v>249</v>
      </c>
      <c r="B399" s="122"/>
      <c r="C399" s="121"/>
      <c r="D399" s="123"/>
      <c r="E399" s="45"/>
      <c r="F399" s="45"/>
    </row>
    <row r="400" spans="1:6" x14ac:dyDescent="0.2">
      <c r="A400" s="124" t="s">
        <v>250</v>
      </c>
      <c r="B400" s="125"/>
      <c r="C400" s="121">
        <f>[1]EA!D32</f>
        <v>9.69</v>
      </c>
      <c r="D400" s="123"/>
      <c r="E400" s="45"/>
      <c r="F400" s="45"/>
    </row>
    <row r="401" spans="1:6" x14ac:dyDescent="0.2">
      <c r="A401" s="118"/>
      <c r="B401" s="118"/>
      <c r="C401" s="17"/>
      <c r="E401" s="45"/>
      <c r="F401" s="45"/>
    </row>
    <row r="402" spans="1:6" x14ac:dyDescent="0.2">
      <c r="A402" s="119" t="s">
        <v>251</v>
      </c>
      <c r="B402" s="119"/>
      <c r="C402" s="120"/>
      <c r="D402" s="126">
        <f>SUM(C402:C406)</f>
        <v>0</v>
      </c>
      <c r="E402" s="45"/>
      <c r="F402" s="45"/>
    </row>
    <row r="403" spans="1:6" x14ac:dyDescent="0.2">
      <c r="A403" s="122" t="s">
        <v>252</v>
      </c>
      <c r="B403" s="122"/>
      <c r="C403" s="121"/>
      <c r="D403" s="123"/>
      <c r="E403" s="45"/>
      <c r="F403" s="45"/>
    </row>
    <row r="404" spans="1:6" x14ac:dyDescent="0.2">
      <c r="A404" s="122" t="s">
        <v>253</v>
      </c>
      <c r="B404" s="122"/>
      <c r="C404" s="121"/>
      <c r="D404" s="123"/>
      <c r="E404" s="45"/>
      <c r="F404" s="45"/>
    </row>
    <row r="405" spans="1:6" x14ac:dyDescent="0.2">
      <c r="A405" s="122" t="s">
        <v>254</v>
      </c>
      <c r="B405" s="122"/>
      <c r="C405" s="121"/>
      <c r="D405" s="123"/>
      <c r="E405" s="45"/>
      <c r="F405" s="45"/>
    </row>
    <row r="406" spans="1:6" x14ac:dyDescent="0.2">
      <c r="A406" s="127" t="s">
        <v>255</v>
      </c>
      <c r="B406" s="128"/>
      <c r="C406" s="126"/>
      <c r="D406" s="129"/>
      <c r="E406" s="45"/>
      <c r="F406" s="45"/>
    </row>
    <row r="407" spans="1:6" x14ac:dyDescent="0.2">
      <c r="A407" s="118"/>
      <c r="B407" s="118"/>
      <c r="E407" s="45"/>
      <c r="F407" s="45"/>
    </row>
    <row r="408" spans="1:6" x14ac:dyDescent="0.2">
      <c r="A408" s="130" t="s">
        <v>256</v>
      </c>
      <c r="B408" s="130"/>
      <c r="D408" s="131">
        <f>D393+D395-D402</f>
        <v>4683310.6500000004</v>
      </c>
      <c r="E408" s="45" t="str">
        <f>IF([1]EA!D34-D408=0," ",[1]EA!D34-D408)</f>
        <v xml:space="preserve"> </v>
      </c>
      <c r="F408" s="45"/>
    </row>
    <row r="409" spans="1:6" x14ac:dyDescent="0.2">
      <c r="A409" s="67"/>
      <c r="B409" s="5"/>
      <c r="C409" s="5"/>
      <c r="D409" s="5"/>
      <c r="E409" s="45"/>
      <c r="F409" s="45"/>
    </row>
    <row r="410" spans="1:6" x14ac:dyDescent="0.2">
      <c r="A410" s="67"/>
      <c r="B410" s="5"/>
      <c r="C410" s="5"/>
      <c r="D410" s="5"/>
      <c r="E410" s="45"/>
      <c r="F410" s="45"/>
    </row>
    <row r="411" spans="1:6" x14ac:dyDescent="0.2">
      <c r="A411" s="106" t="s">
        <v>257</v>
      </c>
      <c r="B411" s="107"/>
      <c r="C411" s="107"/>
      <c r="D411" s="108"/>
      <c r="E411" s="45"/>
      <c r="F411" s="45"/>
    </row>
    <row r="412" spans="1:6" x14ac:dyDescent="0.2">
      <c r="A412" s="109" t="s">
        <v>242</v>
      </c>
      <c r="B412" s="110"/>
      <c r="C412" s="110"/>
      <c r="D412" s="111"/>
      <c r="E412" s="45"/>
      <c r="F412" s="45"/>
    </row>
    <row r="413" spans="1:6" x14ac:dyDescent="0.2">
      <c r="A413" s="112" t="s">
        <v>243</v>
      </c>
      <c r="B413" s="113"/>
      <c r="C413" s="113"/>
      <c r="D413" s="114"/>
      <c r="E413" s="45"/>
      <c r="F413" s="45"/>
    </row>
    <row r="414" spans="1:6" x14ac:dyDescent="0.2">
      <c r="A414" s="115" t="s">
        <v>258</v>
      </c>
      <c r="B414" s="116"/>
      <c r="D414" s="132">
        <f>[1]CFG!H47</f>
        <v>3733939.85</v>
      </c>
      <c r="E414" s="45"/>
      <c r="F414" s="45"/>
    </row>
    <row r="415" spans="1:6" x14ac:dyDescent="0.2">
      <c r="A415" s="118"/>
      <c r="B415" s="118"/>
      <c r="E415" s="45"/>
      <c r="F415" s="45"/>
    </row>
    <row r="416" spans="1:6" x14ac:dyDescent="0.2">
      <c r="A416" s="133" t="s">
        <v>259</v>
      </c>
      <c r="B416" s="133"/>
      <c r="C416" s="120"/>
      <c r="D416" s="134">
        <f>SUM(C416:C433)</f>
        <v>24759.66</v>
      </c>
      <c r="E416" s="45"/>
      <c r="F416" s="45"/>
    </row>
    <row r="417" spans="1:6" x14ac:dyDescent="0.2">
      <c r="A417" s="122" t="s">
        <v>260</v>
      </c>
      <c r="B417" s="122"/>
      <c r="C417" s="121"/>
      <c r="D417" s="135"/>
      <c r="E417" s="45"/>
      <c r="F417" s="45"/>
    </row>
    <row r="418" spans="1:6" x14ac:dyDescent="0.2">
      <c r="A418" s="122" t="s">
        <v>261</v>
      </c>
      <c r="B418" s="122"/>
      <c r="C418" s="121"/>
      <c r="D418" s="135"/>
      <c r="E418" s="45"/>
      <c r="F418" s="45"/>
    </row>
    <row r="419" spans="1:6" x14ac:dyDescent="0.2">
      <c r="A419" s="122" t="s">
        <v>262</v>
      </c>
      <c r="B419" s="122"/>
      <c r="C419" s="121"/>
      <c r="D419" s="135"/>
      <c r="E419" s="45"/>
      <c r="F419" s="45"/>
    </row>
    <row r="420" spans="1:6" x14ac:dyDescent="0.2">
      <c r="A420" s="122" t="s">
        <v>263</v>
      </c>
      <c r="B420" s="122"/>
      <c r="C420" s="121"/>
      <c r="D420" s="135"/>
      <c r="E420" s="45"/>
      <c r="F420" s="45"/>
    </row>
    <row r="421" spans="1:6" x14ac:dyDescent="0.2">
      <c r="A421" s="122" t="s">
        <v>264</v>
      </c>
      <c r="B421" s="122"/>
      <c r="C421" s="121"/>
      <c r="D421" s="135"/>
      <c r="E421" s="45"/>
      <c r="F421" s="45"/>
    </row>
    <row r="422" spans="1:6" x14ac:dyDescent="0.2">
      <c r="A422" s="122" t="s">
        <v>265</v>
      </c>
      <c r="B422" s="122"/>
      <c r="C422" s="121"/>
      <c r="D422" s="135"/>
      <c r="E422" s="45"/>
      <c r="F422" s="45"/>
    </row>
    <row r="423" spans="1:6" x14ac:dyDescent="0.2">
      <c r="A423" s="122" t="s">
        <v>266</v>
      </c>
      <c r="B423" s="122"/>
      <c r="C423" s="121"/>
      <c r="D423" s="135"/>
      <c r="E423" s="45"/>
      <c r="F423" s="45"/>
    </row>
    <row r="424" spans="1:6" x14ac:dyDescent="0.2">
      <c r="A424" s="122" t="s">
        <v>267</v>
      </c>
      <c r="B424" s="122"/>
      <c r="C424" s="121"/>
      <c r="D424" s="135"/>
      <c r="E424" s="45"/>
      <c r="F424" s="45"/>
    </row>
    <row r="425" spans="1:6" x14ac:dyDescent="0.2">
      <c r="A425" s="122" t="s">
        <v>268</v>
      </c>
      <c r="B425" s="122"/>
      <c r="C425" s="121"/>
      <c r="D425" s="135"/>
      <c r="E425" s="45"/>
      <c r="F425" s="45"/>
    </row>
    <row r="426" spans="1:6" x14ac:dyDescent="0.2">
      <c r="A426" s="122" t="s">
        <v>269</v>
      </c>
      <c r="B426" s="122"/>
      <c r="C426" s="121"/>
      <c r="D426" s="135"/>
      <c r="E426" s="45"/>
      <c r="F426" s="45"/>
    </row>
    <row r="427" spans="1:6" x14ac:dyDescent="0.2">
      <c r="A427" s="122" t="s">
        <v>270</v>
      </c>
      <c r="B427" s="122"/>
      <c r="C427" s="121"/>
      <c r="D427" s="135"/>
      <c r="E427" s="45"/>
      <c r="F427" s="45"/>
    </row>
    <row r="428" spans="1:6" x14ac:dyDescent="0.2">
      <c r="A428" s="122" t="s">
        <v>271</v>
      </c>
      <c r="B428" s="122"/>
      <c r="C428" s="121"/>
      <c r="D428" s="135"/>
      <c r="E428" s="45"/>
      <c r="F428" s="45"/>
    </row>
    <row r="429" spans="1:6" x14ac:dyDescent="0.2">
      <c r="A429" s="122" t="s">
        <v>272</v>
      </c>
      <c r="B429" s="122"/>
      <c r="C429" s="121"/>
      <c r="D429" s="135"/>
      <c r="E429" s="45"/>
      <c r="F429" s="136"/>
    </row>
    <row r="430" spans="1:6" x14ac:dyDescent="0.2">
      <c r="A430" s="122" t="s">
        <v>273</v>
      </c>
      <c r="B430" s="122"/>
      <c r="C430" s="121"/>
      <c r="D430" s="135"/>
      <c r="E430" s="45"/>
      <c r="F430" s="45"/>
    </row>
    <row r="431" spans="1:6" x14ac:dyDescent="0.2">
      <c r="A431" s="122" t="s">
        <v>274</v>
      </c>
      <c r="B431" s="122"/>
      <c r="C431" s="121"/>
      <c r="D431" s="135"/>
      <c r="E431" s="45"/>
      <c r="F431" s="45"/>
    </row>
    <row r="432" spans="1:6" ht="12.75" customHeight="1" x14ac:dyDescent="0.2">
      <c r="A432" s="122" t="s">
        <v>275</v>
      </c>
      <c r="B432" s="122"/>
      <c r="C432" s="121"/>
      <c r="D432" s="135"/>
      <c r="E432" s="45"/>
      <c r="F432" s="45"/>
    </row>
    <row r="433" spans="1:6" x14ac:dyDescent="0.2">
      <c r="A433" s="137" t="s">
        <v>276</v>
      </c>
      <c r="B433" s="138"/>
      <c r="C433" s="121">
        <f>D139+24759.66</f>
        <v>24759.66</v>
      </c>
      <c r="D433" s="135"/>
      <c r="E433" s="45"/>
      <c r="F433" s="45"/>
    </row>
    <row r="434" spans="1:6" x14ac:dyDescent="0.2">
      <c r="A434" s="118"/>
      <c r="B434" s="118"/>
      <c r="E434" s="45"/>
      <c r="F434" s="45"/>
    </row>
    <row r="435" spans="1:6" x14ac:dyDescent="0.2">
      <c r="A435" s="133" t="s">
        <v>277</v>
      </c>
      <c r="B435" s="133"/>
      <c r="C435" s="120"/>
      <c r="D435" s="134">
        <f>SUM(C435:C442)</f>
        <v>33728.300000000003</v>
      </c>
      <c r="E435" s="45"/>
      <c r="F435" s="45"/>
    </row>
    <row r="436" spans="1:6" x14ac:dyDescent="0.2">
      <c r="A436" s="122" t="s">
        <v>278</v>
      </c>
      <c r="B436" s="122"/>
      <c r="C436" s="121">
        <f>-[1]ESF!D34+[1]ESF!E34</f>
        <v>0</v>
      </c>
      <c r="D436" s="135"/>
      <c r="E436" s="45"/>
      <c r="F436" s="45"/>
    </row>
    <row r="437" spans="1:6" x14ac:dyDescent="0.2">
      <c r="A437" s="122" t="s">
        <v>279</v>
      </c>
      <c r="B437" s="122"/>
      <c r="C437" s="121"/>
      <c r="D437" s="135"/>
      <c r="E437" s="45"/>
      <c r="F437" s="45"/>
    </row>
    <row r="438" spans="1:6" x14ac:dyDescent="0.2">
      <c r="A438" s="122" t="s">
        <v>280</v>
      </c>
      <c r="B438" s="122"/>
      <c r="C438" s="121">
        <v>22679.26</v>
      </c>
      <c r="D438" s="135"/>
      <c r="E438" s="45"/>
      <c r="F438" s="45"/>
    </row>
    <row r="439" spans="1:6" x14ac:dyDescent="0.2">
      <c r="A439" s="122" t="s">
        <v>281</v>
      </c>
      <c r="B439" s="122"/>
      <c r="C439" s="121"/>
      <c r="D439" s="135"/>
      <c r="E439" s="45"/>
      <c r="F439" s="45"/>
    </row>
    <row r="440" spans="1:6" x14ac:dyDescent="0.2">
      <c r="A440" s="122" t="s">
        <v>282</v>
      </c>
      <c r="B440" s="122"/>
      <c r="C440" s="121"/>
      <c r="D440" s="135"/>
      <c r="E440" s="45"/>
      <c r="F440" s="45"/>
    </row>
    <row r="441" spans="1:6" x14ac:dyDescent="0.2">
      <c r="A441" s="122" t="s">
        <v>283</v>
      </c>
      <c r="B441" s="122"/>
      <c r="C441" s="121"/>
      <c r="D441" s="135"/>
      <c r="E441" s="45"/>
      <c r="F441" s="45"/>
    </row>
    <row r="442" spans="1:6" x14ac:dyDescent="0.2">
      <c r="A442" s="137" t="s">
        <v>284</v>
      </c>
      <c r="B442" s="138"/>
      <c r="C442" s="121">
        <f>[1]EA!I47</f>
        <v>11049.04</v>
      </c>
      <c r="D442" s="135"/>
      <c r="E442" s="45"/>
      <c r="F442" s="45"/>
    </row>
    <row r="443" spans="1:6" x14ac:dyDescent="0.2">
      <c r="A443" s="118"/>
      <c r="B443" s="118"/>
      <c r="E443" s="45"/>
      <c r="F443" s="45"/>
    </row>
    <row r="444" spans="1:6" x14ac:dyDescent="0.2">
      <c r="A444" s="139" t="s">
        <v>285</v>
      </c>
      <c r="D444" s="131">
        <f>+D414-D416+D435</f>
        <v>3742908.4899999998</v>
      </c>
      <c r="E444" s="45" t="str">
        <f>IF([1]EA!I52-D444=0," ",[1]EA!I52-D444)</f>
        <v xml:space="preserve"> </v>
      </c>
      <c r="F444" s="45"/>
    </row>
    <row r="445" spans="1:6" x14ac:dyDescent="0.2">
      <c r="E445" s="140"/>
      <c r="F445" s="45"/>
    </row>
    <row r="446" spans="1:6" x14ac:dyDescent="0.2">
      <c r="E446" s="45"/>
      <c r="F446" s="45"/>
    </row>
    <row r="447" spans="1:6" x14ac:dyDescent="0.2">
      <c r="E447" s="45"/>
      <c r="F447" s="45"/>
    </row>
    <row r="448" spans="1:6" x14ac:dyDescent="0.2">
      <c r="E448" s="45"/>
      <c r="F448" s="45"/>
    </row>
    <row r="449" spans="1:6" x14ac:dyDescent="0.2">
      <c r="E449" s="45"/>
      <c r="F449" s="45"/>
    </row>
    <row r="450" spans="1:6" x14ac:dyDescent="0.2">
      <c r="A450" s="13" t="s">
        <v>286</v>
      </c>
      <c r="B450" s="13"/>
      <c r="C450" s="13"/>
      <c r="D450" s="13"/>
      <c r="E450" s="13"/>
      <c r="F450" s="45"/>
    </row>
    <row r="451" spans="1:6" x14ac:dyDescent="0.2">
      <c r="A451" s="141"/>
      <c r="B451" s="142"/>
      <c r="C451" s="142"/>
      <c r="D451" s="142"/>
      <c r="E451" s="143"/>
      <c r="F451" s="45"/>
    </row>
    <row r="452" spans="1:6" x14ac:dyDescent="0.2">
      <c r="A452" s="141"/>
      <c r="B452" s="142"/>
      <c r="C452" s="142"/>
      <c r="D452" s="142"/>
      <c r="E452" s="143"/>
      <c r="F452" s="45"/>
    </row>
    <row r="453" spans="1:6" ht="21" customHeight="1" x14ac:dyDescent="0.2">
      <c r="A453" s="68" t="s">
        <v>287</v>
      </c>
      <c r="B453" s="69" t="s">
        <v>47</v>
      </c>
      <c r="C453" s="91" t="s">
        <v>48</v>
      </c>
      <c r="D453" s="91" t="s">
        <v>49</v>
      </c>
      <c r="E453" s="45"/>
      <c r="F453" s="45"/>
    </row>
    <row r="454" spans="1:6" x14ac:dyDescent="0.2">
      <c r="A454" s="29" t="s">
        <v>288</v>
      </c>
      <c r="B454" s="102">
        <f>SUM(B455:B459)</f>
        <v>0</v>
      </c>
      <c r="C454" s="102">
        <f>SUM(C455:C459)</f>
        <v>0</v>
      </c>
      <c r="D454" s="102">
        <f>SUM(D455:D459)</f>
        <v>0</v>
      </c>
      <c r="E454" s="45"/>
      <c r="F454" s="45"/>
    </row>
    <row r="455" spans="1:6" x14ac:dyDescent="0.2">
      <c r="A455" s="103" t="s">
        <v>289</v>
      </c>
      <c r="B455" s="56">
        <v>1118979.8999999999</v>
      </c>
      <c r="C455" s="56">
        <v>1285154.8600000001</v>
      </c>
      <c r="D455" s="56">
        <f>C455-B455</f>
        <v>166174.9600000002</v>
      </c>
      <c r="E455" s="45"/>
      <c r="F455" s="45"/>
    </row>
    <row r="456" spans="1:6" x14ac:dyDescent="0.2">
      <c r="A456" s="103" t="s">
        <v>290</v>
      </c>
      <c r="B456" s="56">
        <v>1444310.77</v>
      </c>
      <c r="C456" s="56">
        <v>1444310.77</v>
      </c>
      <c r="D456" s="56">
        <f>C456-B456</f>
        <v>0</v>
      </c>
      <c r="E456" s="45"/>
      <c r="F456" s="45"/>
    </row>
    <row r="457" spans="1:6" x14ac:dyDescent="0.2">
      <c r="A457" s="103" t="s">
        <v>291</v>
      </c>
      <c r="B457" s="56">
        <v>25894.49</v>
      </c>
      <c r="C457" s="56">
        <v>25894.49</v>
      </c>
      <c r="D457" s="56">
        <f>C457-B457</f>
        <v>0</v>
      </c>
      <c r="E457" s="45"/>
      <c r="F457" s="45"/>
    </row>
    <row r="458" spans="1:6" x14ac:dyDescent="0.2">
      <c r="A458" s="103" t="s">
        <v>292</v>
      </c>
      <c r="B458" s="56">
        <v>-1113252.3999999999</v>
      </c>
      <c r="C458" s="56">
        <v>-1279427.3600000001</v>
      </c>
      <c r="D458" s="56">
        <f>C458-B458</f>
        <v>-166174.9600000002</v>
      </c>
      <c r="E458" s="45"/>
      <c r="F458" s="45"/>
    </row>
    <row r="459" spans="1:6" x14ac:dyDescent="0.2">
      <c r="A459" s="103" t="s">
        <v>293</v>
      </c>
      <c r="B459" s="56">
        <v>-1475932.76</v>
      </c>
      <c r="C459" s="56">
        <v>-1475932.76</v>
      </c>
      <c r="D459" s="56">
        <f>C459-B459</f>
        <v>0</v>
      </c>
      <c r="E459" s="45"/>
      <c r="F459" s="45"/>
    </row>
    <row r="460" spans="1:6" x14ac:dyDescent="0.2">
      <c r="A460" s="33"/>
      <c r="B460" s="144"/>
      <c r="C460" s="144"/>
      <c r="D460" s="144"/>
      <c r="E460" s="45"/>
      <c r="F460" s="45"/>
    </row>
    <row r="461" spans="1:6" ht="21" customHeight="1" x14ac:dyDescent="0.2">
      <c r="B461" s="28">
        <f>B454</f>
        <v>0</v>
      </c>
      <c r="C461" s="28">
        <f>C454</f>
        <v>0</v>
      </c>
      <c r="D461" s="28">
        <f>D454</f>
        <v>0</v>
      </c>
      <c r="E461" s="45"/>
      <c r="F461" s="45"/>
    </row>
    <row r="462" spans="1:6" x14ac:dyDescent="0.2">
      <c r="E462" s="45"/>
      <c r="F462" s="45"/>
    </row>
    <row r="463" spans="1:6" x14ac:dyDescent="0.2">
      <c r="E463" s="45"/>
      <c r="F463" s="45"/>
    </row>
    <row r="464" spans="1:6" x14ac:dyDescent="0.2">
      <c r="E464" s="45"/>
      <c r="F464" s="45"/>
    </row>
    <row r="465" spans="1:6" x14ac:dyDescent="0.2">
      <c r="E465" s="45"/>
      <c r="F465" s="45"/>
    </row>
    <row r="466" spans="1:6" x14ac:dyDescent="0.2">
      <c r="A466" s="23" t="s">
        <v>294</v>
      </c>
      <c r="E466" s="45"/>
      <c r="F466" s="45"/>
    </row>
    <row r="467" spans="1:6" ht="12" customHeight="1" x14ac:dyDescent="0.2">
      <c r="E467" s="45"/>
      <c r="F467" s="45"/>
    </row>
    <row r="468" spans="1:6" x14ac:dyDescent="0.2">
      <c r="B468" s="5"/>
      <c r="C468" s="5"/>
      <c r="D468" s="5"/>
    </row>
    <row r="469" spans="1:6" x14ac:dyDescent="0.2">
      <c r="B469" s="5"/>
      <c r="C469" s="5"/>
      <c r="D469" s="5"/>
    </row>
    <row r="470" spans="1:6" x14ac:dyDescent="0.2">
      <c r="B470" s="5"/>
      <c r="C470" s="5"/>
      <c r="D470" s="5"/>
    </row>
    <row r="473" spans="1:6" ht="12.75" customHeight="1" x14ac:dyDescent="0.2"/>
  </sheetData>
  <mergeCells count="67">
    <mergeCell ref="A450:E450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6:B406"/>
    <mergeCell ref="A407:B407"/>
    <mergeCell ref="A408:B408"/>
    <mergeCell ref="A411:D411"/>
    <mergeCell ref="A412:D412"/>
    <mergeCell ref="A413:D413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D354:E354"/>
    <mergeCell ref="A388:D388"/>
    <mergeCell ref="A390:D390"/>
    <mergeCell ref="A391:D391"/>
    <mergeCell ref="A392:D392"/>
    <mergeCell ref="A393:B393"/>
    <mergeCell ref="C201:D201"/>
    <mergeCell ref="C209:D209"/>
    <mergeCell ref="C217:D217"/>
    <mergeCell ref="C240:D240"/>
    <mergeCell ref="C248:D248"/>
    <mergeCell ref="D330:F330"/>
    <mergeCell ref="A2:F2"/>
    <mergeCell ref="A3:F3"/>
    <mergeCell ref="A4:F4"/>
    <mergeCell ref="A9:F9"/>
    <mergeCell ref="C81:D81"/>
    <mergeCell ref="C193:D193"/>
  </mergeCells>
  <dataValidations count="4">
    <dataValidation allowBlank="1" showInputMessage="1" showErrorMessage="1" prompt="Especificar origen de dicho recurso: Federal, Estatal, Municipal, Particulares." sqref="C188 C196 C204"/>
    <dataValidation allowBlank="1" showInputMessage="1" showErrorMessage="1" prompt="Características cualitativas significativas que les impacten financieramente." sqref="C151:D151 D188 D196 D204"/>
    <dataValidation allowBlank="1" showInputMessage="1" showErrorMessage="1" prompt="Corresponde al número de la cuenta de acuerdo al Plan de Cuentas emitido por el CONAC (DOF 22/11/2010)." sqref="A151"/>
    <dataValidation allowBlank="1" showInputMessage="1" showErrorMessage="1" prompt="Saldo final del periodo que corresponde la cuenta pública presentada (mensual:  enero, febrero, marzo, etc.; trimestral: 1er, 2do, 3ro. o 4to.)." sqref="B151 B188 B196 B204"/>
  </dataValidations>
  <printOptions horizontalCentered="1"/>
  <pageMargins left="0.39370078740157483" right="0" top="0.43307086614173229" bottom="0.70866141732283472" header="0.39370078740157483" footer="0"/>
  <pageSetup scale="66" fitToHeight="0" orientation="landscape" r:id="rId1"/>
  <headerFooter scaleWithDoc="0">
    <oddFooter>&amp;R&amp;P</oddFooter>
  </headerFooter>
  <rowBreaks count="10" manualBreakCount="10">
    <brk id="52" max="5" man="1"/>
    <brk id="86" max="5" man="1"/>
    <brk id="141" max="5" man="1"/>
    <brk id="185" max="5" man="1"/>
    <brk id="220" max="5" man="1"/>
    <brk id="250" max="5" man="1"/>
    <brk id="311" max="5" man="1"/>
    <brk id="357" max="5" man="1"/>
    <brk id="409" max="5" man="1"/>
    <brk id="445" max="5" man="1"/>
  </rowBreaks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0</xdr:colOff>
                <xdr:row>468</xdr:row>
                <xdr:rowOff>28575</xdr:rowOff>
              </from>
              <to>
                <xdr:col>6</xdr:col>
                <xdr:colOff>0</xdr:colOff>
                <xdr:row>472</xdr:row>
                <xdr:rowOff>38100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2017-11-27T03:15:18Z</dcterms:created>
  <dcterms:modified xsi:type="dcterms:W3CDTF">2017-11-27T03:24:55Z</dcterms:modified>
</cp:coreProperties>
</file>