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<sst xmlns="http://schemas.openxmlformats.org/spreadsheetml/2006/main" count="27" uniqueCount="27">
  <si>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</si>
  <si>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</si>
  <si>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</si>
  <si>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</si>
  <si>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</si>
  <si>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</si>
  <si>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</si>
  <si>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</si>
  <si>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</si>
  <si>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</si>
  <si>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</si>
  <si>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</si>
  <si>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</si>
  <si>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</si>
  <si>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</si>
  <si>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</si>
  <si>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</si>
  <si>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</si>
  <si>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</si>
  <si>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</si>
  <si>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</si>
  <si>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</si>
  <si>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</si>
  <si>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</si>
  <si>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</si>
  <si>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</si>
  <si>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MUSEO ICONOGRAFICO DEL QUIJOTE
Estado Analítico del Activo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</si>
</sst>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26</xdr:row>
      <xdr:rowOff>38100</xdr:rowOff>
    </xdr:from>
    <xdr:to>
      <xdr:col>5</xdr:col>
      <xdr:colOff>573405</xdr:colOff>
      <xdr:row>32</xdr:row>
      <xdr:rowOff>90805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440055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76050722.689999998</v>
      </c>
      <c r="D4" s="13">
        <f>SUM(D6+D15)</f>
        <v>49539088.920000002</v>
      </c>
      <c r="E4" s="13">
        <f>SUM(E6+E15)</f>
        <v>46917278.619999997</v>
      </c>
      <c r="F4" s="13">
        <f>SUM(F6+F15)</f>
        <v>78672532.99000001</v>
      </c>
      <c r="G4" s="13">
        <f>SUM(G6+G15)</f>
        <v>2621810.3000000007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2715592.8000000003</v>
      </c>
      <c r="D6" s="13">
        <f>SUM(D7:D13)</f>
        <v>44799483.399999999</v>
      </c>
      <c r="E6" s="13">
        <f>SUM(E7:E13)</f>
        <v>44406720.479999997</v>
      </c>
      <c r="F6" s="13">
        <f>SUM(F7:F13)</f>
        <v>3108355.7199999974</v>
      </c>
      <c r="G6" s="13">
        <f>SUM(G7:G13)</f>
        <v>392762.91999999719</v>
      </c>
    </row>
    <row r="7" spans="1:7" x14ac:dyDescent="0.2">
      <c r="A7" s="3">
        <v>1110</v>
      </c>
      <c r="B7" s="7" t="s">
        <v>9</v>
      </c>
      <c r="C7" s="18">
        <v>2421563.6800000002</v>
      </c>
      <c r="D7" s="18">
        <v>23109518.289999999</v>
      </c>
      <c r="E7" s="18">
        <v>22736241.989999998</v>
      </c>
      <c r="F7" s="18">
        <f>C7+D7-E7</f>
        <v>2794839.9800000004</v>
      </c>
      <c r="G7" s="18">
        <f t="shared" ref="G7:G13" si="0">F7-C7</f>
        <v>373276.30000000028</v>
      </c>
    </row>
    <row r="8" spans="1:7" x14ac:dyDescent="0.2">
      <c r="A8" s="3">
        <v>1120</v>
      </c>
      <c r="B8" s="7" t="s">
        <v>10</v>
      </c>
      <c r="C8" s="18">
        <v>144806.72</v>
      </c>
      <c r="D8" s="18">
        <v>21669666.359999999</v>
      </c>
      <c r="E8" s="18">
        <v>21653744.940000001</v>
      </c>
      <c r="F8" s="18">
        <f t="shared" ref="F8:F13" si="1">C8+D8-E8</f>
        <v>160728.13999999687</v>
      </c>
      <c r="G8" s="18">
        <f t="shared" si="0"/>
        <v>15921.41999999687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149222.39999999999</v>
      </c>
      <c r="D10" s="18">
        <v>20298.75</v>
      </c>
      <c r="E10" s="18">
        <v>16733.55</v>
      </c>
      <c r="F10" s="18">
        <f t="shared" si="1"/>
        <v>152787.6</v>
      </c>
      <c r="G10" s="18">
        <f t="shared" si="0"/>
        <v>3565.2000000000116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73335129.890000001</v>
      </c>
      <c r="D15" s="13">
        <f>SUM(D16:D24)</f>
        <v>4739605.5200000005</v>
      </c>
      <c r="E15" s="13">
        <f>SUM(E16:E24)</f>
        <v>2510558.14</v>
      </c>
      <c r="F15" s="13">
        <f>SUM(F16:F24)</f>
        <v>75564177.270000011</v>
      </c>
      <c r="G15" s="13">
        <f>SUM(G16:G24)</f>
        <v>2229047.3800000036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74283830.560000002</v>
      </c>
      <c r="D19" s="18">
        <v>4255852.8600000003</v>
      </c>
      <c r="E19" s="18">
        <v>2246934.52</v>
      </c>
      <c r="F19" s="18">
        <f t="shared" si="3"/>
        <v>76292748.900000006</v>
      </c>
      <c r="G19" s="18">
        <f t="shared" si="2"/>
        <v>2008918.3400000036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-1123581.4399999999</v>
      </c>
      <c r="D21" s="18">
        <v>0</v>
      </c>
      <c r="E21" s="18">
        <v>61433.19</v>
      </c>
      <c r="F21" s="18">
        <f t="shared" si="3"/>
        <v>-1185014.6299999999</v>
      </c>
      <c r="G21" s="18">
        <f t="shared" si="2"/>
        <v>-61433.189999999944</v>
      </c>
    </row>
    <row r="22" spans="1:7" x14ac:dyDescent="0.2">
      <c r="A22" s="3">
        <v>1270</v>
      </c>
      <c r="B22" s="7" t="s">
        <v>21</v>
      </c>
      <c r="C22" s="18">
        <v>174880.77</v>
      </c>
      <c r="D22" s="18">
        <v>483752.66</v>
      </c>
      <c r="E22" s="18">
        <v>202190.43</v>
      </c>
      <c r="F22" s="18">
        <f t="shared" si="3"/>
        <v>456442.99999999994</v>
      </c>
      <c r="G22" s="18">
        <f t="shared" si="2"/>
        <v>281562.23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2018-03-08T18:40:55Z</cp:lastPrinted>
  <dcterms:created xsi:type="dcterms:W3CDTF">2014-02-09T04:04:15Z</dcterms:created>
  <dcterms:modified xsi:type="dcterms:W3CDTF">2022-01-26T18:44:30Z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