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er Trimestre MIQ\10.Información Disciplina Financiera\"/>
    </mc:Choice>
  </mc:AlternateContent>
  <bookViews>
    <workbookView xWindow="0" yWindow="0" windowWidth="15360" windowHeight="6435"/>
  </bookViews>
  <sheets>
    <sheet name="F6a" sheetId="1" r:id="rId1"/>
  </sheets>
  <definedNames>
    <definedName name="_xlnm._FilterDatabase" localSheetId="0" hidden="1">F6a!$B$3:$H$155</definedName>
    <definedName name="_xlnm.Print_Area" localSheetId="0">F6a!$A$1:$H$164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E132" i="1"/>
  <c r="H132" i="1" s="1"/>
  <c r="D132" i="1"/>
  <c r="C132" i="1"/>
  <c r="E131" i="1"/>
  <c r="H131" i="1" s="1"/>
  <c r="E130" i="1"/>
  <c r="H130" i="1" s="1"/>
  <c r="E129" i="1"/>
  <c r="H129" i="1" s="1"/>
  <c r="G128" i="1"/>
  <c r="F128" i="1"/>
  <c r="E128" i="1"/>
  <c r="H128" i="1" s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E118" i="1"/>
  <c r="H118" i="1" s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E108" i="1"/>
  <c r="H108" i="1" s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G98" i="1"/>
  <c r="F98" i="1"/>
  <c r="E98" i="1"/>
  <c r="H98" i="1" s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E88" i="1"/>
  <c r="H88" i="1" s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G80" i="1"/>
  <c r="G79" i="1" s="1"/>
  <c r="F80" i="1"/>
  <c r="E80" i="1"/>
  <c r="D80" i="1"/>
  <c r="C80" i="1"/>
  <c r="C79" i="1" s="1"/>
  <c r="F79" i="1"/>
  <c r="D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H69" i="1"/>
  <c r="E69" i="1"/>
  <c r="H68" i="1"/>
  <c r="E68" i="1"/>
  <c r="H67" i="1"/>
  <c r="E67" i="1"/>
  <c r="G66" i="1"/>
  <c r="F66" i="1"/>
  <c r="H66" i="1" s="1"/>
  <c r="E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G57" i="1"/>
  <c r="F57" i="1"/>
  <c r="H57" i="1" s="1"/>
  <c r="E57" i="1"/>
  <c r="D57" i="1"/>
  <c r="C57" i="1"/>
  <c r="H56" i="1"/>
  <c r="E56" i="1"/>
  <c r="H55" i="1"/>
  <c r="E55" i="1"/>
  <c r="H54" i="1"/>
  <c r="E54" i="1"/>
  <c r="G53" i="1"/>
  <c r="F53" i="1"/>
  <c r="H53" i="1" s="1"/>
  <c r="E53" i="1"/>
  <c r="D53" i="1"/>
  <c r="C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H43" i="1" s="1"/>
  <c r="E43" i="1"/>
  <c r="D43" i="1"/>
  <c r="C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G33" i="1"/>
  <c r="F33" i="1"/>
  <c r="H33" i="1" s="1"/>
  <c r="E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G23" i="1"/>
  <c r="F23" i="1"/>
  <c r="H23" i="1" s="1"/>
  <c r="E23" i="1"/>
  <c r="D23" i="1"/>
  <c r="C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H13" i="1" s="1"/>
  <c r="E13" i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G5" i="1"/>
  <c r="F5" i="1"/>
  <c r="E5" i="1"/>
  <c r="D5" i="1"/>
  <c r="C5" i="1"/>
  <c r="G4" i="1"/>
  <c r="G154" i="1" s="1"/>
  <c r="F4" i="1"/>
  <c r="F154" i="1" s="1"/>
  <c r="D4" i="1"/>
  <c r="D154" i="1" s="1"/>
  <c r="C4" i="1"/>
  <c r="C154" i="1" s="1"/>
  <c r="E70" i="1" l="1"/>
  <c r="H80" i="1"/>
  <c r="E141" i="1"/>
  <c r="H141" i="1" s="1"/>
  <c r="E145" i="1"/>
  <c r="H145" i="1" s="1"/>
  <c r="H79" i="1" l="1"/>
  <c r="E79" i="1"/>
  <c r="H70" i="1"/>
  <c r="H4" i="1" s="1"/>
  <c r="H154" i="1" s="1"/>
  <c r="E4" i="1"/>
  <c r="E154" i="1" s="1"/>
</calcChain>
</file>

<file path=xl/sharedStrings.xml><?xml version="1.0" encoding="utf-8"?>
<sst xmlns="http://schemas.openxmlformats.org/spreadsheetml/2006/main" count="285" uniqueCount="212">
  <si>
    <t>MUSEO ICONOGRAFICO DEL QUIJOTE
Clasificación por Objeto del Gasto (Capítulo y Concepto)
al 31 de Marzo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</si>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</sst>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theme="1"/>
      <name val="Times New Roman"/>
      <family val="2"/>
    </font>
    <font>
      <b/>
      <sz val="8"/>
      <color indexed="9"/>
      <name val="}"/>
    </font>
    <font>
      <sz val="10"/>
      <color indexed="8"/>
      <name val="}"/>
    </font>
    <font>
      <b/>
      <sz val="8"/>
      <color indexed="8"/>
      <name val="}"/>
    </font>
    <font>
      <sz val="8"/>
      <color indexed="8"/>
      <name val="}"/>
    </font>
    <font>
      <sz val="9"/>
      <color indexed="9"/>
      <name val="Intro Book"/>
      <family val="3"/>
    </font>
    <font>
      <sz val="9"/>
      <color indexed="8"/>
      <name val="Intro Book"/>
      <family val="3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10" fillId="0" borderId="0" xfId="1" applyFont="1" applyAlignment="1" applyProtection="1">
      <alignment vertical="top"/>
    </xf>
    <xf numFmtId="0" fontId="10" fillId="0" borderId="0" xfId="1" applyFont="1" applyAlignment="1" applyProtection="1">
      <alignment horizontal="center" vertical="top" wrapText="1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top" wrapText="1"/>
      <protection locked="0"/>
    </xf>
    <xf numFmtId="0" fontId="10" fillId="0" borderId="0" xfId="1" applyFont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abSelected="1" view="pageBreakPreview" zoomScale="60" zoomScaleNormal="100" workbookViewId="0">
      <selection activeCell="H180" sqref="H180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 t="shared" ref="C4:H4" si="0">C5+C13+C23+C33+C43+C53+C57+C66+C70</f>
        <v>16699782.989999998</v>
      </c>
      <c r="D4" s="15">
        <f t="shared" si="0"/>
        <v>836260.03000000014</v>
      </c>
      <c r="E4" s="15">
        <f t="shared" si="0"/>
        <v>17536043.019999996</v>
      </c>
      <c r="F4" s="15">
        <f t="shared" si="0"/>
        <v>3733939.85</v>
      </c>
      <c r="G4" s="15">
        <f t="shared" si="0"/>
        <v>3726699.85</v>
      </c>
      <c r="H4" s="15">
        <f t="shared" si="0"/>
        <v>13802103.17</v>
      </c>
    </row>
    <row r="5" spans="1:8">
      <c r="A5" s="16" t="s">
        <v>10</v>
      </c>
      <c r="B5" s="17"/>
      <c r="C5" s="18">
        <f t="shared" ref="C5:H5" si="1">SUM(C6:C12)</f>
        <v>9071615.9899999984</v>
      </c>
      <c r="D5" s="18">
        <f t="shared" si="1"/>
        <v>696784.01000000013</v>
      </c>
      <c r="E5" s="18">
        <f t="shared" si="1"/>
        <v>9768399.9999999981</v>
      </c>
      <c r="F5" s="18">
        <f t="shared" si="1"/>
        <v>2065973.2899999998</v>
      </c>
      <c r="G5" s="18">
        <f t="shared" si="1"/>
        <v>2065973.2899999998</v>
      </c>
      <c r="H5" s="18">
        <f t="shared" si="1"/>
        <v>7702426.71</v>
      </c>
    </row>
    <row r="6" spans="1:8">
      <c r="A6" s="19" t="s">
        <v>11</v>
      </c>
      <c r="B6" s="20" t="s">
        <v>12</v>
      </c>
      <c r="C6" s="21">
        <v>2472672</v>
      </c>
      <c r="D6" s="21">
        <v>21323.54</v>
      </c>
      <c r="E6" s="21">
        <f>C6+D6</f>
        <v>2493995.54</v>
      </c>
      <c r="F6" s="21">
        <v>581944.86</v>
      </c>
      <c r="G6" s="21">
        <v>581944.86</v>
      </c>
      <c r="H6" s="21">
        <f>E6-F6</f>
        <v>1912050.6800000002</v>
      </c>
    </row>
    <row r="7" spans="1:8">
      <c r="A7" s="19" t="s">
        <v>13</v>
      </c>
      <c r="B7" s="20" t="s">
        <v>14</v>
      </c>
      <c r="C7" s="21">
        <v>43200</v>
      </c>
      <c r="D7" s="21">
        <v>295900</v>
      </c>
      <c r="E7" s="21">
        <f t="shared" ref="E7:E12" si="2">C7+D7</f>
        <v>339100</v>
      </c>
      <c r="F7" s="21">
        <v>71883.33</v>
      </c>
      <c r="G7" s="21">
        <v>71883.33</v>
      </c>
      <c r="H7" s="21">
        <f t="shared" ref="H7:H70" si="3">E7-F7</f>
        <v>267216.67</v>
      </c>
    </row>
    <row r="8" spans="1:8">
      <c r="A8" s="19" t="s">
        <v>15</v>
      </c>
      <c r="B8" s="20" t="s">
        <v>16</v>
      </c>
      <c r="C8" s="21">
        <v>3016669.09</v>
      </c>
      <c r="D8" s="21">
        <v>34650.06</v>
      </c>
      <c r="E8" s="21">
        <f t="shared" si="2"/>
        <v>3051319.15</v>
      </c>
      <c r="F8" s="21">
        <v>417275.16</v>
      </c>
      <c r="G8" s="21">
        <v>417275.16</v>
      </c>
      <c r="H8" s="21">
        <f t="shared" si="3"/>
        <v>2634043.9899999998</v>
      </c>
    </row>
    <row r="9" spans="1:8">
      <c r="A9" s="19" t="s">
        <v>17</v>
      </c>
      <c r="B9" s="20" t="s">
        <v>18</v>
      </c>
      <c r="C9" s="21">
        <v>805357.35</v>
      </c>
      <c r="D9" s="21">
        <v>7209.71</v>
      </c>
      <c r="E9" s="21">
        <f t="shared" si="2"/>
        <v>812567.05999999994</v>
      </c>
      <c r="F9" s="21">
        <v>181719.65</v>
      </c>
      <c r="G9" s="21">
        <v>181719.65</v>
      </c>
      <c r="H9" s="21">
        <f t="shared" si="3"/>
        <v>630847.40999999992</v>
      </c>
    </row>
    <row r="10" spans="1:8">
      <c r="A10" s="19" t="s">
        <v>19</v>
      </c>
      <c r="B10" s="20" t="s">
        <v>20</v>
      </c>
      <c r="C10" s="21">
        <v>2674587.5499999998</v>
      </c>
      <c r="D10" s="21">
        <v>337427.53</v>
      </c>
      <c r="E10" s="21">
        <f t="shared" si="2"/>
        <v>3012015.08</v>
      </c>
      <c r="F10" s="21">
        <v>813150.29</v>
      </c>
      <c r="G10" s="21">
        <v>813150.29</v>
      </c>
      <c r="H10" s="21">
        <f t="shared" si="3"/>
        <v>2198864.79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59130</v>
      </c>
      <c r="D12" s="21">
        <v>273.17</v>
      </c>
      <c r="E12" s="21">
        <f t="shared" si="2"/>
        <v>59403.17</v>
      </c>
      <c r="F12" s="21">
        <v>0</v>
      </c>
      <c r="G12" s="21">
        <v>0</v>
      </c>
      <c r="H12" s="21">
        <f t="shared" si="3"/>
        <v>59403.17</v>
      </c>
    </row>
    <row r="13" spans="1:8">
      <c r="A13" s="16" t="s">
        <v>25</v>
      </c>
      <c r="B13" s="17"/>
      <c r="C13" s="18">
        <f>SUM(C14:C22)</f>
        <v>902974</v>
      </c>
      <c r="D13" s="18">
        <f>SUM(D14:D22)</f>
        <v>-13000</v>
      </c>
      <c r="E13" s="18">
        <f>SUM(E14:E22)</f>
        <v>889974</v>
      </c>
      <c r="F13" s="18">
        <f>SUM(F14:F22)</f>
        <v>101942.98000000001</v>
      </c>
      <c r="G13" s="18">
        <f>SUM(G14:G22)</f>
        <v>101942.98000000001</v>
      </c>
      <c r="H13" s="18">
        <f t="shared" si="3"/>
        <v>788031.02</v>
      </c>
    </row>
    <row r="14" spans="1:8">
      <c r="A14" s="19" t="s">
        <v>26</v>
      </c>
      <c r="B14" s="20" t="s">
        <v>27</v>
      </c>
      <c r="C14" s="21">
        <v>114250</v>
      </c>
      <c r="D14" s="21">
        <v>0</v>
      </c>
      <c r="E14" s="21">
        <f t="shared" ref="E14:E22" si="4">C14+D14</f>
        <v>114250</v>
      </c>
      <c r="F14" s="21">
        <v>5429.42</v>
      </c>
      <c r="G14" s="21">
        <v>5429.42</v>
      </c>
      <c r="H14" s="21">
        <f t="shared" si="3"/>
        <v>108820.58</v>
      </c>
    </row>
    <row r="15" spans="1:8">
      <c r="A15" s="19" t="s">
        <v>28</v>
      </c>
      <c r="B15" s="20" t="s">
        <v>29</v>
      </c>
      <c r="C15" s="21">
        <v>4500</v>
      </c>
      <c r="D15" s="21">
        <v>0</v>
      </c>
      <c r="E15" s="21">
        <f t="shared" si="4"/>
        <v>4500</v>
      </c>
      <c r="F15" s="21">
        <v>458</v>
      </c>
      <c r="G15" s="21">
        <v>458</v>
      </c>
      <c r="H15" s="21">
        <f t="shared" si="3"/>
        <v>4042</v>
      </c>
    </row>
    <row r="16" spans="1:8">
      <c r="A16" s="19" t="s">
        <v>30</v>
      </c>
      <c r="B16" s="20" t="s">
        <v>31</v>
      </c>
      <c r="C16" s="21">
        <v>295000</v>
      </c>
      <c r="D16" s="21">
        <v>-13000</v>
      </c>
      <c r="E16" s="21">
        <f t="shared" si="4"/>
        <v>282000</v>
      </c>
      <c r="F16" s="21">
        <v>24759.66</v>
      </c>
      <c r="G16" s="21">
        <v>24759.66</v>
      </c>
      <c r="H16" s="21">
        <f t="shared" si="3"/>
        <v>257240.34</v>
      </c>
    </row>
    <row r="17" spans="1:8">
      <c r="A17" s="19" t="s">
        <v>32</v>
      </c>
      <c r="B17" s="20" t="s">
        <v>33</v>
      </c>
      <c r="C17" s="21">
        <v>257524</v>
      </c>
      <c r="D17" s="21">
        <v>0</v>
      </c>
      <c r="E17" s="21">
        <f t="shared" si="4"/>
        <v>257524</v>
      </c>
      <c r="F17" s="21">
        <v>45587.75</v>
      </c>
      <c r="G17" s="21">
        <v>45587.75</v>
      </c>
      <c r="H17" s="21">
        <f t="shared" si="3"/>
        <v>211936.25</v>
      </c>
    </row>
    <row r="18" spans="1:8">
      <c r="A18" s="19" t="s">
        <v>34</v>
      </c>
      <c r="B18" s="20" t="s">
        <v>35</v>
      </c>
      <c r="C18" s="21">
        <v>10000</v>
      </c>
      <c r="D18" s="21">
        <v>0</v>
      </c>
      <c r="E18" s="21">
        <f t="shared" si="4"/>
        <v>10000</v>
      </c>
      <c r="F18" s="21">
        <v>0</v>
      </c>
      <c r="G18" s="21">
        <v>0</v>
      </c>
      <c r="H18" s="21">
        <f t="shared" si="3"/>
        <v>10000</v>
      </c>
    </row>
    <row r="19" spans="1:8">
      <c r="A19" s="19" t="s">
        <v>36</v>
      </c>
      <c r="B19" s="20" t="s">
        <v>37</v>
      </c>
      <c r="C19" s="21">
        <v>121000</v>
      </c>
      <c r="D19" s="21">
        <v>0</v>
      </c>
      <c r="E19" s="21">
        <f t="shared" si="4"/>
        <v>121000</v>
      </c>
      <c r="F19" s="21">
        <v>25088.65</v>
      </c>
      <c r="G19" s="21">
        <v>25088.65</v>
      </c>
      <c r="H19" s="21">
        <f t="shared" si="3"/>
        <v>95911.35</v>
      </c>
    </row>
    <row r="20" spans="1:8">
      <c r="A20" s="19" t="s">
        <v>38</v>
      </c>
      <c r="B20" s="20" t="s">
        <v>39</v>
      </c>
      <c r="C20" s="21">
        <v>32000</v>
      </c>
      <c r="D20" s="21">
        <v>0</v>
      </c>
      <c r="E20" s="21">
        <f t="shared" si="4"/>
        <v>32000</v>
      </c>
      <c r="F20" s="21">
        <v>0</v>
      </c>
      <c r="G20" s="21">
        <v>0</v>
      </c>
      <c r="H20" s="21">
        <f t="shared" si="3"/>
        <v>32000</v>
      </c>
    </row>
    <row r="21" spans="1:8">
      <c r="A21" s="19" t="s">
        <v>40</v>
      </c>
      <c r="B21" s="20" t="s">
        <v>41</v>
      </c>
      <c r="C21" s="21"/>
      <c r="D21" s="21"/>
      <c r="E21" s="21">
        <f t="shared" si="4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68700</v>
      </c>
      <c r="D22" s="21">
        <v>0</v>
      </c>
      <c r="E22" s="21">
        <f t="shared" si="4"/>
        <v>68700</v>
      </c>
      <c r="F22" s="21">
        <v>619.5</v>
      </c>
      <c r="G22" s="21">
        <v>619.5</v>
      </c>
      <c r="H22" s="21">
        <f t="shared" si="3"/>
        <v>68080.5</v>
      </c>
    </row>
    <row r="23" spans="1:8">
      <c r="A23" s="16" t="s">
        <v>44</v>
      </c>
      <c r="B23" s="17"/>
      <c r="C23" s="18">
        <f>SUM(C24:C32)</f>
        <v>6291693</v>
      </c>
      <c r="D23" s="18">
        <f>SUM(D24:D32)</f>
        <v>6396.0200000000059</v>
      </c>
      <c r="E23" s="18">
        <f>SUM(E24:E32)</f>
        <v>6298089.0199999996</v>
      </c>
      <c r="F23" s="18">
        <f>SUM(F24:F32)</f>
        <v>1397697.73</v>
      </c>
      <c r="G23" s="18">
        <f>SUM(G24:G32)</f>
        <v>1390457.73</v>
      </c>
      <c r="H23" s="18">
        <f t="shared" si="3"/>
        <v>4900391.2899999991</v>
      </c>
    </row>
    <row r="24" spans="1:8">
      <c r="A24" s="19" t="s">
        <v>45</v>
      </c>
      <c r="B24" s="20" t="s">
        <v>46</v>
      </c>
      <c r="C24" s="21">
        <v>228704</v>
      </c>
      <c r="D24" s="21">
        <v>0</v>
      </c>
      <c r="E24" s="21">
        <f t="shared" ref="E24:E32" si="5">C24+D24</f>
        <v>228704</v>
      </c>
      <c r="F24" s="21">
        <v>52990.37</v>
      </c>
      <c r="G24" s="21">
        <v>52990.37</v>
      </c>
      <c r="H24" s="21">
        <f t="shared" si="3"/>
        <v>175713.63</v>
      </c>
    </row>
    <row r="25" spans="1:8">
      <c r="A25" s="19" t="s">
        <v>47</v>
      </c>
      <c r="B25" s="20" t="s">
        <v>48</v>
      </c>
      <c r="C25" s="21">
        <v>915052</v>
      </c>
      <c r="D25" s="21">
        <v>-63000</v>
      </c>
      <c r="E25" s="21">
        <f t="shared" si="5"/>
        <v>852052</v>
      </c>
      <c r="F25" s="21">
        <v>93942.6</v>
      </c>
      <c r="G25" s="21">
        <v>93942.6</v>
      </c>
      <c r="H25" s="21">
        <f t="shared" si="3"/>
        <v>758109.4</v>
      </c>
    </row>
    <row r="26" spans="1:8">
      <c r="A26" s="19" t="s">
        <v>49</v>
      </c>
      <c r="B26" s="20" t="s">
        <v>50</v>
      </c>
      <c r="C26" s="21">
        <v>3114650</v>
      </c>
      <c r="D26" s="21">
        <v>21400</v>
      </c>
      <c r="E26" s="21">
        <f t="shared" si="5"/>
        <v>3136050</v>
      </c>
      <c r="F26" s="21">
        <v>727240.42</v>
      </c>
      <c r="G26" s="21">
        <v>721330.42</v>
      </c>
      <c r="H26" s="21">
        <f t="shared" si="3"/>
        <v>2408809.58</v>
      </c>
    </row>
    <row r="27" spans="1:8">
      <c r="A27" s="19" t="s">
        <v>51</v>
      </c>
      <c r="B27" s="20" t="s">
        <v>52</v>
      </c>
      <c r="C27" s="21">
        <v>459465</v>
      </c>
      <c r="D27" s="21">
        <v>1829.48</v>
      </c>
      <c r="E27" s="21">
        <f t="shared" si="5"/>
        <v>461294.48</v>
      </c>
      <c r="F27" s="21">
        <v>15146.07</v>
      </c>
      <c r="G27" s="21">
        <v>15146.07</v>
      </c>
      <c r="H27" s="21">
        <f t="shared" si="3"/>
        <v>446148.41</v>
      </c>
    </row>
    <row r="28" spans="1:8">
      <c r="A28" s="19" t="s">
        <v>53</v>
      </c>
      <c r="B28" s="20" t="s">
        <v>54</v>
      </c>
      <c r="C28" s="21">
        <v>138566</v>
      </c>
      <c r="D28" s="21">
        <v>4732.8</v>
      </c>
      <c r="E28" s="21">
        <f t="shared" si="5"/>
        <v>143298.79999999999</v>
      </c>
      <c r="F28" s="21">
        <v>11990</v>
      </c>
      <c r="G28" s="21">
        <v>11990</v>
      </c>
      <c r="H28" s="21">
        <f t="shared" si="3"/>
        <v>131308.79999999999</v>
      </c>
    </row>
    <row r="29" spans="1:8">
      <c r="A29" s="19" t="s">
        <v>55</v>
      </c>
      <c r="B29" s="20" t="s">
        <v>56</v>
      </c>
      <c r="C29" s="21">
        <v>196000</v>
      </c>
      <c r="D29" s="21">
        <v>25777.52</v>
      </c>
      <c r="E29" s="21">
        <f t="shared" si="5"/>
        <v>221777.52</v>
      </c>
      <c r="F29" s="21">
        <v>25777.52</v>
      </c>
      <c r="G29" s="21">
        <v>25777.52</v>
      </c>
      <c r="H29" s="21">
        <f t="shared" si="3"/>
        <v>196000</v>
      </c>
    </row>
    <row r="30" spans="1:8">
      <c r="A30" s="19" t="s">
        <v>57</v>
      </c>
      <c r="B30" s="20" t="s">
        <v>58</v>
      </c>
      <c r="C30" s="21">
        <v>330860</v>
      </c>
      <c r="D30" s="21">
        <v>0</v>
      </c>
      <c r="E30" s="21">
        <f t="shared" si="5"/>
        <v>330860</v>
      </c>
      <c r="F30" s="21">
        <v>66953.919999999998</v>
      </c>
      <c r="G30" s="21">
        <v>65623.92</v>
      </c>
      <c r="H30" s="21">
        <f t="shared" si="3"/>
        <v>263906.08</v>
      </c>
    </row>
    <row r="31" spans="1:8">
      <c r="A31" s="19" t="s">
        <v>59</v>
      </c>
      <c r="B31" s="20" t="s">
        <v>60</v>
      </c>
      <c r="C31" s="21">
        <v>618428</v>
      </c>
      <c r="D31" s="21">
        <v>0</v>
      </c>
      <c r="E31" s="21">
        <f t="shared" si="5"/>
        <v>618428</v>
      </c>
      <c r="F31" s="21">
        <v>322628.3</v>
      </c>
      <c r="G31" s="21">
        <v>322628.3</v>
      </c>
      <c r="H31" s="21">
        <f t="shared" si="3"/>
        <v>295799.7</v>
      </c>
    </row>
    <row r="32" spans="1:8">
      <c r="A32" s="19" t="s">
        <v>61</v>
      </c>
      <c r="B32" s="20" t="s">
        <v>62</v>
      </c>
      <c r="C32" s="21">
        <v>289968</v>
      </c>
      <c r="D32" s="21">
        <v>15656.22</v>
      </c>
      <c r="E32" s="21">
        <f t="shared" si="5"/>
        <v>305624.21999999997</v>
      </c>
      <c r="F32" s="21">
        <v>81028.53</v>
      </c>
      <c r="G32" s="21">
        <v>81028.53</v>
      </c>
      <c r="H32" s="21">
        <f t="shared" si="3"/>
        <v>224595.68999999997</v>
      </c>
    </row>
    <row r="33" spans="1:8">
      <c r="A33" s="16" t="s">
        <v>63</v>
      </c>
      <c r="B33" s="17"/>
      <c r="C33" s="18">
        <f>SUM(C34:C42)</f>
        <v>243500</v>
      </c>
      <c r="D33" s="18">
        <f>SUM(D34:D42)</f>
        <v>146080</v>
      </c>
      <c r="E33" s="18">
        <f>SUM(E34:E42)</f>
        <v>389580</v>
      </c>
      <c r="F33" s="18">
        <f>SUM(F34:F42)</f>
        <v>168325.85</v>
      </c>
      <c r="G33" s="18">
        <f>SUM(G34:G42)</f>
        <v>168325.85</v>
      </c>
      <c r="H33" s="18">
        <f t="shared" si="3"/>
        <v>221254.15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6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6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6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123500</v>
      </c>
      <c r="D37" s="21">
        <v>146080</v>
      </c>
      <c r="E37" s="21">
        <f t="shared" si="6"/>
        <v>269580</v>
      </c>
      <c r="F37" s="21">
        <v>146080</v>
      </c>
      <c r="G37" s="21">
        <v>146080</v>
      </c>
      <c r="H37" s="21">
        <f t="shared" si="3"/>
        <v>123500</v>
      </c>
    </row>
    <row r="38" spans="1:8">
      <c r="A38" s="19" t="s">
        <v>72</v>
      </c>
      <c r="B38" s="20" t="s">
        <v>73</v>
      </c>
      <c r="C38" s="21">
        <v>120000</v>
      </c>
      <c r="D38" s="21">
        <v>0</v>
      </c>
      <c r="E38" s="21">
        <f t="shared" si="6"/>
        <v>120000</v>
      </c>
      <c r="F38" s="21">
        <v>22245.85</v>
      </c>
      <c r="G38" s="21">
        <v>22245.85</v>
      </c>
      <c r="H38" s="21">
        <f t="shared" si="3"/>
        <v>97754.15</v>
      </c>
    </row>
    <row r="39" spans="1:8">
      <c r="A39" s="19" t="s">
        <v>74</v>
      </c>
      <c r="B39" s="20" t="s">
        <v>75</v>
      </c>
      <c r="C39" s="21"/>
      <c r="D39" s="21"/>
      <c r="E39" s="21">
        <f t="shared" si="6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6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6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6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190000</v>
      </c>
      <c r="D43" s="18">
        <f>SUM(D44:D52)</f>
        <v>0</v>
      </c>
      <c r="E43" s="18">
        <f>SUM(E44:E52)</f>
        <v>190000</v>
      </c>
      <c r="F43" s="18">
        <f>SUM(F44:F52)</f>
        <v>0</v>
      </c>
      <c r="G43" s="18">
        <f>SUM(G44:G52)</f>
        <v>0</v>
      </c>
      <c r="H43" s="18">
        <f t="shared" si="3"/>
        <v>190000</v>
      </c>
    </row>
    <row r="44" spans="1:8">
      <c r="A44" s="19" t="s">
        <v>81</v>
      </c>
      <c r="B44" s="20" t="s">
        <v>82</v>
      </c>
      <c r="C44" s="21">
        <v>117500</v>
      </c>
      <c r="D44" s="21">
        <v>0</v>
      </c>
      <c r="E44" s="21">
        <f t="shared" ref="E44:E52" si="7">C44+D44</f>
        <v>117500</v>
      </c>
      <c r="F44" s="21">
        <v>0</v>
      </c>
      <c r="G44" s="21">
        <v>0</v>
      </c>
      <c r="H44" s="21">
        <f t="shared" si="3"/>
        <v>117500</v>
      </c>
    </row>
    <row r="45" spans="1:8">
      <c r="A45" s="19" t="s">
        <v>83</v>
      </c>
      <c r="B45" s="20" t="s">
        <v>84</v>
      </c>
      <c r="C45" s="21">
        <v>50000</v>
      </c>
      <c r="D45" s="21">
        <v>0</v>
      </c>
      <c r="E45" s="21">
        <f t="shared" si="7"/>
        <v>50000</v>
      </c>
      <c r="F45" s="21">
        <v>0</v>
      </c>
      <c r="G45" s="21">
        <v>0</v>
      </c>
      <c r="H45" s="21">
        <f t="shared" si="3"/>
        <v>50000</v>
      </c>
    </row>
    <row r="46" spans="1:8">
      <c r="A46" s="19" t="s">
        <v>85</v>
      </c>
      <c r="B46" s="20" t="s">
        <v>86</v>
      </c>
      <c r="C46" s="21"/>
      <c r="D46" s="21"/>
      <c r="E46" s="21">
        <f t="shared" si="7"/>
        <v>0</v>
      </c>
      <c r="F46" s="21"/>
      <c r="G46" s="21"/>
      <c r="H46" s="21">
        <f t="shared" si="3"/>
        <v>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7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7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22500</v>
      </c>
      <c r="D49" s="21">
        <v>0</v>
      </c>
      <c r="E49" s="21">
        <f t="shared" si="7"/>
        <v>22500</v>
      </c>
      <c r="F49" s="21">
        <v>0</v>
      </c>
      <c r="G49" s="21">
        <v>0</v>
      </c>
      <c r="H49" s="21">
        <f t="shared" si="3"/>
        <v>22500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7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7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7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>SUM(D54:D56)</f>
        <v>0</v>
      </c>
      <c r="E53" s="18">
        <f>SUM(E54:E56)</f>
        <v>0</v>
      </c>
      <c r="F53" s="18">
        <f>SUM(F54:F56)</f>
        <v>0</v>
      </c>
      <c r="G53" s="18">
        <f>SUM(G54:G56)</f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>C55+D55</f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>C56+D56</f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>SUM(D58:D65)</f>
        <v>0</v>
      </c>
      <c r="E57" s="18">
        <f>SUM(E58:E65)</f>
        <v>0</v>
      </c>
      <c r="F57" s="18">
        <f>SUM(F58:F65)</f>
        <v>0</v>
      </c>
      <c r="G57" s="18">
        <f>SUM(G58:G65)</f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8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8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8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8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8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8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8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/>
      <c r="D65" s="21"/>
      <c r="E65" s="21">
        <f t="shared" si="8"/>
        <v>0</v>
      </c>
      <c r="F65" s="21"/>
      <c r="G65" s="21"/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>SUM(D67:D69)</f>
        <v>0</v>
      </c>
      <c r="E66" s="18">
        <f>SUM(E67:E69)</f>
        <v>0</v>
      </c>
      <c r="F66" s="18">
        <f>SUM(F67:F69)</f>
        <v>0</v>
      </c>
      <c r="G66" s="18">
        <f>SUM(G67:G69)</f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>C68+D68</f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>C69+D69</f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>SUM(D71:D77)</f>
        <v>0</v>
      </c>
      <c r="E70" s="18">
        <f>SUM(E71:E77)</f>
        <v>0</v>
      </c>
      <c r="F70" s="18">
        <f>SUM(F71:F77)</f>
        <v>0</v>
      </c>
      <c r="G70" s="18">
        <f>SUM(G71:G77)</f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9">C71+D71</f>
        <v>0</v>
      </c>
      <c r="F71" s="21"/>
      <c r="G71" s="21"/>
      <c r="H71" s="21">
        <f t="shared" ref="H71:H77" si="1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9"/>
        <v>0</v>
      </c>
      <c r="F72" s="21"/>
      <c r="G72" s="21"/>
      <c r="H72" s="21">
        <f t="shared" si="1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9"/>
        <v>0</v>
      </c>
      <c r="F73" s="21"/>
      <c r="G73" s="21"/>
      <c r="H73" s="21">
        <f t="shared" si="1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9"/>
        <v>0</v>
      </c>
      <c r="F74" s="21"/>
      <c r="G74" s="21"/>
      <c r="H74" s="21">
        <f t="shared" si="1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9"/>
        <v>0</v>
      </c>
      <c r="F75" s="21"/>
      <c r="G75" s="21"/>
      <c r="H75" s="21">
        <f t="shared" si="1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9"/>
        <v>0</v>
      </c>
      <c r="F76" s="21"/>
      <c r="G76" s="21"/>
      <c r="H76" s="21">
        <f t="shared" si="1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9"/>
        <v>0</v>
      </c>
      <c r="F77" s="21"/>
      <c r="G77" s="21"/>
      <c r="H77" s="21">
        <f t="shared" si="1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 t="shared" ref="C79:H79" si="11">C80+C88+C98+C108+C118+C128+C132+C141+C145</f>
        <v>0</v>
      </c>
      <c r="D79" s="25">
        <f t="shared" si="11"/>
        <v>0</v>
      </c>
      <c r="E79" s="25">
        <f t="shared" si="11"/>
        <v>0</v>
      </c>
      <c r="F79" s="25">
        <f t="shared" si="11"/>
        <v>0</v>
      </c>
      <c r="G79" s="25">
        <f t="shared" si="11"/>
        <v>0</v>
      </c>
      <c r="H79" s="25">
        <f t="shared" si="11"/>
        <v>0</v>
      </c>
    </row>
    <row r="80" spans="1:8">
      <c r="A80" s="28" t="s">
        <v>10</v>
      </c>
      <c r="B80" s="29"/>
      <c r="C80" s="25">
        <f t="shared" ref="C80:H80" si="12">SUM(C81:C87)</f>
        <v>0</v>
      </c>
      <c r="D80" s="25">
        <f t="shared" si="12"/>
        <v>0</v>
      </c>
      <c r="E80" s="25">
        <f t="shared" si="12"/>
        <v>0</v>
      </c>
      <c r="F80" s="25">
        <f t="shared" si="12"/>
        <v>0</v>
      </c>
      <c r="G80" s="25">
        <f t="shared" si="12"/>
        <v>0</v>
      </c>
      <c r="H80" s="25">
        <f t="shared" si="12"/>
        <v>0</v>
      </c>
    </row>
    <row r="81" spans="1:8">
      <c r="A81" s="19" t="s">
        <v>145</v>
      </c>
      <c r="B81" s="30" t="s">
        <v>12</v>
      </c>
      <c r="C81" s="31"/>
      <c r="D81" s="31"/>
      <c r="E81" s="21">
        <f t="shared" ref="E81:E87" si="13">C81+D81</f>
        <v>0</v>
      </c>
      <c r="F81" s="31"/>
      <c r="G81" s="31"/>
      <c r="H81" s="31">
        <f t="shared" ref="H81:H144" si="14">E81-F81</f>
        <v>0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13"/>
        <v>0</v>
      </c>
      <c r="F82" s="31"/>
      <c r="G82" s="31"/>
      <c r="H82" s="31">
        <f t="shared" si="14"/>
        <v>0</v>
      </c>
    </row>
    <row r="83" spans="1:8">
      <c r="A83" s="19" t="s">
        <v>147</v>
      </c>
      <c r="B83" s="30" t="s">
        <v>16</v>
      </c>
      <c r="C83" s="31"/>
      <c r="D83" s="31"/>
      <c r="E83" s="21">
        <f t="shared" si="13"/>
        <v>0</v>
      </c>
      <c r="F83" s="31"/>
      <c r="G83" s="31"/>
      <c r="H83" s="31">
        <f t="shared" si="14"/>
        <v>0</v>
      </c>
    </row>
    <row r="84" spans="1:8">
      <c r="A84" s="19" t="s">
        <v>148</v>
      </c>
      <c r="B84" s="30" t="s">
        <v>18</v>
      </c>
      <c r="C84" s="31"/>
      <c r="D84" s="31"/>
      <c r="E84" s="21">
        <f t="shared" si="13"/>
        <v>0</v>
      </c>
      <c r="F84" s="31"/>
      <c r="G84" s="31"/>
      <c r="H84" s="31">
        <f t="shared" si="14"/>
        <v>0</v>
      </c>
    </row>
    <row r="85" spans="1:8">
      <c r="A85" s="19" t="s">
        <v>149</v>
      </c>
      <c r="B85" s="30" t="s">
        <v>20</v>
      </c>
      <c r="C85" s="31"/>
      <c r="D85" s="31"/>
      <c r="E85" s="21">
        <f t="shared" si="13"/>
        <v>0</v>
      </c>
      <c r="F85" s="31"/>
      <c r="G85" s="31"/>
      <c r="H85" s="31">
        <f t="shared" si="14"/>
        <v>0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13"/>
        <v>0</v>
      </c>
      <c r="F86" s="31"/>
      <c r="G86" s="31"/>
      <c r="H86" s="31">
        <f t="shared" si="1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13"/>
        <v>0</v>
      </c>
      <c r="F87" s="31"/>
      <c r="G87" s="31"/>
      <c r="H87" s="31">
        <f t="shared" si="14"/>
        <v>0</v>
      </c>
    </row>
    <row r="88" spans="1:8">
      <c r="A88" s="28" t="s">
        <v>25</v>
      </c>
      <c r="B88" s="29"/>
      <c r="C88" s="25">
        <f>SUM(C89:C97)</f>
        <v>0</v>
      </c>
      <c r="D88" s="25">
        <f>SUM(D89:D97)</f>
        <v>0</v>
      </c>
      <c r="E88" s="25">
        <f>SUM(E89:E97)</f>
        <v>0</v>
      </c>
      <c r="F88" s="25">
        <f>SUM(F89:F97)</f>
        <v>0</v>
      </c>
      <c r="G88" s="25">
        <f>SUM(G89:G97)</f>
        <v>0</v>
      </c>
      <c r="H88" s="25">
        <f t="shared" si="14"/>
        <v>0</v>
      </c>
    </row>
    <row r="89" spans="1:8">
      <c r="A89" s="19" t="s">
        <v>152</v>
      </c>
      <c r="B89" s="30" t="s">
        <v>27</v>
      </c>
      <c r="C89" s="31"/>
      <c r="D89" s="31"/>
      <c r="E89" s="21">
        <f t="shared" ref="E89:E97" si="15">C89+D89</f>
        <v>0</v>
      </c>
      <c r="F89" s="31"/>
      <c r="G89" s="31"/>
      <c r="H89" s="31">
        <f t="shared" si="14"/>
        <v>0</v>
      </c>
    </row>
    <row r="90" spans="1:8">
      <c r="A90" s="19" t="s">
        <v>153</v>
      </c>
      <c r="B90" s="30" t="s">
        <v>29</v>
      </c>
      <c r="C90" s="31"/>
      <c r="D90" s="31"/>
      <c r="E90" s="21">
        <f t="shared" si="15"/>
        <v>0</v>
      </c>
      <c r="F90" s="31"/>
      <c r="G90" s="31"/>
      <c r="H90" s="31">
        <f t="shared" si="14"/>
        <v>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15"/>
        <v>0</v>
      </c>
      <c r="F91" s="31"/>
      <c r="G91" s="31"/>
      <c r="H91" s="31">
        <f t="shared" si="14"/>
        <v>0</v>
      </c>
    </row>
    <row r="92" spans="1:8">
      <c r="A92" s="19" t="s">
        <v>155</v>
      </c>
      <c r="B92" s="30" t="s">
        <v>33</v>
      </c>
      <c r="C92" s="31"/>
      <c r="D92" s="31"/>
      <c r="E92" s="21">
        <f t="shared" si="15"/>
        <v>0</v>
      </c>
      <c r="F92" s="31"/>
      <c r="G92" s="31"/>
      <c r="H92" s="31">
        <f t="shared" si="14"/>
        <v>0</v>
      </c>
    </row>
    <row r="93" spans="1:8">
      <c r="A93" s="19" t="s">
        <v>156</v>
      </c>
      <c r="B93" s="30" t="s">
        <v>35</v>
      </c>
      <c r="C93" s="31"/>
      <c r="D93" s="31"/>
      <c r="E93" s="21">
        <f t="shared" si="15"/>
        <v>0</v>
      </c>
      <c r="F93" s="31"/>
      <c r="G93" s="31"/>
      <c r="H93" s="31">
        <f t="shared" si="14"/>
        <v>0</v>
      </c>
    </row>
    <row r="94" spans="1:8">
      <c r="A94" s="19" t="s">
        <v>157</v>
      </c>
      <c r="B94" s="30" t="s">
        <v>37</v>
      </c>
      <c r="C94" s="31"/>
      <c r="D94" s="31"/>
      <c r="E94" s="21">
        <f t="shared" si="15"/>
        <v>0</v>
      </c>
      <c r="F94" s="31"/>
      <c r="G94" s="31"/>
      <c r="H94" s="31">
        <f t="shared" si="14"/>
        <v>0</v>
      </c>
    </row>
    <row r="95" spans="1:8">
      <c r="A95" s="19" t="s">
        <v>158</v>
      </c>
      <c r="B95" s="30" t="s">
        <v>39</v>
      </c>
      <c r="C95" s="31"/>
      <c r="D95" s="31"/>
      <c r="E95" s="21">
        <f t="shared" si="15"/>
        <v>0</v>
      </c>
      <c r="F95" s="31"/>
      <c r="G95" s="31"/>
      <c r="H95" s="31">
        <f t="shared" si="1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15"/>
        <v>0</v>
      </c>
      <c r="F96" s="31"/>
      <c r="G96" s="31"/>
      <c r="H96" s="31">
        <f t="shared" si="14"/>
        <v>0</v>
      </c>
    </row>
    <row r="97" spans="1:8">
      <c r="A97" s="19" t="s">
        <v>160</v>
      </c>
      <c r="B97" s="30" t="s">
        <v>43</v>
      </c>
      <c r="C97" s="31"/>
      <c r="D97" s="31"/>
      <c r="E97" s="21">
        <f t="shared" si="15"/>
        <v>0</v>
      </c>
      <c r="F97" s="31"/>
      <c r="G97" s="31"/>
      <c r="H97" s="31">
        <f t="shared" si="14"/>
        <v>0</v>
      </c>
    </row>
    <row r="98" spans="1:8">
      <c r="A98" s="28" t="s">
        <v>44</v>
      </c>
      <c r="B98" s="29"/>
      <c r="C98" s="25">
        <f>SUM(C99:C107)</f>
        <v>0</v>
      </c>
      <c r="D98" s="25">
        <f>SUM(D99:D107)</f>
        <v>0</v>
      </c>
      <c r="E98" s="25">
        <f>SUM(E99:E107)</f>
        <v>0</v>
      </c>
      <c r="F98" s="25">
        <f>SUM(F99:F107)</f>
        <v>0</v>
      </c>
      <c r="G98" s="25">
        <f>SUM(G99:G107)</f>
        <v>0</v>
      </c>
      <c r="H98" s="25">
        <f t="shared" si="14"/>
        <v>0</v>
      </c>
    </row>
    <row r="99" spans="1:8">
      <c r="A99" s="19" t="s">
        <v>161</v>
      </c>
      <c r="B99" s="30" t="s">
        <v>46</v>
      </c>
      <c r="C99" s="31"/>
      <c r="D99" s="31"/>
      <c r="E99" s="21">
        <f t="shared" ref="E99:E107" si="16">C99+D99</f>
        <v>0</v>
      </c>
      <c r="F99" s="31"/>
      <c r="G99" s="31"/>
      <c r="H99" s="31">
        <f t="shared" si="14"/>
        <v>0</v>
      </c>
    </row>
    <row r="100" spans="1:8">
      <c r="A100" s="19" t="s">
        <v>162</v>
      </c>
      <c r="B100" s="30" t="s">
        <v>48</v>
      </c>
      <c r="C100" s="31"/>
      <c r="D100" s="31"/>
      <c r="E100" s="21">
        <f t="shared" si="16"/>
        <v>0</v>
      </c>
      <c r="F100" s="31"/>
      <c r="G100" s="31"/>
      <c r="H100" s="31">
        <f t="shared" si="14"/>
        <v>0</v>
      </c>
    </row>
    <row r="101" spans="1:8">
      <c r="A101" s="19" t="s">
        <v>163</v>
      </c>
      <c r="B101" s="30" t="s">
        <v>50</v>
      </c>
      <c r="C101" s="31"/>
      <c r="D101" s="31"/>
      <c r="E101" s="21">
        <f t="shared" si="16"/>
        <v>0</v>
      </c>
      <c r="F101" s="31"/>
      <c r="G101" s="31"/>
      <c r="H101" s="31">
        <f t="shared" si="14"/>
        <v>0</v>
      </c>
    </row>
    <row r="102" spans="1:8">
      <c r="A102" s="19" t="s">
        <v>164</v>
      </c>
      <c r="B102" s="30" t="s">
        <v>52</v>
      </c>
      <c r="C102" s="31"/>
      <c r="D102" s="31"/>
      <c r="E102" s="21">
        <f t="shared" si="16"/>
        <v>0</v>
      </c>
      <c r="F102" s="31"/>
      <c r="G102" s="31"/>
      <c r="H102" s="31">
        <f t="shared" si="14"/>
        <v>0</v>
      </c>
    </row>
    <row r="103" spans="1:8">
      <c r="A103" s="19" t="s">
        <v>165</v>
      </c>
      <c r="B103" s="30" t="s">
        <v>54</v>
      </c>
      <c r="C103" s="31"/>
      <c r="D103" s="31"/>
      <c r="E103" s="21">
        <f t="shared" si="16"/>
        <v>0</v>
      </c>
      <c r="F103" s="31"/>
      <c r="G103" s="31"/>
      <c r="H103" s="31">
        <f t="shared" si="14"/>
        <v>0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16"/>
        <v>0</v>
      </c>
      <c r="F104" s="31"/>
      <c r="G104" s="31"/>
      <c r="H104" s="31">
        <f t="shared" si="14"/>
        <v>0</v>
      </c>
    </row>
    <row r="105" spans="1:8">
      <c r="A105" s="19" t="s">
        <v>167</v>
      </c>
      <c r="B105" s="30" t="s">
        <v>58</v>
      </c>
      <c r="C105" s="31"/>
      <c r="D105" s="31"/>
      <c r="E105" s="21">
        <f t="shared" si="16"/>
        <v>0</v>
      </c>
      <c r="F105" s="31"/>
      <c r="G105" s="31"/>
      <c r="H105" s="31">
        <f t="shared" si="14"/>
        <v>0</v>
      </c>
    </row>
    <row r="106" spans="1:8">
      <c r="A106" s="19" t="s">
        <v>168</v>
      </c>
      <c r="B106" s="30" t="s">
        <v>60</v>
      </c>
      <c r="C106" s="31"/>
      <c r="D106" s="31"/>
      <c r="E106" s="21">
        <f t="shared" si="16"/>
        <v>0</v>
      </c>
      <c r="F106" s="31"/>
      <c r="G106" s="31"/>
      <c r="H106" s="31">
        <f t="shared" si="14"/>
        <v>0</v>
      </c>
    </row>
    <row r="107" spans="1:8">
      <c r="A107" s="19" t="s">
        <v>169</v>
      </c>
      <c r="B107" s="30" t="s">
        <v>62</v>
      </c>
      <c r="C107" s="31"/>
      <c r="D107" s="31"/>
      <c r="E107" s="21">
        <f t="shared" si="16"/>
        <v>0</v>
      </c>
      <c r="F107" s="31"/>
      <c r="G107" s="31"/>
      <c r="H107" s="31">
        <f t="shared" si="14"/>
        <v>0</v>
      </c>
    </row>
    <row r="108" spans="1:8">
      <c r="A108" s="28" t="s">
        <v>63</v>
      </c>
      <c r="B108" s="29"/>
      <c r="C108" s="25">
        <f>SUM(C109:C117)</f>
        <v>0</v>
      </c>
      <c r="D108" s="25">
        <f>SUM(D109:D117)</f>
        <v>0</v>
      </c>
      <c r="E108" s="25">
        <f>SUM(E109:E117)</f>
        <v>0</v>
      </c>
      <c r="F108" s="25">
        <f>SUM(F109:F117)</f>
        <v>0</v>
      </c>
      <c r="G108" s="25">
        <f>SUM(G109:G117)</f>
        <v>0</v>
      </c>
      <c r="H108" s="25">
        <f t="shared" si="1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17">C109+D109</f>
        <v>0</v>
      </c>
      <c r="F109" s="31"/>
      <c r="G109" s="31"/>
      <c r="H109" s="31">
        <f t="shared" si="1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17"/>
        <v>0</v>
      </c>
      <c r="F110" s="31"/>
      <c r="G110" s="31"/>
      <c r="H110" s="31">
        <f t="shared" si="1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17"/>
        <v>0</v>
      </c>
      <c r="F111" s="31"/>
      <c r="G111" s="31"/>
      <c r="H111" s="31">
        <f t="shared" si="1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17"/>
        <v>0</v>
      </c>
      <c r="F112" s="31"/>
      <c r="G112" s="31"/>
      <c r="H112" s="31">
        <f t="shared" si="1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17"/>
        <v>0</v>
      </c>
      <c r="F113" s="31"/>
      <c r="G113" s="31"/>
      <c r="H113" s="31">
        <f t="shared" si="1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17"/>
        <v>0</v>
      </c>
      <c r="F114" s="31"/>
      <c r="G114" s="31"/>
      <c r="H114" s="31">
        <f t="shared" si="14"/>
        <v>0</v>
      </c>
    </row>
    <row r="115" spans="1:8">
      <c r="A115" s="22"/>
      <c r="B115" s="30" t="s">
        <v>76</v>
      </c>
      <c r="C115" s="31"/>
      <c r="D115" s="31"/>
      <c r="E115" s="21">
        <f t="shared" si="17"/>
        <v>0</v>
      </c>
      <c r="F115" s="31"/>
      <c r="G115" s="31"/>
      <c r="H115" s="31">
        <f t="shared" si="14"/>
        <v>0</v>
      </c>
    </row>
    <row r="116" spans="1:8">
      <c r="A116" s="22"/>
      <c r="B116" s="30" t="s">
        <v>77</v>
      </c>
      <c r="C116" s="31"/>
      <c r="D116" s="31"/>
      <c r="E116" s="21">
        <f t="shared" si="17"/>
        <v>0</v>
      </c>
      <c r="F116" s="31"/>
      <c r="G116" s="31"/>
      <c r="H116" s="31">
        <f t="shared" si="1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17"/>
        <v>0</v>
      </c>
      <c r="F117" s="31"/>
      <c r="G117" s="31"/>
      <c r="H117" s="31">
        <f t="shared" si="1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>SUM(D119:D127)</f>
        <v>0</v>
      </c>
      <c r="E118" s="25">
        <f>SUM(E119:E127)</f>
        <v>0</v>
      </c>
      <c r="F118" s="25">
        <f>SUM(F119:F127)</f>
        <v>0</v>
      </c>
      <c r="G118" s="25">
        <f>SUM(G119:G127)</f>
        <v>0</v>
      </c>
      <c r="H118" s="25">
        <f t="shared" si="1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18">C119+D119</f>
        <v>0</v>
      </c>
      <c r="F119" s="31"/>
      <c r="G119" s="31"/>
      <c r="H119" s="31">
        <f t="shared" si="1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18"/>
        <v>0</v>
      </c>
      <c r="F120" s="31"/>
      <c r="G120" s="31"/>
      <c r="H120" s="31">
        <f t="shared" si="1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18"/>
        <v>0</v>
      </c>
      <c r="F121" s="31"/>
      <c r="G121" s="31"/>
      <c r="H121" s="31">
        <f t="shared" si="1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18"/>
        <v>0</v>
      </c>
      <c r="F122" s="31"/>
      <c r="G122" s="31"/>
      <c r="H122" s="31">
        <f t="shared" si="1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18"/>
        <v>0</v>
      </c>
      <c r="F123" s="31"/>
      <c r="G123" s="31"/>
      <c r="H123" s="31">
        <f t="shared" si="1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18"/>
        <v>0</v>
      </c>
      <c r="F124" s="31"/>
      <c r="G124" s="31"/>
      <c r="H124" s="31">
        <f t="shared" si="1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18"/>
        <v>0</v>
      </c>
      <c r="F125" s="31"/>
      <c r="G125" s="31"/>
      <c r="H125" s="31">
        <f t="shared" si="1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18"/>
        <v>0</v>
      </c>
      <c r="F126" s="31"/>
      <c r="G126" s="31"/>
      <c r="H126" s="31">
        <f t="shared" si="1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18"/>
        <v>0</v>
      </c>
      <c r="F127" s="31"/>
      <c r="G127" s="31"/>
      <c r="H127" s="31">
        <f t="shared" si="1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>SUM(D129:D131)</f>
        <v>0</v>
      </c>
      <c r="E128" s="25">
        <f>SUM(E129:E131)</f>
        <v>0</v>
      </c>
      <c r="F128" s="25">
        <f>SUM(F129:F131)</f>
        <v>0</v>
      </c>
      <c r="G128" s="25">
        <f>SUM(G129:G131)</f>
        <v>0</v>
      </c>
      <c r="H128" s="25">
        <f t="shared" si="1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>C129+D129</f>
        <v>0</v>
      </c>
      <c r="F129" s="31"/>
      <c r="G129" s="31"/>
      <c r="H129" s="31">
        <f t="shared" si="1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>C130+D130</f>
        <v>0</v>
      </c>
      <c r="F130" s="31"/>
      <c r="G130" s="31"/>
      <c r="H130" s="31">
        <f t="shared" si="1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>C131+D131</f>
        <v>0</v>
      </c>
      <c r="F131" s="31"/>
      <c r="G131" s="31"/>
      <c r="H131" s="31">
        <f t="shared" si="1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>SUM(D133:D140)</f>
        <v>0</v>
      </c>
      <c r="E132" s="25">
        <f>SUM(E133:E140)</f>
        <v>0</v>
      </c>
      <c r="F132" s="25">
        <f>SUM(F133:F140)</f>
        <v>0</v>
      </c>
      <c r="G132" s="25">
        <f>SUM(G133:G140)</f>
        <v>0</v>
      </c>
      <c r="H132" s="25">
        <f t="shared" si="1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19">C133+D133</f>
        <v>0</v>
      </c>
      <c r="F133" s="31"/>
      <c r="G133" s="31"/>
      <c r="H133" s="31">
        <f t="shared" si="1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19"/>
        <v>0</v>
      </c>
      <c r="F134" s="31"/>
      <c r="G134" s="31"/>
      <c r="H134" s="31">
        <f t="shared" si="1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19"/>
        <v>0</v>
      </c>
      <c r="F135" s="31"/>
      <c r="G135" s="31"/>
      <c r="H135" s="31">
        <f t="shared" si="1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19"/>
        <v>0</v>
      </c>
      <c r="F136" s="31"/>
      <c r="G136" s="31"/>
      <c r="H136" s="31">
        <f t="shared" si="1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19"/>
        <v>0</v>
      </c>
      <c r="F137" s="31"/>
      <c r="G137" s="31"/>
      <c r="H137" s="31">
        <f t="shared" si="1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19"/>
        <v>0</v>
      </c>
      <c r="F138" s="31"/>
      <c r="G138" s="31"/>
      <c r="H138" s="31">
        <f t="shared" si="14"/>
        <v>0</v>
      </c>
    </row>
    <row r="139" spans="1:8">
      <c r="A139" s="19"/>
      <c r="B139" s="30" t="s">
        <v>119</v>
      </c>
      <c r="C139" s="31"/>
      <c r="D139" s="31"/>
      <c r="E139" s="21">
        <f t="shared" si="19"/>
        <v>0</v>
      </c>
      <c r="F139" s="31"/>
      <c r="G139" s="31"/>
      <c r="H139" s="31">
        <f t="shared" si="1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19"/>
        <v>0</v>
      </c>
      <c r="F140" s="31"/>
      <c r="G140" s="31"/>
      <c r="H140" s="31">
        <f t="shared" si="1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>SUM(D142:D144)</f>
        <v>0</v>
      </c>
      <c r="E141" s="25">
        <f>SUM(E142:E144)</f>
        <v>0</v>
      </c>
      <c r="F141" s="25">
        <f>SUM(F142:F144)</f>
        <v>0</v>
      </c>
      <c r="G141" s="25">
        <f>SUM(G142:G144)</f>
        <v>0</v>
      </c>
      <c r="H141" s="25">
        <f t="shared" si="1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>C142+D142</f>
        <v>0</v>
      </c>
      <c r="F142" s="31"/>
      <c r="G142" s="31"/>
      <c r="H142" s="31">
        <f t="shared" si="1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>C143+D143</f>
        <v>0</v>
      </c>
      <c r="F143" s="31"/>
      <c r="G143" s="31"/>
      <c r="H143" s="31">
        <f t="shared" si="1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>C144+D144</f>
        <v>0</v>
      </c>
      <c r="F144" s="31"/>
      <c r="G144" s="31"/>
      <c r="H144" s="31">
        <f t="shared" si="1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>SUM(D146:D152)</f>
        <v>0</v>
      </c>
      <c r="E145" s="25">
        <f>SUM(E146:E152)</f>
        <v>0</v>
      </c>
      <c r="F145" s="25">
        <f>SUM(F146:F152)</f>
        <v>0</v>
      </c>
      <c r="G145" s="25">
        <f>SUM(G146:G152)</f>
        <v>0</v>
      </c>
      <c r="H145" s="25">
        <f t="shared" ref="H145:H152" si="2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21">C146+D146</f>
        <v>0</v>
      </c>
      <c r="F146" s="31"/>
      <c r="G146" s="31"/>
      <c r="H146" s="31">
        <f t="shared" si="2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21"/>
        <v>0</v>
      </c>
      <c r="F147" s="31"/>
      <c r="G147" s="31"/>
      <c r="H147" s="31">
        <f t="shared" si="2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21"/>
        <v>0</v>
      </c>
      <c r="F148" s="31"/>
      <c r="G148" s="31"/>
      <c r="H148" s="31">
        <f t="shared" si="2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21"/>
        <v>0</v>
      </c>
      <c r="F149" s="31"/>
      <c r="G149" s="31"/>
      <c r="H149" s="31">
        <f t="shared" si="2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21"/>
        <v>0</v>
      </c>
      <c r="F150" s="31"/>
      <c r="G150" s="31"/>
      <c r="H150" s="31">
        <f t="shared" si="2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21"/>
        <v>0</v>
      </c>
      <c r="F151" s="31"/>
      <c r="G151" s="31"/>
      <c r="H151" s="31">
        <f t="shared" si="2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21"/>
        <v>0</v>
      </c>
      <c r="F152" s="31"/>
      <c r="G152" s="31"/>
      <c r="H152" s="31">
        <f t="shared" si="2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 t="shared" ref="C154:H154" si="22">C4+C79</f>
        <v>16699782.989999998</v>
      </c>
      <c r="D154" s="25">
        <f t="shared" si="22"/>
        <v>836260.03000000014</v>
      </c>
      <c r="E154" s="25">
        <f t="shared" si="22"/>
        <v>17536043.019999996</v>
      </c>
      <c r="F154" s="25">
        <f t="shared" si="22"/>
        <v>3733939.85</v>
      </c>
      <c r="G154" s="25">
        <f t="shared" si="22"/>
        <v>3726699.85</v>
      </c>
      <c r="H154" s="25">
        <f t="shared" si="22"/>
        <v>13802103.17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8" spans="1:8">
      <c r="B158" s="38" t="s">
        <v>207</v>
      </c>
    </row>
    <row r="162" spans="2:6">
      <c r="B162" s="39" t="s">
        <v>208</v>
      </c>
      <c r="E162" s="40" t="s">
        <v>209</v>
      </c>
      <c r="F162" s="40"/>
    </row>
    <row r="163" spans="2:6" ht="22.5">
      <c r="B163" s="41" t="s">
        <v>210</v>
      </c>
      <c r="E163" s="42" t="s">
        <v>211</v>
      </c>
      <c r="F163" s="42"/>
    </row>
  </sheetData>
  <mergeCells count="27">
    <mergeCell ref="A154:B154"/>
    <mergeCell ref="E162:F162"/>
    <mergeCell ref="E163:F163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scale="49" orientation="portrait" horizontalDpi="300" verticalDpi="300" r:id="rId1"/>
  <rowBreaks count="1" manualBreakCount="1">
    <brk id="10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2017-11-27T05:48:40Z</dcterms:created>
  <dcterms:modified xsi:type="dcterms:W3CDTF">2017-11-27T05:50:11Z</dcterms:modified>
</cp:coreProperties>
</file>