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IR" sheetId="5" r:id="rId1"/>
  </sheets>
  <calcPr calcId="162913"/>
</workbook>
</file>

<file path=xl/calcChain.xml><?xml version="1.0" encoding="utf-8"?>
<calcChain xmlns="http://schemas.openxmlformats.org/spreadsheetml/2006/main">
  <c r="Q14" i="5" l="1"/>
  <c r="Q13" i="5"/>
  <c r="Q12" i="5"/>
  <c r="Q11" i="5"/>
  <c r="Q9" i="5"/>
  <c r="Q16" i="5"/>
  <c r="Q15" i="5"/>
  <c r="Q6" i="5"/>
  <c r="Q7" i="5"/>
  <c r="Q8" i="5"/>
  <c r="Q5" i="5"/>
  <c r="R13" i="5" l="1"/>
  <c r="R12" i="5"/>
  <c r="R11" i="5"/>
  <c r="R10" i="5"/>
  <c r="R16" i="5"/>
  <c r="R9" i="5" l="1"/>
  <c r="R6" i="5"/>
  <c r="R5" i="5"/>
  <c r="R4" i="5"/>
  <c r="R7" i="5"/>
  <c r="R17" i="5"/>
  <c r="R15" i="5"/>
  <c r="R14" i="5"/>
  <c r="R8" i="5"/>
</calcChain>
</file>

<file path=xl/sharedStrings.xml><?xml version="1.0" encoding="utf-8"?>
<sst xmlns="http://schemas.openxmlformats.org/spreadsheetml/2006/main" count="108" uniqueCount="56">
  <si>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</si>
  <si>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</si>
  <si>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</si>
  <si>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</si>
  <si>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</si>
  <si>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</si>
  <si>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</si>
  <si>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</si>
  <si>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</si>
  <si>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</si>
  <si>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</si>
  <si>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</si>
  <si>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</si>
  <si>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</si>
  <si>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</si>
  <si>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</si>
  <si>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</si>
  <si>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</si>
  <si>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</si>
  <si>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</si>
  <si>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</si>
  <si>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</si>
  <si>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</si>
  <si>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</si>
  <si>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</si>
  <si>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</si>
  <si>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</si>
  <si>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</si>
  <si>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</si>
  <si>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</si>
  <si>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</si>
  <si>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</si>
  <si>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</si>
  <si>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</si>
  <si>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</si>
  <si>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</si>
  <si>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</si>
  <si>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</si>
  <si>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</si>
  <si>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</si>
  <si>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</si>
  <si>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</si>
  <si>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</si>
  <si>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</si>
  <si>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</si>
  <si>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Promedio de usuarios impactados por producto cultural y artístico realizado y difundido por el Museo Iconográfico del Quijote</t>
  </si>
  <si>
    <t>A/B*100</t>
  </si>
  <si>
    <t>Proyectos de inversión pública y privados presentados y gestionados.</t>
  </si>
  <si>
    <t>Procesos y entregables de las unidades administrativas debidamente cumplidos</t>
  </si>
  <si>
    <t>Convenios o acuerdos con otras Instituciones vinculadas</t>
  </si>
  <si>
    <t>Estados financieros trimestrales generados</t>
  </si>
  <si>
    <t>Manuales actualizados y publicados</t>
  </si>
  <si>
    <t>Expedientes de seguimiento</t>
  </si>
  <si>
    <t>Requisiciones atendidas</t>
  </si>
  <si>
    <t>Solicitudes atendidas</t>
  </si>
  <si>
    <t>Museo Iconográfico del Quijote
Indicadores de Resultados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</si>
</sst>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5" fillId="4" borderId="2" xfId="16" applyNumberFormat="1" applyFont="1" applyFill="1" applyBorder="1" applyAlignment="1">
      <alignment horizontal="center" vertical="center" wrapText="1"/>
    </xf>
    <xf numFmtId="0" fontId="5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Border="1" applyProtection="1"/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8" fillId="6" borderId="1" xfId="8" applyFont="1" applyFill="1" applyBorder="1" applyAlignment="1" applyProtection="1">
      <alignment horizontal="center" vertical="center" wrapText="1"/>
      <protection locked="0"/>
    </xf>
    <xf numFmtId="0" fontId="8" fillId="6" borderId="7" xfId="8" applyFont="1" applyFill="1" applyBorder="1" applyAlignment="1" applyProtection="1">
      <alignment horizontal="center" vertical="center" wrapText="1"/>
      <protection locked="0"/>
    </xf>
    <xf numFmtId="0" fontId="8" fillId="6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9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7" xfId="16" applyFont="1" applyFill="1" applyBorder="1" applyAlignment="1">
      <alignment horizontal="center" vertical="center" wrapText="1"/>
    </xf>
    <xf numFmtId="0" fontId="5" fillId="5" borderId="6" xfId="16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>
      <alignment horizontal="center" vertical="center"/>
    </xf>
    <xf numFmtId="43" fontId="0" fillId="7" borderId="0" xfId="17" applyFont="1" applyFill="1" applyAlignment="1">
      <alignment horizontal="center" vertical="center"/>
    </xf>
    <xf numFmtId="43" fontId="0" fillId="7" borderId="6" xfId="17" applyFont="1" applyFill="1" applyBorder="1" applyAlignment="1">
      <alignment horizontal="center" vertical="center"/>
    </xf>
    <xf numFmtId="43" fontId="0" fillId="7" borderId="0" xfId="17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" xfId="17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9"/>
    <cellStyle name="Moneda 2" xfId="6"/>
    <cellStyle name="Moneda 2 2" xfId="24"/>
    <cellStyle name="Normal" xfId="0" builtinId="0"/>
    <cellStyle name="Normal 19" xfId="18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="85" zoomScaleNormal="85" workbookViewId="0">
      <selection activeCell="B1" sqref="B1:T1"/>
    </sheetView>
  </sheetViews>
  <sheetFormatPr baseColWidth="10" defaultColWidth="12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46.5" customHeight="1" x14ac:dyDescent="0.2">
      <c r="A1" s="21"/>
      <c r="B1" s="29" t="s">
        <v>55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21"/>
    </row>
    <row r="2" spans="1:21" s="5" customFormat="1" ht="11.25" customHeight="1" x14ac:dyDescent="0.2">
      <c r="A2" s="21"/>
      <c r="B2" s="33" t="s">
        <v>0</v>
      </c>
      <c r="C2" s="33" t="s">
        <v>1</v>
      </c>
      <c r="D2" s="33" t="s">
        <v>2</v>
      </c>
      <c r="E2" s="33" t="s">
        <v>4</v>
      </c>
      <c r="F2" s="32" t="s">
        <v>3</v>
      </c>
      <c r="G2" s="32"/>
      <c r="H2" s="32"/>
      <c r="I2" s="32"/>
      <c r="J2" s="32"/>
      <c r="K2" s="39" t="s">
        <v>10</v>
      </c>
      <c r="L2" s="37" t="s">
        <v>11</v>
      </c>
      <c r="M2" s="37" t="s">
        <v>12</v>
      </c>
      <c r="N2" s="37" t="s">
        <v>13</v>
      </c>
      <c r="O2" s="37" t="s">
        <v>14</v>
      </c>
      <c r="P2" s="37" t="s">
        <v>15</v>
      </c>
      <c r="Q2" s="37" t="s">
        <v>16</v>
      </c>
      <c r="R2" s="37" t="s">
        <v>17</v>
      </c>
      <c r="S2" s="36" t="s">
        <v>18</v>
      </c>
      <c r="T2" s="35" t="s">
        <v>19</v>
      </c>
      <c r="U2" s="21"/>
    </row>
    <row r="3" spans="1:21" s="5" customFormat="1" ht="69.75" customHeight="1" x14ac:dyDescent="0.2">
      <c r="A3" s="21"/>
      <c r="B3" s="34"/>
      <c r="C3" s="34"/>
      <c r="D3" s="34"/>
      <c r="E3" s="34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40"/>
      <c r="L3" s="38"/>
      <c r="M3" s="38"/>
      <c r="N3" s="38"/>
      <c r="O3" s="38"/>
      <c r="P3" s="38"/>
      <c r="Q3" s="38"/>
      <c r="R3" s="38"/>
      <c r="S3" s="36"/>
      <c r="T3" s="35"/>
      <c r="U3" s="21"/>
    </row>
    <row r="4" spans="1:21" s="7" customFormat="1" ht="78.75" x14ac:dyDescent="0.2">
      <c r="A4" s="13"/>
      <c r="B4" s="41" t="s">
        <v>20</v>
      </c>
      <c r="C4" s="43" t="s">
        <v>26</v>
      </c>
      <c r="D4" s="43" t="s">
        <v>30</v>
      </c>
      <c r="E4" s="43" t="s">
        <v>33</v>
      </c>
      <c r="F4" s="45">
        <v>3839681.57</v>
      </c>
      <c r="G4" s="45">
        <v>3181661.16</v>
      </c>
      <c r="H4" s="45">
        <v>1101738.75</v>
      </c>
      <c r="I4" s="45">
        <v>1101738.75</v>
      </c>
      <c r="J4" s="45">
        <v>1100574.43</v>
      </c>
      <c r="K4" s="43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8</v>
      </c>
      <c r="Q4" s="9">
        <v>2</v>
      </c>
      <c r="R4" s="10">
        <f>+Q4/P4</f>
        <v>0.25</v>
      </c>
      <c r="S4" s="11" t="s">
        <v>42</v>
      </c>
      <c r="T4" s="12"/>
      <c r="U4" s="13"/>
    </row>
    <row r="5" spans="1:21" s="7" customFormat="1" ht="90" x14ac:dyDescent="0.2">
      <c r="A5" s="13"/>
      <c r="B5" s="42"/>
      <c r="C5" s="44"/>
      <c r="D5" s="44"/>
      <c r="E5" s="44"/>
      <c r="F5" s="46"/>
      <c r="G5" s="46"/>
      <c r="H5" s="46"/>
      <c r="I5" s="46"/>
      <c r="J5" s="46"/>
      <c r="K5" s="44"/>
      <c r="L5" s="8" t="s">
        <v>44</v>
      </c>
      <c r="M5" s="8" t="s">
        <v>38</v>
      </c>
      <c r="N5" s="8" t="s">
        <v>40</v>
      </c>
      <c r="O5" s="9">
        <v>8500</v>
      </c>
      <c r="P5" s="9">
        <v>8500</v>
      </c>
      <c r="Q5" s="9">
        <f>202+271+922+271+275+888</f>
        <v>2829</v>
      </c>
      <c r="R5" s="10">
        <f>+Q5*1/P5</f>
        <v>0.33282352941176468</v>
      </c>
      <c r="S5" s="11" t="s">
        <v>42</v>
      </c>
      <c r="T5" s="12"/>
      <c r="U5" s="13"/>
    </row>
    <row r="6" spans="1:21" s="7" customFormat="1" ht="123.75" x14ac:dyDescent="0.2">
      <c r="A6" s="13"/>
      <c r="B6" s="23" t="s">
        <v>21</v>
      </c>
      <c r="C6" s="22" t="s">
        <v>27</v>
      </c>
      <c r="D6" s="22" t="s">
        <v>30</v>
      </c>
      <c r="E6" s="22" t="s">
        <v>33</v>
      </c>
      <c r="F6" s="28">
        <v>2330873.48</v>
      </c>
      <c r="G6" s="28">
        <v>2092707.15</v>
      </c>
      <c r="H6" s="28">
        <v>960069.15</v>
      </c>
      <c r="I6" s="28">
        <v>960069.15</v>
      </c>
      <c r="J6" s="28">
        <v>931335.15</v>
      </c>
      <c r="K6" s="22" t="s">
        <v>34</v>
      </c>
      <c r="L6" s="8" t="s">
        <v>45</v>
      </c>
      <c r="M6" s="8" t="s">
        <v>38</v>
      </c>
      <c r="N6" s="8" t="s">
        <v>41</v>
      </c>
      <c r="O6" s="9">
        <v>85000</v>
      </c>
      <c r="P6" s="9">
        <v>85000</v>
      </c>
      <c r="Q6" s="9">
        <f>1145+7801+10145+5200+4057</f>
        <v>28348</v>
      </c>
      <c r="R6" s="10">
        <f t="shared" ref="R6:R17" si="0">+Q6/P6</f>
        <v>0.33350588235294115</v>
      </c>
      <c r="S6" s="11" t="s">
        <v>42</v>
      </c>
      <c r="T6" s="12"/>
      <c r="U6" s="13"/>
    </row>
    <row r="7" spans="1:21" s="7" customFormat="1" ht="135" x14ac:dyDescent="0.2">
      <c r="A7" s="13"/>
      <c r="B7" s="14" t="s">
        <v>22</v>
      </c>
      <c r="C7" s="8" t="s">
        <v>28</v>
      </c>
      <c r="D7" s="8" t="s">
        <v>30</v>
      </c>
      <c r="E7" s="8" t="s">
        <v>33</v>
      </c>
      <c r="F7" s="15">
        <v>3772454.98</v>
      </c>
      <c r="G7" s="15">
        <v>3270361.68</v>
      </c>
      <c r="H7" s="15">
        <v>1275995.92</v>
      </c>
      <c r="I7" s="15">
        <v>1275995.92</v>
      </c>
      <c r="J7" s="15">
        <v>1229362.79</v>
      </c>
      <c r="K7" s="8" t="s">
        <v>34</v>
      </c>
      <c r="L7" s="8" t="s">
        <v>36</v>
      </c>
      <c r="M7" s="8" t="s">
        <v>38</v>
      </c>
      <c r="N7" s="8" t="s">
        <v>41</v>
      </c>
      <c r="O7" s="9">
        <v>8250</v>
      </c>
      <c r="P7" s="9">
        <v>8250</v>
      </c>
      <c r="Q7" s="9">
        <f>1527+1384+1916+2130+1385+1576</f>
        <v>9918</v>
      </c>
      <c r="R7" s="10">
        <f t="shared" si="0"/>
        <v>1.2021818181818182</v>
      </c>
      <c r="S7" s="11" t="s">
        <v>42</v>
      </c>
      <c r="T7" s="12"/>
      <c r="U7" s="13"/>
    </row>
    <row r="8" spans="1:21" s="7" customFormat="1" ht="90" x14ac:dyDescent="0.2">
      <c r="A8" s="13"/>
      <c r="B8" s="14" t="s">
        <v>23</v>
      </c>
      <c r="C8" s="8" t="s">
        <v>29</v>
      </c>
      <c r="D8" s="8" t="s">
        <v>30</v>
      </c>
      <c r="E8" s="8" t="s">
        <v>33</v>
      </c>
      <c r="F8" s="15">
        <v>700392.06</v>
      </c>
      <c r="G8" s="15">
        <v>478853.73</v>
      </c>
      <c r="H8" s="15">
        <v>150056</v>
      </c>
      <c r="I8" s="15">
        <v>150056</v>
      </c>
      <c r="J8" s="15">
        <v>150050</v>
      </c>
      <c r="K8" s="8" t="s">
        <v>34</v>
      </c>
      <c r="L8" s="8" t="s">
        <v>37</v>
      </c>
      <c r="M8" s="8" t="s">
        <v>38</v>
      </c>
      <c r="N8" s="8" t="s">
        <v>41</v>
      </c>
      <c r="O8" s="9">
        <v>26000</v>
      </c>
      <c r="P8" s="9">
        <v>26000</v>
      </c>
      <c r="Q8" s="9">
        <f>18+26+57+2454+2261</f>
        <v>4816</v>
      </c>
      <c r="R8" s="10">
        <f t="shared" si="0"/>
        <v>0.18523076923076923</v>
      </c>
      <c r="S8" s="11" t="s">
        <v>42</v>
      </c>
      <c r="T8" s="12"/>
      <c r="U8" s="13"/>
    </row>
    <row r="9" spans="1:21" s="7" customFormat="1" ht="45" x14ac:dyDescent="0.2">
      <c r="A9" s="13"/>
      <c r="B9" s="41" t="s">
        <v>24</v>
      </c>
      <c r="C9" s="43" t="s">
        <v>31</v>
      </c>
      <c r="D9" s="43" t="s">
        <v>30</v>
      </c>
      <c r="E9" s="43" t="s">
        <v>33</v>
      </c>
      <c r="F9" s="49">
        <v>3021377.35</v>
      </c>
      <c r="G9" s="49">
        <v>3388099.31</v>
      </c>
      <c r="H9" s="49">
        <v>1535070.21</v>
      </c>
      <c r="I9" s="49">
        <v>1535070.21</v>
      </c>
      <c r="J9" s="49">
        <v>1533083.03</v>
      </c>
      <c r="K9" s="43" t="s">
        <v>34</v>
      </c>
      <c r="L9" s="8" t="s">
        <v>50</v>
      </c>
      <c r="M9" s="16" t="s">
        <v>39</v>
      </c>
      <c r="N9" s="22" t="s">
        <v>46</v>
      </c>
      <c r="O9" s="9">
        <v>4</v>
      </c>
      <c r="P9" s="9">
        <v>4</v>
      </c>
      <c r="Q9" s="9">
        <f>1+1</f>
        <v>2</v>
      </c>
      <c r="R9" s="10">
        <f t="shared" si="0"/>
        <v>0.5</v>
      </c>
      <c r="S9" s="11" t="s">
        <v>42</v>
      </c>
      <c r="T9" s="12"/>
      <c r="U9" s="13"/>
    </row>
    <row r="10" spans="1:21" s="7" customFormat="1" ht="33.75" x14ac:dyDescent="0.2">
      <c r="A10" s="13"/>
      <c r="B10" s="47"/>
      <c r="C10" s="48"/>
      <c r="D10" s="48"/>
      <c r="E10" s="48"/>
      <c r="F10" s="50"/>
      <c r="G10" s="50"/>
      <c r="H10" s="50"/>
      <c r="I10" s="50"/>
      <c r="J10" s="50"/>
      <c r="K10" s="48"/>
      <c r="L10" s="8" t="s">
        <v>51</v>
      </c>
      <c r="M10" s="27" t="s">
        <v>39</v>
      </c>
      <c r="N10" s="27" t="s">
        <v>46</v>
      </c>
      <c r="O10" s="9">
        <v>2</v>
      </c>
      <c r="P10" s="9">
        <v>2</v>
      </c>
      <c r="Q10" s="9">
        <v>0</v>
      </c>
      <c r="R10" s="10">
        <f t="shared" ref="R10" si="1">+Q10/P10</f>
        <v>0</v>
      </c>
      <c r="S10" s="11" t="s">
        <v>42</v>
      </c>
      <c r="T10" s="12"/>
      <c r="U10" s="13"/>
    </row>
    <row r="11" spans="1:21" s="7" customFormat="1" ht="33.75" x14ac:dyDescent="0.2">
      <c r="A11" s="13"/>
      <c r="B11" s="47"/>
      <c r="C11" s="48"/>
      <c r="D11" s="48"/>
      <c r="E11" s="48"/>
      <c r="F11" s="50"/>
      <c r="G11" s="50"/>
      <c r="H11" s="50"/>
      <c r="I11" s="50"/>
      <c r="J11" s="50"/>
      <c r="K11" s="48"/>
      <c r="L11" s="8" t="s">
        <v>52</v>
      </c>
      <c r="M11" s="27" t="s">
        <v>39</v>
      </c>
      <c r="N11" s="27" t="s">
        <v>46</v>
      </c>
      <c r="O11" s="9">
        <v>20</v>
      </c>
      <c r="P11" s="9">
        <v>20</v>
      </c>
      <c r="Q11" s="9">
        <f>1+1</f>
        <v>2</v>
      </c>
      <c r="R11" s="10">
        <f t="shared" ref="R11:R12" si="2">+Q11/P11</f>
        <v>0.1</v>
      </c>
      <c r="S11" s="11" t="s">
        <v>42</v>
      </c>
      <c r="T11" s="12"/>
      <c r="U11" s="13"/>
    </row>
    <row r="12" spans="1:21" s="7" customFormat="1" ht="22.5" x14ac:dyDescent="0.2">
      <c r="A12" s="13"/>
      <c r="B12" s="47"/>
      <c r="C12" s="48"/>
      <c r="D12" s="48"/>
      <c r="E12" s="48"/>
      <c r="F12" s="50"/>
      <c r="G12" s="50"/>
      <c r="H12" s="50"/>
      <c r="I12" s="50"/>
      <c r="J12" s="50"/>
      <c r="K12" s="48"/>
      <c r="L12" s="8" t="s">
        <v>53</v>
      </c>
      <c r="M12" s="27" t="s">
        <v>39</v>
      </c>
      <c r="N12" s="27" t="s">
        <v>46</v>
      </c>
      <c r="O12" s="9">
        <v>600</v>
      </c>
      <c r="P12" s="9">
        <v>600</v>
      </c>
      <c r="Q12" s="9">
        <f>47+106+102+83+117+131</f>
        <v>586</v>
      </c>
      <c r="R12" s="10">
        <f t="shared" si="2"/>
        <v>0.97666666666666668</v>
      </c>
      <c r="S12" s="11" t="s">
        <v>42</v>
      </c>
      <c r="T12" s="12"/>
      <c r="U12" s="13"/>
    </row>
    <row r="13" spans="1:21" s="7" customFormat="1" ht="22.5" x14ac:dyDescent="0.2">
      <c r="A13" s="13"/>
      <c r="B13" s="47"/>
      <c r="C13" s="48"/>
      <c r="D13" s="48"/>
      <c r="E13" s="48"/>
      <c r="F13" s="50"/>
      <c r="G13" s="50"/>
      <c r="H13" s="50"/>
      <c r="I13" s="50"/>
      <c r="J13" s="50"/>
      <c r="K13" s="48"/>
      <c r="L13" s="8" t="s">
        <v>54</v>
      </c>
      <c r="M13" s="27" t="s">
        <v>39</v>
      </c>
      <c r="N13" s="27" t="s">
        <v>46</v>
      </c>
      <c r="O13" s="9">
        <v>100</v>
      </c>
      <c r="P13" s="9">
        <v>100</v>
      </c>
      <c r="Q13" s="9">
        <f>6+7+9+13+6+8</f>
        <v>49</v>
      </c>
      <c r="R13" s="10">
        <f t="shared" ref="R13" si="3">+Q13/P13</f>
        <v>0.49</v>
      </c>
      <c r="S13" s="11" t="s">
        <v>42</v>
      </c>
      <c r="T13" s="12"/>
      <c r="U13" s="13"/>
    </row>
    <row r="14" spans="1:21" s="7" customFormat="1" ht="33.75" x14ac:dyDescent="0.2">
      <c r="A14" s="13"/>
      <c r="B14" s="47"/>
      <c r="C14" s="48"/>
      <c r="D14" s="48"/>
      <c r="E14" s="48"/>
      <c r="F14" s="51"/>
      <c r="G14" s="51"/>
      <c r="H14" s="51"/>
      <c r="I14" s="51"/>
      <c r="J14" s="51"/>
      <c r="K14" s="48"/>
      <c r="L14" s="8" t="s">
        <v>52</v>
      </c>
      <c r="M14" s="22" t="s">
        <v>39</v>
      </c>
      <c r="N14" s="22" t="s">
        <v>46</v>
      </c>
      <c r="O14" s="9">
        <v>5</v>
      </c>
      <c r="P14" s="9">
        <v>5</v>
      </c>
      <c r="Q14" s="9">
        <f>2+1</f>
        <v>3</v>
      </c>
      <c r="R14" s="10">
        <f t="shared" si="0"/>
        <v>0.6</v>
      </c>
      <c r="S14" s="11" t="s">
        <v>42</v>
      </c>
      <c r="T14" s="12"/>
      <c r="U14" s="13"/>
    </row>
    <row r="15" spans="1:21" s="7" customFormat="1" ht="56.25" x14ac:dyDescent="0.2">
      <c r="A15" s="13"/>
      <c r="B15" s="41" t="s">
        <v>25</v>
      </c>
      <c r="C15" s="43" t="s">
        <v>32</v>
      </c>
      <c r="D15" s="43" t="s">
        <v>30</v>
      </c>
      <c r="E15" s="43" t="s">
        <v>33</v>
      </c>
      <c r="F15" s="45">
        <v>3014260.43</v>
      </c>
      <c r="G15" s="45">
        <v>3113384.45</v>
      </c>
      <c r="H15" s="45">
        <v>1305915.3700000001</v>
      </c>
      <c r="I15" s="45">
        <v>1305915.3700000001</v>
      </c>
      <c r="J15" s="45">
        <v>1305657.31</v>
      </c>
      <c r="K15" s="43" t="s">
        <v>34</v>
      </c>
      <c r="L15" s="8" t="s">
        <v>49</v>
      </c>
      <c r="M15" s="8" t="s">
        <v>39</v>
      </c>
      <c r="N15" s="22" t="s">
        <v>46</v>
      </c>
      <c r="O15" s="9">
        <v>2</v>
      </c>
      <c r="P15" s="9">
        <v>2</v>
      </c>
      <c r="Q15" s="9">
        <f>1+1</f>
        <v>2</v>
      </c>
      <c r="R15" s="10">
        <f t="shared" si="0"/>
        <v>1</v>
      </c>
      <c r="S15" s="11" t="s">
        <v>42</v>
      </c>
      <c r="T15" s="12"/>
      <c r="U15" s="13"/>
    </row>
    <row r="16" spans="1:21" s="7" customFormat="1" ht="90" x14ac:dyDescent="0.2">
      <c r="A16" s="13"/>
      <c r="B16" s="47"/>
      <c r="C16" s="48"/>
      <c r="D16" s="48"/>
      <c r="E16" s="48"/>
      <c r="F16" s="52"/>
      <c r="G16" s="52"/>
      <c r="H16" s="52"/>
      <c r="I16" s="52"/>
      <c r="J16" s="52"/>
      <c r="K16" s="48"/>
      <c r="L16" s="8" t="s">
        <v>48</v>
      </c>
      <c r="M16" s="8" t="s">
        <v>39</v>
      </c>
      <c r="N16" s="27" t="s">
        <v>46</v>
      </c>
      <c r="O16" s="9">
        <v>90</v>
      </c>
      <c r="P16" s="9">
        <v>90</v>
      </c>
      <c r="Q16" s="9">
        <f>4+6+20+12</f>
        <v>42</v>
      </c>
      <c r="R16" s="10">
        <f t="shared" ref="R16" si="4">+Q16/P16</f>
        <v>0.46666666666666667</v>
      </c>
      <c r="S16" s="11" t="s">
        <v>42</v>
      </c>
      <c r="T16" s="12"/>
      <c r="U16" s="13"/>
    </row>
    <row r="17" spans="1:21" s="7" customFormat="1" ht="78.75" x14ac:dyDescent="0.2">
      <c r="A17" s="13"/>
      <c r="B17" s="42"/>
      <c r="C17" s="44"/>
      <c r="D17" s="44"/>
      <c r="E17" s="44"/>
      <c r="F17" s="46"/>
      <c r="G17" s="46"/>
      <c r="H17" s="46"/>
      <c r="I17" s="46"/>
      <c r="J17" s="46"/>
      <c r="K17" s="44"/>
      <c r="L17" s="8" t="s">
        <v>47</v>
      </c>
      <c r="M17" s="8" t="s">
        <v>39</v>
      </c>
      <c r="N17" s="8" t="s">
        <v>46</v>
      </c>
      <c r="O17" s="9">
        <v>2</v>
      </c>
      <c r="P17" s="9">
        <v>2</v>
      </c>
      <c r="Q17" s="9">
        <v>0</v>
      </c>
      <c r="R17" s="10">
        <f t="shared" si="0"/>
        <v>0</v>
      </c>
      <c r="S17" s="11" t="s">
        <v>42</v>
      </c>
      <c r="T17" s="12"/>
      <c r="U17" s="13"/>
    </row>
    <row r="18" spans="1:21" x14ac:dyDescent="0.2">
      <c r="A18" s="20"/>
      <c r="B18" s="17" t="s">
        <v>43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20"/>
    </row>
    <row r="19" spans="1:21" x14ac:dyDescent="0.2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</row>
    <row r="20" spans="1:21" x14ac:dyDescent="0.2">
      <c r="A20" s="2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</row>
    <row r="21" spans="1:21" x14ac:dyDescent="0.2">
      <c r="A21" s="2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</row>
    <row r="22" spans="1:21" x14ac:dyDescent="0.2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</row>
    <row r="23" spans="1:2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</row>
    <row r="24" spans="1:21" x14ac:dyDescent="0.2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5"/>
    </row>
    <row r="25" spans="1:21" x14ac:dyDescent="0.2">
      <c r="A25" s="2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  <c r="S25" s="25"/>
    </row>
  </sheetData>
  <mergeCells count="46"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K15:K17"/>
    <mergeCell ref="G9:G14"/>
    <mergeCell ref="H9:H14"/>
    <mergeCell ref="I9:I14"/>
    <mergeCell ref="J9:J14"/>
    <mergeCell ref="K9:K14"/>
    <mergeCell ref="B9:B14"/>
    <mergeCell ref="C9:C14"/>
    <mergeCell ref="D9:D14"/>
    <mergeCell ref="E9:E14"/>
    <mergeCell ref="F9:F14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</mergeCells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2021-07-19T21:16:18Z</cp:lastPrinted>
  <dcterms:created xsi:type="dcterms:W3CDTF">2014-10-22T05:35:08Z</dcterms:created>
  <dcterms:modified xsi:type="dcterms:W3CDTF">2022-08-01T18:36:33Z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