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P\CCP\INFORMACION FINANCIERA\PAG INTERNET\INFORMES TRIMESTRALES\2018 T1\REVISION\"/>
    </mc:Choice>
  </mc:AlternateContent>
  <bookViews>
    <workbookView xWindow="930" yWindow="0" windowWidth="19560" windowHeight="7440"/>
  </bookViews>
  <sheets>
    <sheet name="0314 ECSF" sheetId="1" r:id="rId1"/>
  </sheets>
  <externalReferences>
    <externalReference r:id="rId2"/>
  </externalReferences>
  <definedNames>
    <definedName name="_xlnm._FilterDatabase" localSheetId="0" hidden="1">'0314 ECSF'!$A$2:$C$58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B56" i="1" s="1"/>
  <c r="C57" i="1"/>
  <c r="B57" i="1"/>
  <c r="C56" i="1"/>
  <c r="C54" i="1"/>
  <c r="B54" i="1"/>
  <c r="C53" i="1"/>
  <c r="B53" i="1"/>
  <c r="C52" i="1"/>
  <c r="B52" i="1"/>
  <c r="B51" i="1"/>
  <c r="C50" i="1"/>
  <c r="C47" i="1"/>
  <c r="B47" i="1"/>
  <c r="C46" i="1"/>
  <c r="B46" i="1"/>
  <c r="C45" i="1"/>
  <c r="C44" i="1" s="1"/>
  <c r="C43" i="1" s="1"/>
  <c r="B43" i="1"/>
  <c r="C41" i="1"/>
  <c r="B41" i="1"/>
  <c r="C40" i="1"/>
  <c r="B40" i="1"/>
  <c r="C39" i="1"/>
  <c r="B39" i="1"/>
  <c r="C38" i="1"/>
  <c r="B38" i="1"/>
  <c r="C37" i="1"/>
  <c r="B37" i="1"/>
  <c r="C36" i="1"/>
  <c r="B36" i="1"/>
  <c r="B35" i="1" s="1"/>
  <c r="C35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5" i="1"/>
  <c r="C24" i="1" s="1"/>
  <c r="B26" i="1"/>
  <c r="B25" i="1"/>
  <c r="B24" i="1" s="1"/>
  <c r="C22" i="1"/>
  <c r="B22" i="1"/>
  <c r="C21" i="1"/>
  <c r="B21" i="1"/>
  <c r="C20" i="1"/>
  <c r="B20" i="1"/>
  <c r="C19" i="1"/>
  <c r="B19" i="1"/>
  <c r="C18" i="1"/>
  <c r="B18" i="1"/>
  <c r="C17" i="1"/>
  <c r="B17" i="1"/>
  <c r="B16" i="1"/>
  <c r="C15" i="1"/>
  <c r="B15" i="1"/>
  <c r="C14" i="1"/>
  <c r="B14" i="1"/>
  <c r="B13" i="1" s="1"/>
  <c r="B3" i="1" s="1"/>
  <c r="C13" i="1"/>
  <c r="C11" i="1"/>
  <c r="B11" i="1"/>
  <c r="C10" i="1"/>
  <c r="B10" i="1"/>
  <c r="C9" i="1"/>
  <c r="B9" i="1"/>
  <c r="C8" i="1"/>
  <c r="B8" i="1"/>
  <c r="C7" i="1"/>
  <c r="C6" i="1"/>
  <c r="C4" i="1" s="1"/>
  <c r="C5" i="1"/>
  <c r="A1" i="1"/>
  <c r="C3" i="1" l="1"/>
</calcChain>
</file>

<file path=xl/sharedStrings.xml><?xml version="1.0" encoding="utf-8"?>
<sst xmlns="http://schemas.openxmlformats.org/spreadsheetml/2006/main" count="53" uniqueCount="53">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</sst>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5" fillId="0" borderId="7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</xf>
    <xf numFmtId="164" fontId="4" fillId="0" borderId="8" xfId="2" applyNumberFormat="1" applyFont="1" applyFill="1" applyBorder="1" applyAlignment="1" applyProtection="1">
      <alignment vertical="top" wrapText="1"/>
    </xf>
    <xf numFmtId="0" fontId="4" fillId="0" borderId="7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</xf>
    <xf numFmtId="164" fontId="6" fillId="0" borderId="8" xfId="2" applyNumberFormat="1" applyFont="1" applyFill="1" applyBorder="1" applyAlignment="1" applyProtection="1">
      <alignment vertical="top" wrapText="1"/>
    </xf>
    <xf numFmtId="0" fontId="4" fillId="0" borderId="9" xfId="1" applyFont="1" applyFill="1" applyBorder="1" applyAlignment="1">
      <alignment horizontal="left" vertical="top" wrapText="1"/>
    </xf>
    <xf numFmtId="164" fontId="4" fillId="0" borderId="10" xfId="2" applyNumberFormat="1" applyFont="1" applyFill="1" applyBorder="1" applyAlignment="1" applyProtection="1">
      <alignment vertical="top" wrapText="1"/>
    </xf>
    <xf numFmtId="164" fontId="4" fillId="0" borderId="11" xfId="2" applyNumberFormat="1" applyFont="1" applyFill="1" applyBorder="1" applyAlignment="1" applyProtection="1">
      <alignment vertical="top" wrapText="1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65</xdr:row>
      <xdr:rowOff>92372</xdr:rowOff>
    </xdr:from>
    <xdr:to>
      <xdr:col>2</xdr:col>
      <xdr:colOff>1352550</xdr:colOff>
      <xdr:row>70</xdr:row>
      <xdr:rowOff>140869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826922"/>
          <a:ext cx="7124700" cy="76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8/1ER%20TRIMESTRE/1ER%20TRIM%20ASEG%202018%20INF%20FINC%20nue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0311 ESF"/>
      <sheetName val="0312 EA"/>
      <sheetName val="0313 EVHP"/>
      <sheetName val="0314 ECSF"/>
      <sheetName val="0315 EFE"/>
      <sheetName val="0316 EAA"/>
      <sheetName val="0317 EADOP"/>
      <sheetName val="0318 IPC"/>
      <sheetName val="0319 NOTA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  <sheetName val="0319_NOTGA"/>
      <sheetName val="0321 EAI"/>
      <sheetName val="0352 INSTR"/>
      <sheetName val="0352 Ingresos"/>
      <sheetName val="0322 COG"/>
      <sheetName val="0353 INSTRU"/>
      <sheetName val="0353 Egresos"/>
      <sheetName val="CTG"/>
      <sheetName val="CA"/>
      <sheetName val="CFG"/>
      <sheetName val="0323 EN"/>
      <sheetName val="0324 ID"/>
      <sheetName val="0325 FF"/>
      <sheetName val="CProg"/>
      <sheetName val="0331 GCP"/>
      <sheetName val="PyPI"/>
      <sheetName val="0332 PPI"/>
      <sheetName val="IR"/>
      <sheetName val="Instructivo_PPI"/>
      <sheetName val="0333 IR"/>
      <sheetName val="Instructivo_IR"/>
      <sheetName val="0334_RED"/>
      <sheetName val="0344 DGTOF"/>
      <sheetName val="0345 EBUR"/>
      <sheetName val="0351 Contable"/>
      <sheetName val="0351 INSTRUC"/>
      <sheetName val="0354 BDMC"/>
      <sheetName val="0341 Muebles_Contable (2)"/>
      <sheetName val="0341 Muebles_Contable"/>
      <sheetName val="0341 Inmuebles_Contable"/>
    </sheetNames>
    <sheetDataSet>
      <sheetData sheetId="0">
        <row r="16">
          <cell r="B16" t="str">
            <v>COMISION ESTATAL DEL AGUA DE GUANAJUATO
Estado de Cambios en la Situación Financiera
AL 31 DE MARZO 2018</v>
          </cell>
        </row>
      </sheetData>
      <sheetData sheetId="1">
        <row r="5">
          <cell r="B5">
            <v>292249297.86000001</v>
          </cell>
          <cell r="C5">
            <v>351438004.38999999</v>
          </cell>
          <cell r="F5">
            <v>159251495.81</v>
          </cell>
          <cell r="G5">
            <v>369519512.58999997</v>
          </cell>
        </row>
        <row r="6">
          <cell r="B6">
            <v>98307886.069999993</v>
          </cell>
          <cell r="C6">
            <v>98703405.659999996</v>
          </cell>
          <cell r="F6">
            <v>0</v>
          </cell>
          <cell r="G6">
            <v>0</v>
          </cell>
        </row>
        <row r="7">
          <cell r="B7">
            <v>48145626.25</v>
          </cell>
          <cell r="C7">
            <v>75030909.170000002</v>
          </cell>
          <cell r="F7">
            <v>0</v>
          </cell>
          <cell r="G7">
            <v>0</v>
          </cell>
        </row>
        <row r="8">
          <cell r="B8">
            <v>0</v>
          </cell>
          <cell r="C8">
            <v>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F10">
            <v>0</v>
          </cell>
          <cell r="G10">
            <v>0</v>
          </cell>
        </row>
        <row r="11">
          <cell r="B11">
            <v>18098.02</v>
          </cell>
          <cell r="C11">
            <v>18098.02</v>
          </cell>
          <cell r="F11">
            <v>0</v>
          </cell>
          <cell r="G11">
            <v>0</v>
          </cell>
        </row>
        <row r="12">
          <cell r="F12">
            <v>15960.33</v>
          </cell>
          <cell r="G12">
            <v>15960.33</v>
          </cell>
        </row>
        <row r="16">
          <cell r="B16">
            <v>16627914.65</v>
          </cell>
          <cell r="C16">
            <v>16627914.65</v>
          </cell>
        </row>
        <row r="17">
          <cell r="B17">
            <v>0</v>
          </cell>
          <cell r="C17">
            <v>0</v>
          </cell>
          <cell r="F17">
            <v>0</v>
          </cell>
          <cell r="G17">
            <v>0</v>
          </cell>
        </row>
        <row r="18">
          <cell r="B18">
            <v>698712896.24000001</v>
          </cell>
          <cell r="C18">
            <v>564629392.79999995</v>
          </cell>
          <cell r="F18">
            <v>0</v>
          </cell>
          <cell r="G18">
            <v>0</v>
          </cell>
        </row>
        <row r="19">
          <cell r="B19">
            <v>58032794.189999998</v>
          </cell>
          <cell r="C19">
            <v>58032794.189999998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1">
          <cell r="B21">
            <v>-49159410.990000002</v>
          </cell>
          <cell r="C21">
            <v>-49159410.990000002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</row>
        <row r="31">
          <cell r="F31">
            <v>2473679114.0799999</v>
          </cell>
          <cell r="G31">
            <v>2272841805.4400001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6">
          <cell r="F36">
            <v>23468131.199999999</v>
          </cell>
          <cell r="G36">
            <v>-55279828.43</v>
          </cell>
        </row>
        <row r="37">
          <cell r="F37">
            <v>-1493479599.1300001</v>
          </cell>
          <cell r="G37">
            <v>-1471776342.04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F40">
            <v>0</v>
          </cell>
          <cell r="G40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showGridLines="0" tabSelected="1" zoomScaleNormal="100" zoomScaleSheetLayoutView="80" workbookViewId="0">
      <pane ySplit="2" topLeftCell="A3" activePane="bottomLeft" state="frozen"/>
      <selection activeCell="A2" sqref="A2:K28"/>
      <selection pane="bottomLeft" activeCell="A9" sqref="A9"/>
    </sheetView>
  </sheetViews>
  <sheetFormatPr baseColWidth="10" defaultRowHeight="11.25" x14ac:dyDescent="0.25"/>
  <cols>
    <col min="1" max="1" width="65" style="27" customWidth="1"/>
    <col min="2" max="2" width="22.140625" style="27" customWidth="1"/>
    <col min="3" max="3" width="22.140625" style="28" customWidth="1"/>
    <col min="4" max="4" width="1.7109375" style="4" customWidth="1"/>
    <col min="5" max="16384" width="11.42578125" style="4"/>
  </cols>
  <sheetData>
    <row r="1" spans="1:5" ht="39.950000000000003" customHeight="1" x14ac:dyDescent="0.25">
      <c r="A1" s="1" t="str">
        <f>+[1]DATOS!B16</f>
        <v>COMISION ESTATAL DEL AGUA DE GUANAJUATO
Estado de Cambios en la Situación Financiera
AL 31 DE MARZO 2018</v>
      </c>
      <c r="B1" s="2"/>
      <c r="C1" s="3"/>
    </row>
    <row r="2" spans="1:5" s="8" customFormat="1" ht="15" customHeight="1" x14ac:dyDescent="0.25">
      <c r="A2" s="5"/>
      <c r="B2" s="6" t="s">
        <v>0</v>
      </c>
      <c r="C2" s="7" t="s">
        <v>1</v>
      </c>
    </row>
    <row r="3" spans="1:5" s="12" customFormat="1" x14ac:dyDescent="0.25">
      <c r="A3" s="9" t="s">
        <v>2</v>
      </c>
      <c r="B3" s="10">
        <f>+B4+B13</f>
        <v>0</v>
      </c>
      <c r="C3" s="11">
        <f>+C4+C13-B5-B6-B7</f>
        <v>47613994.40000008</v>
      </c>
      <c r="E3" s="13"/>
    </row>
    <row r="4" spans="1:5" ht="12.75" customHeight="1" x14ac:dyDescent="0.25">
      <c r="A4" s="14" t="s">
        <v>3</v>
      </c>
      <c r="B4" s="10">
        <v>0</v>
      </c>
      <c r="C4" s="11">
        <f>SUM(C5:C11)</f>
        <v>0</v>
      </c>
    </row>
    <row r="5" spans="1:5" x14ac:dyDescent="0.25">
      <c r="A5" s="15" t="s">
        <v>4</v>
      </c>
      <c r="B5" s="16">
        <v>59188706.529999971</v>
      </c>
      <c r="C5" s="17">
        <f>IF('[1]0311 ESF'!B5&gt;'[1]0311 ESF'!C5,('[1]0311 ESF'!B5-'[1]0311 ESF'!C5),0)</f>
        <v>0</v>
      </c>
    </row>
    <row r="6" spans="1:5" x14ac:dyDescent="0.25">
      <c r="A6" s="15" t="s">
        <v>5</v>
      </c>
      <c r="B6" s="16">
        <v>395519.59000000358</v>
      </c>
      <c r="C6" s="17">
        <f>IF('[1]0311 ESF'!B6&gt;'[1]0311 ESF'!C6,('[1]0311 ESF'!B6-'[1]0311 ESF'!C6),0)</f>
        <v>0</v>
      </c>
    </row>
    <row r="7" spans="1:5" x14ac:dyDescent="0.25">
      <c r="A7" s="15" t="s">
        <v>6</v>
      </c>
      <c r="B7" s="16">
        <v>26885282.920000002</v>
      </c>
      <c r="C7" s="17">
        <f>IF('[1]0311 ESF'!B7&gt;'[1]0311 ESF'!C7,('[1]0311 ESF'!B7-'[1]0311 ESF'!C7),0)</f>
        <v>0</v>
      </c>
    </row>
    <row r="8" spans="1:5" x14ac:dyDescent="0.25">
      <c r="A8" s="15" t="s">
        <v>7</v>
      </c>
      <c r="B8" s="16">
        <f>IF('[1]0311 ESF'!B8&lt;'[1]0311 ESF'!C8,('[1]0311 ESF'!C8-'[1]0311 ESF'!B8),0)</f>
        <v>0</v>
      </c>
      <c r="C8" s="17">
        <f>IF('[1]0311 ESF'!B8&gt;'[1]0311 ESF'!C8,('[1]0311 ESF'!B8-'[1]0311 ESF'!C8),0)</f>
        <v>0</v>
      </c>
    </row>
    <row r="9" spans="1:5" x14ac:dyDescent="0.25">
      <c r="A9" s="15" t="s">
        <v>8</v>
      </c>
      <c r="B9" s="16">
        <f>IF('[1]0311 ESF'!B9&lt;'[1]0311 ESF'!C9,('[1]0311 ESF'!C9-'[1]0311 ESF'!B9),0)</f>
        <v>0</v>
      </c>
      <c r="C9" s="17">
        <f>IF('[1]0311 ESF'!B9&gt;'[1]0311 ESF'!C9,('[1]0311 ESF'!B9-'[1]0311 ESF'!C9),0)</f>
        <v>0</v>
      </c>
    </row>
    <row r="10" spans="1:5" x14ac:dyDescent="0.25">
      <c r="A10" s="15" t="s">
        <v>9</v>
      </c>
      <c r="B10" s="16">
        <f>IF('[1]0311 ESF'!B10&lt;'[1]0311 ESF'!C10,('[1]0311 ESF'!C10-'[1]0311 ESF'!B10),0)</f>
        <v>0</v>
      </c>
      <c r="C10" s="17">
        <f>IF('[1]0311 ESF'!B10&gt;'[1]0311 ESF'!C10,('[1]0311 ESF'!B10-'[1]0311 ESF'!C10),0)</f>
        <v>0</v>
      </c>
    </row>
    <row r="11" spans="1:5" x14ac:dyDescent="0.25">
      <c r="A11" s="15" t="s">
        <v>10</v>
      </c>
      <c r="B11" s="16">
        <f>IF('[1]0311 ESF'!B11&lt;'[1]0311 ESF'!C11,('[1]0311 ESF'!C11-'[1]0311 ESF'!B11),0)</f>
        <v>0</v>
      </c>
      <c r="C11" s="17">
        <f>IF('[1]0311 ESF'!B11&gt;'[1]0311 ESF'!C11,('[1]0311 ESF'!B11-'[1]0311 ESF'!C11),0)</f>
        <v>0</v>
      </c>
    </row>
    <row r="12" spans="1:5" x14ac:dyDescent="0.25">
      <c r="A12" s="15"/>
      <c r="B12" s="16"/>
      <c r="C12" s="17"/>
    </row>
    <row r="13" spans="1:5" x14ac:dyDescent="0.25">
      <c r="A13" s="14" t="s">
        <v>11</v>
      </c>
      <c r="B13" s="10">
        <f>SUM(B14:B22)</f>
        <v>0</v>
      </c>
      <c r="C13" s="11">
        <f>SUM(C14:C22)</f>
        <v>134083503.44000006</v>
      </c>
    </row>
    <row r="14" spans="1:5" x14ac:dyDescent="0.25">
      <c r="A14" s="15" t="s">
        <v>12</v>
      </c>
      <c r="B14" s="16">
        <f>IF('[1]0311 ESF'!B16&lt;'[1]0311 ESF'!C16,('[1]0311 ESF'!C16-'[1]0311 ESF'!B16),0)</f>
        <v>0</v>
      </c>
      <c r="C14" s="17">
        <f>IF('[1]0311 ESF'!B16&gt;'[1]0311 ESF'!C16,('[1]0311 ESF'!B16-'[1]0311 ESF'!C16),0)</f>
        <v>0</v>
      </c>
    </row>
    <row r="15" spans="1:5" x14ac:dyDescent="0.25">
      <c r="A15" s="15" t="s">
        <v>13</v>
      </c>
      <c r="B15" s="16">
        <f>IF('[1]0311 ESF'!B17&lt;'[1]0311 ESF'!C17,('[1]0311 ESF'!C17-'[1]0311 ESF'!B17),0)</f>
        <v>0</v>
      </c>
      <c r="C15" s="17">
        <f>IF('[1]0311 ESF'!B17&gt;'[1]0311 ESF'!C17,('[1]0311 ESF'!B17-'[1]0311 ESF'!C17),0)</f>
        <v>0</v>
      </c>
    </row>
    <row r="16" spans="1:5" x14ac:dyDescent="0.25">
      <c r="A16" s="15" t="s">
        <v>14</v>
      </c>
      <c r="B16" s="16">
        <f>IF('[1]0311 ESF'!B18&lt;'[1]0311 ESF'!C18,('[1]0311 ESF'!C18-'[1]0311 ESF'!B18),0)</f>
        <v>0</v>
      </c>
      <c r="C16" s="17">
        <v>134083503.44000006</v>
      </c>
    </row>
    <row r="17" spans="1:3" x14ac:dyDescent="0.25">
      <c r="A17" s="15" t="s">
        <v>15</v>
      </c>
      <c r="B17" s="16">
        <f>IF('[1]0311 ESF'!B19&lt;'[1]0311 ESF'!C19,('[1]0311 ESF'!C19-'[1]0311 ESF'!B19),0)</f>
        <v>0</v>
      </c>
      <c r="C17" s="17">
        <f>IF('[1]0311 ESF'!B19&gt;'[1]0311 ESF'!C19,('[1]0311 ESF'!B19-'[1]0311 ESF'!C19),0)</f>
        <v>0</v>
      </c>
    </row>
    <row r="18" spans="1:3" x14ac:dyDescent="0.25">
      <c r="A18" s="15" t="s">
        <v>16</v>
      </c>
      <c r="B18" s="16">
        <f>IF('[1]0311 ESF'!B20&lt;'[1]0311 ESF'!C20,('[1]0311 ESF'!C20-'[1]0311 ESF'!B20),0)</f>
        <v>0</v>
      </c>
      <c r="C18" s="17">
        <f>IF('[1]0311 ESF'!B20&gt;'[1]0311 ESF'!C20,('[1]0311 ESF'!B20-'[1]0311 ESF'!C20),0)</f>
        <v>0</v>
      </c>
    </row>
    <row r="19" spans="1:3" x14ac:dyDescent="0.25">
      <c r="A19" s="15" t="s">
        <v>17</v>
      </c>
      <c r="B19" s="16">
        <f>IF('[1]0311 ESF'!B21&lt;'[1]0311 ESF'!C21,('[1]0311 ESF'!C21-'[1]0311 ESF'!B21),0)</f>
        <v>0</v>
      </c>
      <c r="C19" s="17">
        <f>IF('[1]0311 ESF'!B21&gt;'[1]0311 ESF'!C21,('[1]0311 ESF'!B21-'[1]0311 ESF'!C21),0)</f>
        <v>0</v>
      </c>
    </row>
    <row r="20" spans="1:3" x14ac:dyDescent="0.25">
      <c r="A20" s="15" t="s">
        <v>18</v>
      </c>
      <c r="B20" s="16">
        <f>IF('[1]0311 ESF'!B22&lt;'[1]0311 ESF'!C22,('[1]0311 ESF'!C22-'[1]0311 ESF'!B22),0)</f>
        <v>0</v>
      </c>
      <c r="C20" s="17">
        <f>IF('[1]0311 ESF'!B22&gt;'[1]0311 ESF'!C22,('[1]0311 ESF'!B22-'[1]0311 ESF'!C22),0)</f>
        <v>0</v>
      </c>
    </row>
    <row r="21" spans="1:3" x14ac:dyDescent="0.25">
      <c r="A21" s="15" t="s">
        <v>19</v>
      </c>
      <c r="B21" s="16">
        <f>IF('[1]0311 ESF'!B23&lt;'[1]0311 ESF'!C23,('[1]0311 ESF'!C23-'[1]0311 ESF'!B23),0)</f>
        <v>0</v>
      </c>
      <c r="C21" s="17">
        <f>IF('[1]0311 ESF'!B23&gt;'[1]0311 ESF'!C23,('[1]0311 ESF'!B23-'[1]0311 ESF'!C23),0)</f>
        <v>0</v>
      </c>
    </row>
    <row r="22" spans="1:3" x14ac:dyDescent="0.25">
      <c r="A22" s="15" t="s">
        <v>20</v>
      </c>
      <c r="B22" s="16">
        <f>IF('[1]0311 ESF'!B24&lt;'[1]0311 ESF'!C24,('[1]0311 ESF'!C24-'[1]0311 ESF'!B24),0)</f>
        <v>0</v>
      </c>
      <c r="C22" s="17">
        <f>IF('[1]0311 ESF'!B24&gt;'[1]0311 ESF'!C24,('[1]0311 ESF'!B24-'[1]0311 ESF'!C24),0)</f>
        <v>0</v>
      </c>
    </row>
    <row r="23" spans="1:3" s="12" customFormat="1" x14ac:dyDescent="0.25">
      <c r="A23" s="18"/>
      <c r="B23" s="19"/>
      <c r="C23" s="20"/>
    </row>
    <row r="24" spans="1:3" s="12" customFormat="1" x14ac:dyDescent="0.25">
      <c r="A24" s="9" t="s">
        <v>21</v>
      </c>
      <c r="B24" s="10">
        <f>+B25+B35</f>
        <v>0</v>
      </c>
      <c r="C24" s="11">
        <f>+C25+C35</f>
        <v>210268016.77999997</v>
      </c>
    </row>
    <row r="25" spans="1:3" x14ac:dyDescent="0.25">
      <c r="A25" s="14" t="s">
        <v>22</v>
      </c>
      <c r="B25" s="10">
        <f>SUM(B26:B33)</f>
        <v>0</v>
      </c>
      <c r="C25" s="11">
        <f>SUM(C26:C33)</f>
        <v>210268016.77999997</v>
      </c>
    </row>
    <row r="26" spans="1:3" x14ac:dyDescent="0.25">
      <c r="A26" s="15" t="s">
        <v>23</v>
      </c>
      <c r="B26" s="16">
        <f>IF('[1]0311 ESF'!F5&gt;'[1]0311 ESF'!G5,('[1]0311 ESF'!F5-'[1]0311 ESF'!G5),0)</f>
        <v>0</v>
      </c>
      <c r="C26" s="17">
        <v>210268016.77999997</v>
      </c>
    </row>
    <row r="27" spans="1:3" x14ac:dyDescent="0.25">
      <c r="A27" s="15" t="s">
        <v>24</v>
      </c>
      <c r="B27" s="16">
        <f>IF('[1]0311 ESF'!F6&gt;'[1]0311 ESF'!G6,('[1]0311 ESF'!F6-'[1]0311 ESF'!G6),0)</f>
        <v>0</v>
      </c>
      <c r="C27" s="17">
        <f>IF('[1]0311 ESF'!G6&gt;'[1]0311 ESF'!F6,('[1]0311 ESF'!G6-'[1]0311 ESF'!F6),0)</f>
        <v>0</v>
      </c>
    </row>
    <row r="28" spans="1:3" x14ac:dyDescent="0.25">
      <c r="A28" s="15" t="s">
        <v>25</v>
      </c>
      <c r="B28" s="16">
        <f>IF('[1]0311 ESF'!F7&gt;'[1]0311 ESF'!G7,('[1]0311 ESF'!F7-'[1]0311 ESF'!G7),0)</f>
        <v>0</v>
      </c>
      <c r="C28" s="17">
        <f>IF('[1]0311 ESF'!G7&gt;'[1]0311 ESF'!F7,('[1]0311 ESF'!G7-'[1]0311 ESF'!F7),0)</f>
        <v>0</v>
      </c>
    </row>
    <row r="29" spans="1:3" x14ac:dyDescent="0.25">
      <c r="A29" s="15" t="s">
        <v>26</v>
      </c>
      <c r="B29" s="16">
        <f>IF('[1]0311 ESF'!F8&gt;'[1]0311 ESF'!G8,('[1]0311 ESF'!F8-'[1]0311 ESF'!G8),0)</f>
        <v>0</v>
      </c>
      <c r="C29" s="17">
        <f>IF('[1]0311 ESF'!G8&gt;'[1]0311 ESF'!F8,('[1]0311 ESF'!G8-'[1]0311 ESF'!F8),0)</f>
        <v>0</v>
      </c>
    </row>
    <row r="30" spans="1:3" x14ac:dyDescent="0.25">
      <c r="A30" s="15" t="s">
        <v>27</v>
      </c>
      <c r="B30" s="16">
        <f>IF('[1]0311 ESF'!F9&gt;'[1]0311 ESF'!G9,('[1]0311 ESF'!F9-'[1]0311 ESF'!G9),0)</f>
        <v>0</v>
      </c>
      <c r="C30" s="17">
        <f>IF('[1]0311 ESF'!G9&gt;'[1]0311 ESF'!F9,('[1]0311 ESF'!G9-'[1]0311 ESF'!F9),0)</f>
        <v>0</v>
      </c>
    </row>
    <row r="31" spans="1:3" x14ac:dyDescent="0.25">
      <c r="A31" s="15" t="s">
        <v>28</v>
      </c>
      <c r="B31" s="16">
        <f>IF('[1]0311 ESF'!F10&gt;'[1]0311 ESF'!G10,('[1]0311 ESF'!F10-'[1]0311 ESF'!G10),0)</f>
        <v>0</v>
      </c>
      <c r="C31" s="17">
        <f>IF('[1]0311 ESF'!G10&gt;'[1]0311 ESF'!F10,('[1]0311 ESF'!G10-'[1]0311 ESF'!F10),0)</f>
        <v>0</v>
      </c>
    </row>
    <row r="32" spans="1:3" x14ac:dyDescent="0.25">
      <c r="A32" s="15" t="s">
        <v>29</v>
      </c>
      <c r="B32" s="16">
        <f>IF('[1]0311 ESF'!F11&gt;'[1]0311 ESF'!G11,('[1]0311 ESF'!F11-'[1]0311 ESF'!G11),0)</f>
        <v>0</v>
      </c>
      <c r="C32" s="17">
        <f>IF('[1]0311 ESF'!G11&gt;'[1]0311 ESF'!F11,('[1]0311 ESF'!G11-'[1]0311 ESF'!F11),0)</f>
        <v>0</v>
      </c>
    </row>
    <row r="33" spans="1:3" x14ac:dyDescent="0.25">
      <c r="A33" s="15" t="s">
        <v>30</v>
      </c>
      <c r="B33" s="16">
        <f>IF('[1]0311 ESF'!F12&gt;'[1]0311 ESF'!G12,('[1]0311 ESF'!F12-'[1]0311 ESF'!G12),0)</f>
        <v>0</v>
      </c>
      <c r="C33" s="17">
        <f>IF('[1]0311 ESF'!G12&gt;'[1]0311 ESF'!F12,('[1]0311 ESF'!G12-'[1]0311 ESF'!F12),0)</f>
        <v>0</v>
      </c>
    </row>
    <row r="34" spans="1:3" x14ac:dyDescent="0.25">
      <c r="A34" s="15"/>
      <c r="B34" s="16"/>
      <c r="C34" s="17"/>
    </row>
    <row r="35" spans="1:3" x14ac:dyDescent="0.25">
      <c r="A35" s="14" t="s">
        <v>31</v>
      </c>
      <c r="B35" s="10">
        <f>SUM(B36:B41)</f>
        <v>0</v>
      </c>
      <c r="C35" s="11">
        <f>SUM(C36:C41)</f>
        <v>0</v>
      </c>
    </row>
    <row r="36" spans="1:3" x14ac:dyDescent="0.25">
      <c r="A36" s="15" t="s">
        <v>32</v>
      </c>
      <c r="B36" s="16">
        <f>IF('[1]0311 ESF'!F17&gt;'[1]0311 ESF'!G17,('[1]0311 ESF'!F17-'[1]0311 ESF'!G17),0)</f>
        <v>0</v>
      </c>
      <c r="C36" s="17">
        <f>IF('[1]0311 ESF'!G17&gt;'[1]0311 ESF'!F17,('[1]0311 ESF'!G17-'[1]0311 ESF'!F17),0)</f>
        <v>0</v>
      </c>
    </row>
    <row r="37" spans="1:3" x14ac:dyDescent="0.25">
      <c r="A37" s="15" t="s">
        <v>33</v>
      </c>
      <c r="B37" s="16">
        <f>IF('[1]0311 ESF'!F18&gt;'[1]0311 ESF'!G18,('[1]0311 ESF'!F18-'[1]0311 ESF'!G18),0)</f>
        <v>0</v>
      </c>
      <c r="C37" s="17">
        <f>IF('[1]0311 ESF'!G18&gt;'[1]0311 ESF'!F18,('[1]0311 ESF'!G18-'[1]0311 ESF'!F18),0)</f>
        <v>0</v>
      </c>
    </row>
    <row r="38" spans="1:3" x14ac:dyDescent="0.25">
      <c r="A38" s="15" t="s">
        <v>34</v>
      </c>
      <c r="B38" s="16">
        <f>IF('[1]0311 ESF'!F19&gt;'[1]0311 ESF'!G19,('[1]0311 ESF'!F19-'[1]0311 ESF'!G19),0)</f>
        <v>0</v>
      </c>
      <c r="C38" s="17">
        <f>IF('[1]0311 ESF'!G19&gt;'[1]0311 ESF'!F19,('[1]0311 ESF'!G19-'[1]0311 ESF'!F19),0)</f>
        <v>0</v>
      </c>
    </row>
    <row r="39" spans="1:3" x14ac:dyDescent="0.25">
      <c r="A39" s="15" t="s">
        <v>35</v>
      </c>
      <c r="B39" s="16">
        <f>IF('[1]0311 ESF'!F20&gt;'[1]0311 ESF'!G20,('[1]0311 ESF'!F20-'[1]0311 ESF'!G20),0)</f>
        <v>0</v>
      </c>
      <c r="C39" s="17">
        <f>IF('[1]0311 ESF'!G20&gt;'[1]0311 ESF'!F20,('[1]0311 ESF'!G20-'[1]0311 ESF'!F20),0)</f>
        <v>0</v>
      </c>
    </row>
    <row r="40" spans="1:3" x14ac:dyDescent="0.25">
      <c r="A40" s="15" t="s">
        <v>36</v>
      </c>
      <c r="B40" s="16">
        <f>IF('[1]0311 ESF'!F21&gt;'[1]0311 ESF'!G21,('[1]0311 ESF'!F21-'[1]0311 ESF'!G21),0)</f>
        <v>0</v>
      </c>
      <c r="C40" s="17">
        <f>IF('[1]0311 ESF'!G21&gt;'[1]0311 ESF'!F21,('[1]0311 ESF'!G21-'[1]0311 ESF'!F21),0)</f>
        <v>0</v>
      </c>
    </row>
    <row r="41" spans="1:3" x14ac:dyDescent="0.25">
      <c r="A41" s="15" t="s">
        <v>37</v>
      </c>
      <c r="B41" s="16">
        <f>IF('[1]0311 ESF'!F22&gt;'[1]0311 ESF'!G22,('[1]0311 ESF'!F22-'[1]0311 ESF'!G22),0)</f>
        <v>0</v>
      </c>
      <c r="C41" s="17">
        <f>IF('[1]0311 ESF'!G22&gt;'[1]0311 ESF'!F22,('[1]0311 ESF'!G22-'[1]0311 ESF'!F22),0)</f>
        <v>0</v>
      </c>
    </row>
    <row r="42" spans="1:3" x14ac:dyDescent="0.25">
      <c r="A42" s="15"/>
      <c r="B42" s="16"/>
      <c r="C42" s="17"/>
    </row>
    <row r="43" spans="1:3" s="12" customFormat="1" x14ac:dyDescent="0.25">
      <c r="A43" s="9" t="s">
        <v>38</v>
      </c>
      <c r="B43" s="10">
        <f>+B45+B50-C51</f>
        <v>257882011.17999971</v>
      </c>
      <c r="C43" s="11">
        <f>+C44+C49+C56</f>
        <v>0</v>
      </c>
    </row>
    <row r="44" spans="1:3" x14ac:dyDescent="0.25">
      <c r="A44" s="14" t="s">
        <v>39</v>
      </c>
      <c r="B44" s="10">
        <v>0</v>
      </c>
      <c r="C44" s="11">
        <f>SUM(C45:C47)</f>
        <v>0</v>
      </c>
    </row>
    <row r="45" spans="1:3" x14ac:dyDescent="0.25">
      <c r="A45" s="15" t="s">
        <v>40</v>
      </c>
      <c r="B45" s="16">
        <v>200837308.63999987</v>
      </c>
      <c r="C45" s="17">
        <f>IF('[1]0311 ESF'!G31&gt;'[1]0311 ESF'!F31,('[1]0311 ESF'!G31-'[1]0311 ESF'!F31),0)</f>
        <v>0</v>
      </c>
    </row>
    <row r="46" spans="1:3" x14ac:dyDescent="0.25">
      <c r="A46" s="15" t="s">
        <v>41</v>
      </c>
      <c r="B46" s="16">
        <f>IF('[1]0311 ESF'!F32&gt;'[1]0311 ESF'!G32,('[1]0311 ESF'!F32-'[1]0311 ESF'!G32),0)</f>
        <v>0</v>
      </c>
      <c r="C46" s="17">
        <f>IF('[1]0311 ESF'!G32&gt;'[1]0311 ESF'!F32,('[1]0311 ESF'!G32-'[1]0311 ESF'!F32),0)</f>
        <v>0</v>
      </c>
    </row>
    <row r="47" spans="1:3" x14ac:dyDescent="0.25">
      <c r="A47" s="15" t="s">
        <v>42</v>
      </c>
      <c r="B47" s="16">
        <f>IF('[1]0311 ESF'!F33&gt;'[1]0311 ESF'!G33,('[1]0311 ESF'!F33-'[1]0311 ESF'!G33),0)</f>
        <v>0</v>
      </c>
      <c r="C47" s="17">
        <f>IF('[1]0311 ESF'!G33&gt;'[1]0311 ESF'!F33,('[1]0311 ESF'!G33-'[1]0311 ESF'!F33),0)</f>
        <v>0</v>
      </c>
    </row>
    <row r="48" spans="1:3" x14ac:dyDescent="0.25">
      <c r="A48" s="15"/>
      <c r="B48" s="16"/>
      <c r="C48" s="17"/>
    </row>
    <row r="49" spans="1:3" x14ac:dyDescent="0.25">
      <c r="A49" s="14" t="s">
        <v>43</v>
      </c>
      <c r="B49" s="10">
        <v>0</v>
      </c>
      <c r="C49" s="11">
        <v>0</v>
      </c>
    </row>
    <row r="50" spans="1:3" x14ac:dyDescent="0.25">
      <c r="A50" s="15" t="s">
        <v>44</v>
      </c>
      <c r="B50" s="16">
        <v>78747959.629999995</v>
      </c>
      <c r="C50" s="17">
        <f>IF('[1]0311 ESF'!G36&gt;'[1]0311 ESF'!F36,('[1]0311 ESF'!G36-'[1]0311 ESF'!F36),0)</f>
        <v>0</v>
      </c>
    </row>
    <row r="51" spans="1:3" x14ac:dyDescent="0.25">
      <c r="A51" s="15" t="s">
        <v>45</v>
      </c>
      <c r="B51" s="16">
        <f>IF('[1]0311 ESF'!F37&gt;'[1]0311 ESF'!G37,('[1]0311 ESF'!F37-'[1]0311 ESF'!G37),0)</f>
        <v>0</v>
      </c>
      <c r="C51" s="17">
        <v>21703257.090000153</v>
      </c>
    </row>
    <row r="52" spans="1:3" x14ac:dyDescent="0.25">
      <c r="A52" s="15" t="s">
        <v>46</v>
      </c>
      <c r="B52" s="16">
        <f>IF('[1]0311 ESF'!F38&gt;'[1]0311 ESF'!G38,('[1]0311 ESF'!F38-'[1]0311 ESF'!G38),0)</f>
        <v>0</v>
      </c>
      <c r="C52" s="17">
        <f>IF('[1]0311 ESF'!G38&gt;'[1]0311 ESF'!F38,('[1]0311 ESF'!G38-'[1]0311 ESF'!F38),0)</f>
        <v>0</v>
      </c>
    </row>
    <row r="53" spans="1:3" x14ac:dyDescent="0.25">
      <c r="A53" s="15" t="s">
        <v>47</v>
      </c>
      <c r="B53" s="16">
        <f>IF('[1]0311 ESF'!F39&gt;'[1]0311 ESF'!G39,('[1]0311 ESF'!F39-'[1]0311 ESF'!G39),0)</f>
        <v>0</v>
      </c>
      <c r="C53" s="17">
        <f>IF('[1]0311 ESF'!G39&gt;'[1]0311 ESF'!F39,('[1]0311 ESF'!G39-'[1]0311 ESF'!F39),0)</f>
        <v>0</v>
      </c>
    </row>
    <row r="54" spans="1:3" x14ac:dyDescent="0.25">
      <c r="A54" s="15" t="s">
        <v>48</v>
      </c>
      <c r="B54" s="16">
        <f>IF('[1]0311 ESF'!F40&gt;'[1]0311 ESF'!G40,('[1]0311 ESF'!F40-'[1]0311 ESF'!G40),0)</f>
        <v>0</v>
      </c>
      <c r="C54" s="17">
        <f>IF('[1]0311 ESF'!G40&gt;'[1]0311 ESF'!F40,('[1]0311 ESF'!G40-'[1]0311 ESF'!F40),0)</f>
        <v>0</v>
      </c>
    </row>
    <row r="55" spans="1:3" x14ac:dyDescent="0.25">
      <c r="A55" s="15"/>
      <c r="B55" s="16"/>
      <c r="C55" s="17"/>
    </row>
    <row r="56" spans="1:3" x14ac:dyDescent="0.25">
      <c r="A56" s="14" t="s">
        <v>49</v>
      </c>
      <c r="B56" s="10">
        <f>SUM(B57:B58)</f>
        <v>0</v>
      </c>
      <c r="C56" s="11">
        <f>SUM(C57:C58)</f>
        <v>0</v>
      </c>
    </row>
    <row r="57" spans="1:3" x14ac:dyDescent="0.25">
      <c r="A57" s="15" t="s">
        <v>50</v>
      </c>
      <c r="B57" s="16">
        <f>IF('[1]0311 ESF'!F43&gt;'[1]0311 ESF'!G43,('[1]0311 ESF'!F43-'[1]0311 ESF'!G43),0)</f>
        <v>0</v>
      </c>
      <c r="C57" s="17">
        <f>IF('[1]0311 ESF'!G43&gt;'[1]0311 ESF'!H43,('[1]0311 ESF'!G43-'[1]0311 ESF'!F43),0)</f>
        <v>0</v>
      </c>
    </row>
    <row r="58" spans="1:3" x14ac:dyDescent="0.25">
      <c r="A58" s="21" t="s">
        <v>51</v>
      </c>
      <c r="B58" s="22">
        <f>IF('[1]0311 ESF'!F44&gt;'[1]0311 ESF'!G44,('[1]0311 ESF'!F44-'[1]0311 ESF'!G44),0)</f>
        <v>0</v>
      </c>
      <c r="C58" s="23">
        <f>IF('[1]0311 ESF'!G44&gt;'[1]0311 ESF'!H44,('[1]0311 ESF'!G44-'[1]0311 ESF'!F44),0)</f>
        <v>0</v>
      </c>
    </row>
    <row r="59" spans="1:3" x14ac:dyDescent="0.25">
      <c r="A59" s="24"/>
      <c r="B59" s="24"/>
      <c r="C59" s="25"/>
    </row>
    <row r="60" spans="1:3" ht="12.75" customHeight="1" x14ac:dyDescent="0.25">
      <c r="A60" s="26" t="s">
        <v>52</v>
      </c>
      <c r="B60" s="26"/>
      <c r="C60" s="26"/>
    </row>
    <row r="61" spans="1:3" x14ac:dyDescent="0.25">
      <c r="A61" s="26"/>
      <c r="B61" s="26"/>
      <c r="C61" s="26"/>
    </row>
  </sheetData>
  <sheetProtection formatRows="0" autoFilter="0"/>
  <mergeCells count="2">
    <mergeCell ref="A1:C1"/>
    <mergeCell ref="A60:C61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0314 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dcterms:created xsi:type="dcterms:W3CDTF">2018-05-11T17:19:03Z</dcterms:created>
  <dcterms:modified xsi:type="dcterms:W3CDTF">2018-05-11T18:03:01Z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