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Contable\"/>
    </mc:Choice>
  </mc:AlternateContent>
  <xr:revisionPtr revIDLastSave="0" documentId="13_ncr:1_{6D806E6A-15EE-4B9F-BAC2-48FF2C46F6E5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ESF!$A$1:$J$182</definedName>
    <definedName name="_xlnm.Print_Area" localSheetId="7">Memoria!$A$1:$J$68</definedName>
  </definedNames>
  <calcPr calcId="191029"/>
</workbook>
</file>

<file path=xl/calcChain.xml><?xml version="1.0" encoding="utf-8"?>
<calcChain xmlns="http://schemas.openxmlformats.org/spreadsheetml/2006/main">
  <c r="C16" i="63" l="1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H110" i="59"/>
  <c r="C31" i="64"/>
  <c r="C8" i="64"/>
  <c r="C8" i="63"/>
  <c r="C21" i="63" l="1"/>
  <c r="C40" i="64"/>
  <c r="E14" i="59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<sst xmlns="http://schemas.openxmlformats.org/spreadsheetml/2006/main" count="862" uniqueCount="608">
  <si>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</si>
  <si>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</si>
  <si>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</si>
  <si>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</si>
  <si>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</si>
  <si>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</si>
  <si>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</si>
  <si>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</si>
  <si>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</si>
  <si>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</si>
  <si>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</si>
  <si>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</si>
  <si>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</si>
  <si>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</si>
  <si>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</si>
  <si>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</si>
  <si>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</si>
  <si>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</si>
  <si>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</si>
  <si>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</si>
  <si>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</si>
  <si>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</si>
  <si>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</si>
  <si>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</si>
  <si>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</si>
  <si>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</si>
  <si>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</si>
  <si>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</si>
  <si>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</si>
  <si>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</si>
  <si>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</si>
  <si>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</si>
  <si>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</si>
  <si>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</si>
  <si>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</si>
  <si>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</si>
  <si>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</si>
  <si>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</si>
  <si>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</si>
  <si>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</si>
  <si>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</si>
  <si>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</si>
  <si>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</si>
  <si>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</si>
  <si>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</si>
  <si>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</si>
  <si>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</si>
  <si>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</si>
  <si>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</si>
  <si>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</si>
  <si>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</si>
  <si>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</si>
  <si>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</si>
  <si>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</si>
  <si>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</si>
  <si>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</si>
  <si>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</si>
  <si>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</si>
  <si>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</si>
  <si>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</si>
  <si>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</si>
  <si>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</si>
  <si>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</si>
  <si>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</si>
  <si>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</si>
  <si>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</si>
  <si>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</si>
  <si>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</si>
  <si>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</si>
  <si>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</si>
  <si>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</si>
  <si>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</si>
  <si>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</si>
  <si>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</si>
  <si>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</si>
  <si>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</si>
  <si>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</si>
  <si>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</si>
  <si>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</si>
  <si>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</si>
  <si>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</si>
  <si>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</si>
  <si>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</si>
  <si>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</si>
  <si>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</si>
  <si>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</si>
  <si>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</si>
  <si>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</si>
  <si>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</si>
  <si>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</si>
  <si>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</si>
  <si>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</si>
  <si>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</si>
  <si>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</si>
  <si>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</si>
  <si>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</si>
  <si>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</si>
  <si>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</si>
  <si>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</si>
  <si>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</si>
  <si>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</si>
  <si>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</si>
  <si>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</si>
  <si>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</si>
  <si>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</si>
  <si>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</si>
  <si>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</si>
  <si>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</si>
  <si>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</si>
  <si>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</si>
  <si>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</si>
  <si>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</si>
  <si>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</si>
  <si>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</si>
  <si>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</si>
  <si>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</si>
  <si>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</si>
  <si>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</si>
  <si>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</si>
  <si>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</si>
  <si>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</si>
  <si>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</si>
  <si>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</si>
  <si>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</si>
  <si>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</si>
  <si>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</si>
  <si>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</si>
  <si>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</si>
  <si>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</si>
  <si>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</si>
  <si>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</si>
  <si>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</si>
  <si>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</si>
  <si>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</si>
  <si>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</si>
  <si>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</si>
  <si>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</si>
  <si>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</si>
  <si>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</si>
  <si>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</si>
  <si>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</si>
  <si>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</si>
  <si>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</si>
  <si>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</si>
  <si>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</si>
  <si>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</si>
  <si>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</si>
  <si>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</si>
  <si>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</si>
  <si>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</si>
  <si>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</si>
  <si>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</si>
  <si>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</si>
  <si>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</si>
  <si>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</si>
  <si>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</si>
  <si>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</si>
  <si>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</si>
  <si>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</si>
  <si>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</si>
  <si>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</si>
  <si>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</si>
  <si>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</si>
  <si>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</si>
  <si>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</si>
  <si>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</si>
  <si>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</si>
  <si>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</si>
  <si>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</si>
  <si>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</si>
  <si>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</si>
  <si>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</si>
  <si>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</si>
  <si>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</si>
  <si>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</si>
  <si>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</si>
  <si>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</si>
  <si>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</si>
  <si>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</si>
  <si>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</si>
  <si>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</si>
  <si>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</si>
  <si>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</si>
  <si>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</si>
  <si>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</si>
  <si>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</si>
  <si>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</si>
  <si>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</si>
  <si>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</si>
  <si>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</si>
  <si>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</si>
  <si>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</si>
  <si>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</si>
  <si>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</si>
  <si>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</si>
  <si>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</si>
  <si>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</si>
  <si>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</si>
  <si>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</si>
  <si>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</si>
  <si>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</si>
  <si>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</si>
  <si>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</si>
  <si>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</si>
  <si>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</si>
  <si>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</si>
  <si>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</si>
  <si>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</si>
  <si>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</si>
  <si>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</si>
  <si>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</si>
  <si>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</si>
  <si>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</si>
  <si>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</si>
  <si>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</si>
  <si>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</si>
  <si>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</si>
  <si>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</si>
  <si>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</si>
  <si>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</si>
  <si>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</si>
  <si>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</si>
  <si>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</si>
  <si>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</si>
  <si>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</si>
  <si>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</si>
  <si>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</si>
  <si>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</si>
  <si>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</si>
  <si>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</si>
  <si>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</si>
  <si>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</si>
  <si>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</si>
  <si>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</si>
  <si>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</si>
  <si>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</si>
  <si>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</si>
  <si>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</si>
  <si>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</si>
  <si>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</si>
  <si>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</si>
  <si>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</si>
  <si>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</si>
  <si>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</si>
  <si>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</si>
  <si>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</si>
  <si>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</si>
  <si>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</si>
  <si>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</si>
  <si>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</si>
  <si>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</si>
  <si>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</si>
  <si>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</si>
  <si>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</si>
  <si>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</si>
  <si>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</si>
  <si>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</si>
  <si>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</si>
  <si>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</si>
  <si>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</si>
  <si>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</si>
  <si>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</si>
  <si>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</si>
  <si>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</si>
  <si>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</si>
  <si>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</si>
  <si>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</si>
  <si>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</si>
  <si>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</si>
  <si>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</si>
  <si>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</si>
  <si>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</si>
  <si>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</si>
  <si>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</si>
  <si>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</si>
  <si>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</si>
  <si>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</si>
  <si>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</si>
  <si>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</si>
  <si>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</si>
  <si>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</si>
  <si>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</si>
  <si>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</si>
  <si>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</si>
  <si>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</si>
  <si>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</si>
  <si>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</si>
  <si>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</si>
  <si>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</si>
  <si>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</si>
  <si>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</si>
  <si>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</si>
  <si>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</si>
  <si>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</si>
  <si>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</si>
  <si>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</si>
  <si>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</si>
  <si>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</si>
  <si>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</si>
  <si>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</si>
  <si>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</si>
  <si>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</si>
  <si>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</si>
  <si>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</si>
  <si>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</si>
  <si>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</si>
  <si>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</si>
  <si>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</si>
  <si>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</si>
  <si>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</si>
  <si>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</si>
  <si>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</si>
  <si>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</si>
  <si>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</si>
  <si>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</si>
  <si>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</si>
  <si>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</si>
  <si>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</si>
  <si>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</si>
  <si>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</si>
  <si>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</si>
  <si>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</si>
  <si>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</si>
  <si>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</si>
  <si>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</si>
  <si>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</si>
  <si>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</si>
  <si>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</si>
  <si>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</si>
  <si>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</si>
  <si>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</si>
  <si>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</si>
  <si>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</si>
  <si>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</si>
  <si>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</si>
  <si>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</si>
  <si>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</si>
  <si>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</si>
  <si>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</si>
  <si>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</si>
  <si>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</si>
  <si>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</si>
  <si>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</si>
  <si>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</si>
  <si>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</si>
  <si>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</si>
  <si>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</si>
  <si>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</si>
  <si>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</si>
  <si>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</si>
  <si>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</si>
  <si>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</si>
  <si>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</si>
  <si>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</si>
  <si>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</si>
  <si>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</si>
  <si>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</si>
  <si>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</si>
  <si>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</si>
  <si>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</si>
  <si>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</si>
  <si>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</si>
  <si>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</si>
  <si>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</si>
  <si>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</si>
  <si>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</si>
  <si>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</si>
  <si>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</si>
  <si>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</si>
  <si>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</si>
  <si>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</si>
  <si>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</si>
  <si>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</si>
  <si>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</si>
  <si>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</si>
  <si>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</si>
  <si>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</si>
  <si>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</si>
  <si>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</si>
  <si>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</si>
  <si>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</si>
  <si>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</si>
  <si>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</si>
  <si>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</si>
  <si>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</si>
  <si>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</si>
  <si>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</si>
  <si>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</si>
  <si>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</si>
  <si>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</si>
  <si>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</si>
  <si>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</si>
  <si>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</si>
  <si>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</si>
  <si>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</si>
  <si>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</si>
  <si>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</si>
  <si>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</si>
  <si>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</si>
  <si>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</si>
  <si>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</si>
  <si>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</si>
  <si>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</si>
  <si>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</si>
  <si>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</si>
  <si>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</si>
  <si>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</si>
  <si>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</si>
  <si>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</si>
  <si>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</si>
  <si>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</si>
  <si>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</si>
  <si>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</si>
  <si>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</si>
  <si>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</si>
  <si>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</si>
  <si>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</si>
  <si>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</si>
  <si>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</si>
  <si>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</si>
  <si>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</si>
  <si>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</si>
  <si>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</si>
  <si>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</si>
  <si>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</si>
  <si>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</si>
  <si>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</si>
  <si>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</si>
  <si>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</si>
  <si>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</si>
  <si>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</si>
  <si>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</si>
  <si>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</si>
  <si>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</si>
  <si>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</si>
  <si>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</si>
  <si>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</si>
  <si>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</si>
  <si>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</si>
  <si>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</si>
  <si>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</si>
  <si>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</si>
  <si>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</si>
  <si>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</si>
  <si>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</si>
  <si>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</si>
  <si>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</si>
  <si>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</si>
  <si>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</si>
  <si>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</si>
  <si>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</si>
  <si>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</si>
  <si>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</si>
  <si>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</si>
  <si>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</si>
  <si>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</si>
  <si>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</si>
  <si>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</si>
  <si>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</si>
  <si>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</si>
  <si>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</si>
  <si>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</si>
  <si>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</si>
  <si>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</si>
  <si>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</si>
  <si>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</si>
  <si>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</si>
  <si>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</si>
  <si>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</si>
  <si>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</si>
  <si>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</si>
  <si>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</si>
  <si>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</si>
  <si>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</si>
  <si>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</si>
  <si>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</si>
  <si>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</si>
  <si>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</si>
  <si>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</si>
  <si>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</si>
  <si>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</si>
  <si>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</si>
  <si>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</si>
  <si>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</si>
  <si>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</si>
  <si>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</si>
  <si>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</si>
  <si>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</si>
  <si>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</si>
  <si>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</si>
  <si>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</si>
  <si>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</si>
  <si>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</si>
  <si>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</si>
  <si>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</si>
  <si>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</si>
  <si>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</si>
  <si>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</si>
  <si>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</si>
  <si>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</si>
  <si>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</si>
  <si>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</si>
  <si>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</si>
  <si>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</si>
  <si>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</si>
  <si>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</si>
  <si>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</si>
  <si>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</si>
  <si>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</si>
  <si>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</si>
  <si>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</si>
  <si>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</si>
  <si>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</si>
  <si>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</si>
  <si>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</si>
  <si>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</si>
  <si>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</si>
  <si>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</si>
  <si>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</si>
  <si>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</si>
  <si>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</si>
  <si>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</si>
  <si>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</si>
  <si>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</si>
  <si>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</si>
  <si>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</si>
  <si>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</si>
  <si>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</si>
  <si>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</si>
  <si>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</si>
  <si>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</si>
  <si>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</si>
  <si>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</si>
  <si>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</si>
  <si>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</si>
  <si>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</si>
  <si>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</si>
  <si>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</si>
  <si>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</si>
  <si>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</si>
  <si>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</si>
  <si>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</si>
  <si>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</si>
  <si>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</si>
  <si>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</si>
  <si>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</si>
  <si>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</si>
  <si>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</si>
  <si>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</si>
  <si>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</si>
  <si>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</si>
  <si>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</si>
  <si>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</si>
  <si>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</si>
  <si>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</si>
  <si>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</si>
  <si>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</si>
  <si>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</si>
  <si>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</si>
  <si>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</si>
  <si>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</si>
  <si>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</si>
  <si>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</si>
  <si>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</si>
  <si>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</si>
  <si>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</si>
  <si>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</si>
  <si>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</si>
  <si>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</si>
  <si>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</si>
  <si>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</si>
  <si>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</si>
  <si>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</si>
  <si>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</si>
  <si>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</si>
  <si>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</si>
  <si>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</si>
  <si>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</si>
  <si>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</si>
  <si>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</si>
  <si>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</si>
  <si>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</si>
  <si>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</si>
  <si>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</si>
  <si>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</si>
  <si>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</si>
  <si>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</si>
  <si>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</si>
  <si>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</si>
  <si>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</si>
  <si>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</si>
  <si>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</si>
  <si>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</si>
  <si>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</si>
  <si>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</si>
  <si>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</si>
  <si>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</si>
  <si>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</si>
  <si>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</si>
  <si>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</si>
  <si>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</si>
  <si>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</si>
  <si>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ESTATAL DE LA CULTURA DEL ESTADO DE GUANAJUATO</t>
  </si>
  <si>
    <t>Del 1 de Enero al 30 de Junio de 2025</t>
  </si>
  <si>
    <t xml:space="preserve">Bajo protesta de decir verdad declaramos que los Estados Financieros y sus notas, son razonablemente correctos </t>
  </si>
  <si>
    <t>y son responsabilidad del emisor.</t>
  </si>
  <si>
    <t xml:space="preserve">Bajo protesta de decir verdad declaramos que los Estados Financieros y sus notas, son razonablemente 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</si>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</sst>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1</xdr:col>
      <xdr:colOff>4159250</xdr:colOff>
      <xdr:row>56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96E61F-311A-4E79-80BD-D3585A921A61}"/>
            </a:ext>
          </a:extLst>
        </xdr:cNvPr>
        <xdr:cNvSpPr txBox="1"/>
      </xdr:nvSpPr>
      <xdr:spPr>
        <a:xfrm>
          <a:off x="971550" y="7429500"/>
          <a:ext cx="4159250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2276475</xdr:colOff>
      <xdr:row>215</xdr:row>
      <xdr:rowOff>85725</xdr:rowOff>
    </xdr:from>
    <xdr:to>
      <xdr:col>2</xdr:col>
      <xdr:colOff>901700</xdr:colOff>
      <xdr:row>222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3719E7B-85BF-4555-A569-21BD6B07A8E6}"/>
            </a:ext>
          </a:extLst>
        </xdr:cNvPr>
        <xdr:cNvSpPr txBox="1"/>
      </xdr:nvSpPr>
      <xdr:spPr>
        <a:xfrm>
          <a:off x="2943225" y="33185100"/>
          <a:ext cx="4159250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301625</xdr:colOff>
      <xdr:row>175</xdr:row>
      <xdr:rowOff>15875</xdr:rowOff>
    </xdr:from>
    <xdr:to>
      <xdr:col>5</xdr:col>
      <xdr:colOff>222250</xdr:colOff>
      <xdr:row>181</xdr:row>
      <xdr:rowOff>120650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BD8F38-8F9D-4D2A-A9F8-41E356030635}"/>
            </a:ext>
          </a:extLst>
        </xdr:cNvPr>
        <xdr:cNvSpPr txBox="1"/>
      </xdr:nvSpPr>
      <xdr:spPr>
        <a:xfrm>
          <a:off x="5270500" y="25400000"/>
          <a:ext cx="4159250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32</xdr:row>
      <xdr:rowOff>133350</xdr:rowOff>
    </xdr:from>
    <xdr:to>
      <xdr:col>3</xdr:col>
      <xdr:colOff>720725</xdr:colOff>
      <xdr:row>39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F801E3-01A6-40AB-A369-E0B80B7A46FD}"/>
            </a:ext>
          </a:extLst>
        </xdr:cNvPr>
        <xdr:cNvSpPr txBox="1"/>
      </xdr:nvSpPr>
      <xdr:spPr>
        <a:xfrm>
          <a:off x="1962150" y="5086350"/>
          <a:ext cx="4159250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2371725</xdr:colOff>
      <xdr:row>149</xdr:row>
      <xdr:rowOff>114300</xdr:rowOff>
    </xdr:from>
    <xdr:to>
      <xdr:col>4</xdr:col>
      <xdr:colOff>177800</xdr:colOff>
      <xdr:row>156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4CAB44-8D47-41E7-A8D8-52FED2D2FA2E}"/>
            </a:ext>
          </a:extLst>
        </xdr:cNvPr>
        <xdr:cNvSpPr txBox="1"/>
      </xdr:nvSpPr>
      <xdr:spPr>
        <a:xfrm>
          <a:off x="3038475" y="21783675"/>
          <a:ext cx="4159250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29</xdr:row>
      <xdr:rowOff>19050</xdr:rowOff>
    </xdr:from>
    <xdr:to>
      <xdr:col>2</xdr:col>
      <xdr:colOff>238125</xdr:colOff>
      <xdr:row>35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208E09-5F8A-4418-8924-787D49768C1D}"/>
            </a:ext>
          </a:extLst>
        </xdr:cNvPr>
        <xdr:cNvSpPr txBox="1"/>
      </xdr:nvSpPr>
      <xdr:spPr>
        <a:xfrm>
          <a:off x="514350" y="4591050"/>
          <a:ext cx="416242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2</xdr:col>
      <xdr:colOff>19050</xdr:colOff>
      <xdr:row>52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4217855-8ED1-426C-BEE0-0D87DB86B687}"/>
            </a:ext>
          </a:extLst>
        </xdr:cNvPr>
        <xdr:cNvSpPr txBox="1"/>
      </xdr:nvSpPr>
      <xdr:spPr>
        <a:xfrm>
          <a:off x="238125" y="6991350"/>
          <a:ext cx="416242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60</xdr:row>
      <xdr:rowOff>47625</xdr:rowOff>
    </xdr:from>
    <xdr:to>
      <xdr:col>5</xdr:col>
      <xdr:colOff>384175</xdr:colOff>
      <xdr:row>67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D4D5649-9213-4FDA-9405-B2B72BB00D49}"/>
            </a:ext>
          </a:extLst>
        </xdr:cNvPr>
        <xdr:cNvSpPr txBox="1"/>
      </xdr:nvSpPr>
      <xdr:spPr>
        <a:xfrm>
          <a:off x="5762625" y="8905875"/>
          <a:ext cx="416242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24" activePane="bottomLeft" state="frozen"/>
      <selection activeCell="A14" sqref="A14:B14"/>
      <selection pane="bottomLeft" activeCell="B45" sqref="B45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602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603</v>
      </c>
      <c r="B3" s="166"/>
      <c r="C3" s="10" t="s">
        <v>497</v>
      </c>
      <c r="D3" s="107">
        <v>2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71" zoomScaleNormal="100" workbookViewId="0">
      <selection activeCell="B216" sqref="B21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602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603</v>
      </c>
      <c r="B3" s="164"/>
      <c r="C3" s="164"/>
      <c r="D3" s="10" t="s">
        <v>500</v>
      </c>
      <c r="E3" s="18">
        <v>2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12058276.789999999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1887520.41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1887520.41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1887520.41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10170478.199999999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10170478.199999999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10170478.199999999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278.18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278.18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278.18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18986582.719999999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10648334.74</v>
      </c>
      <c r="D95" s="112">
        <f>C95/$C$94</f>
        <v>0.56083471665405626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9672681.9399999995</v>
      </c>
      <c r="D96" s="112">
        <f t="shared" ref="D96:D159" si="0">C96/$C$94</f>
        <v>0.50944828159155964</v>
      </c>
      <c r="E96" s="41"/>
    </row>
    <row r="97" spans="1:5" x14ac:dyDescent="0.2">
      <c r="A97" s="43">
        <v>5111</v>
      </c>
      <c r="B97" s="41" t="s">
        <v>280</v>
      </c>
      <c r="C97" s="141">
        <v>64318.2</v>
      </c>
      <c r="D97" s="44">
        <f t="shared" si="0"/>
        <v>3.3875606236528698E-3</v>
      </c>
      <c r="E97" s="41"/>
    </row>
    <row r="98" spans="1:5" x14ac:dyDescent="0.2">
      <c r="A98" s="43">
        <v>5112</v>
      </c>
      <c r="B98" s="41" t="s">
        <v>281</v>
      </c>
      <c r="C98" s="141">
        <v>7725321.4699999997</v>
      </c>
      <c r="D98" s="44">
        <f t="shared" si="0"/>
        <v>0.40688319661980754</v>
      </c>
      <c r="E98" s="41"/>
    </row>
    <row r="99" spans="1:5" x14ac:dyDescent="0.2">
      <c r="A99" s="43">
        <v>5113</v>
      </c>
      <c r="B99" s="41" t="s">
        <v>282</v>
      </c>
      <c r="C99" s="141">
        <v>56647.08</v>
      </c>
      <c r="D99" s="44">
        <f t="shared" si="0"/>
        <v>2.9835321519090089E-3</v>
      </c>
      <c r="E99" s="41"/>
    </row>
    <row r="100" spans="1:5" x14ac:dyDescent="0.2">
      <c r="A100" s="43">
        <v>5114</v>
      </c>
      <c r="B100" s="41" t="s">
        <v>283</v>
      </c>
      <c r="C100" s="141">
        <v>1655514.69</v>
      </c>
      <c r="D100" s="44">
        <f t="shared" si="0"/>
        <v>8.719392606949336E-2</v>
      </c>
      <c r="E100" s="41"/>
    </row>
    <row r="101" spans="1:5" x14ac:dyDescent="0.2">
      <c r="A101" s="43">
        <v>5115</v>
      </c>
      <c r="B101" s="41" t="s">
        <v>284</v>
      </c>
      <c r="C101" s="141">
        <v>170880.5</v>
      </c>
      <c r="D101" s="44">
        <f t="shared" si="0"/>
        <v>9.0000661266968641E-3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0</v>
      </c>
      <c r="D103" s="112">
        <f t="shared" si="0"/>
        <v>0</v>
      </c>
      <c r="E103" s="41"/>
    </row>
    <row r="104" spans="1:5" x14ac:dyDescent="0.2">
      <c r="A104" s="43">
        <v>5121</v>
      </c>
      <c r="B104" s="41" t="s">
        <v>287</v>
      </c>
      <c r="C104" s="141">
        <v>0</v>
      </c>
      <c r="D104" s="44">
        <f t="shared" si="0"/>
        <v>0</v>
      </c>
      <c r="E104" s="41"/>
    </row>
    <row r="105" spans="1:5" x14ac:dyDescent="0.2">
      <c r="A105" s="43">
        <v>5122</v>
      </c>
      <c r="B105" s="41" t="s">
        <v>288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1">
        <v>0</v>
      </c>
      <c r="D109" s="44">
        <f t="shared" si="0"/>
        <v>0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975652.8</v>
      </c>
      <c r="D113" s="112">
        <f t="shared" si="0"/>
        <v>5.1386435062496599E-2</v>
      </c>
      <c r="E113" s="41"/>
    </row>
    <row r="114" spans="1:5" x14ac:dyDescent="0.2">
      <c r="A114" s="43">
        <v>5131</v>
      </c>
      <c r="B114" s="41" t="s">
        <v>297</v>
      </c>
      <c r="C114" s="141">
        <v>0</v>
      </c>
      <c r="D114" s="44">
        <f t="shared" si="0"/>
        <v>0</v>
      </c>
      <c r="E114" s="41"/>
    </row>
    <row r="115" spans="1:5" x14ac:dyDescent="0.2">
      <c r="A115" s="43">
        <v>5132</v>
      </c>
      <c r="B115" s="41" t="s">
        <v>298</v>
      </c>
      <c r="C115" s="141">
        <v>90447.31</v>
      </c>
      <c r="D115" s="44">
        <f t="shared" si="0"/>
        <v>4.7637487658442629E-3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0</v>
      </c>
      <c r="D117" s="44">
        <f t="shared" si="0"/>
        <v>0</v>
      </c>
      <c r="E117" s="41"/>
    </row>
    <row r="118" spans="1:5" x14ac:dyDescent="0.2">
      <c r="A118" s="43">
        <v>5135</v>
      </c>
      <c r="B118" s="41" t="s">
        <v>301</v>
      </c>
      <c r="C118" s="141">
        <v>676953.75</v>
      </c>
      <c r="D118" s="44">
        <f t="shared" si="0"/>
        <v>3.5654322843831902E-2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1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1" t="s">
        <v>305</v>
      </c>
      <c r="C122" s="141">
        <v>208251.74</v>
      </c>
      <c r="D122" s="44">
        <f t="shared" si="0"/>
        <v>1.0968363452820434E-2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27900</v>
      </c>
      <c r="D123" s="112">
        <f t="shared" si="0"/>
        <v>1.4694587441799532E-3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27900</v>
      </c>
      <c r="D133" s="112">
        <f t="shared" si="0"/>
        <v>1.4694587441799532E-3</v>
      </c>
      <c r="E133" s="41"/>
    </row>
    <row r="134" spans="1:5" x14ac:dyDescent="0.2">
      <c r="A134" s="43">
        <v>5241</v>
      </c>
      <c r="B134" s="41" t="s">
        <v>315</v>
      </c>
      <c r="C134" s="141">
        <v>27900</v>
      </c>
      <c r="D134" s="44">
        <f t="shared" si="0"/>
        <v>1.4694587441799532E-3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8310347.9799999995</v>
      </c>
      <c r="D181" s="112">
        <f t="shared" si="1"/>
        <v>0.43769582460176382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69922.710000000006</v>
      </c>
      <c r="D182" s="112">
        <f t="shared" si="1"/>
        <v>3.6827432840953072E-3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69922.710000000006</v>
      </c>
      <c r="D190" s="44">
        <f t="shared" si="1"/>
        <v>3.6827432840953072E-3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8240425.2699999996</v>
      </c>
      <c r="D200" s="112">
        <f t="shared" si="1"/>
        <v>0.43401308131766853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8240426.2999999998</v>
      </c>
      <c r="D207" s="44">
        <f t="shared" si="1"/>
        <v>0.43401313556650389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-1.03</v>
      </c>
      <c r="D209" s="44">
        <f t="shared" si="1"/>
        <v>-5.4248835358614766E-8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57" orientation="portrait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60" workbookViewId="0">
      <selection activeCell="F188" sqref="F18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602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603</v>
      </c>
      <c r="B3" s="171"/>
      <c r="C3" s="171"/>
      <c r="D3" s="171"/>
      <c r="E3" s="171"/>
      <c r="F3" s="171"/>
      <c r="G3" s="10" t="s">
        <v>500</v>
      </c>
      <c r="H3" s="18">
        <v>2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f>D14-1</f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0</v>
      </c>
      <c r="D15" s="143">
        <v>27476.880000000001</v>
      </c>
      <c r="E15" s="143">
        <v>505606.74</v>
      </c>
      <c r="F15" s="143">
        <v>0</v>
      </c>
      <c r="G15" s="143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20526.37</v>
      </c>
      <c r="D20" s="143">
        <v>20526.37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57361.88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3">
        <v>57361.88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17587252.68</v>
      </c>
      <c r="E46" s="14" t="str">
        <f>IF(OR(C46&lt;&gt;0),"","SIN INFORMACIÓN QUE REVELAR")</f>
        <v/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10732001.379999999</v>
      </c>
      <c r="D56" s="143">
        <f>SUM(D57:D63)</f>
        <v>0</v>
      </c>
      <c r="E56" s="143">
        <f>SUM(E57:E63)</f>
        <v>5981769.2300000004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462255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9795385.0899999999</v>
      </c>
      <c r="D59" s="143">
        <v>0</v>
      </c>
      <c r="E59" s="143">
        <v>5981769.2300000004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474361.29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154109836.40000001</v>
      </c>
      <c r="D64" s="143">
        <f t="shared" ref="D64:E64" si="0">SUM(D65:D72)</f>
        <v>0</v>
      </c>
      <c r="E64" s="143">
        <f t="shared" si="0"/>
        <v>58807635.219999999</v>
      </c>
    </row>
    <row r="65" spans="1:9" x14ac:dyDescent="0.2">
      <c r="A65" s="16">
        <v>1241</v>
      </c>
      <c r="B65" s="14" t="s">
        <v>158</v>
      </c>
      <c r="C65" s="143">
        <v>19623751.199999999</v>
      </c>
      <c r="D65" s="143">
        <v>0</v>
      </c>
      <c r="E65" s="143">
        <v>14916190.380000001</v>
      </c>
    </row>
    <row r="66" spans="1:9" x14ac:dyDescent="0.2">
      <c r="A66" s="16">
        <v>1242</v>
      </c>
      <c r="B66" s="14" t="s">
        <v>159</v>
      </c>
      <c r="C66" s="143">
        <v>8758863.5</v>
      </c>
      <c r="D66" s="143">
        <v>0</v>
      </c>
      <c r="E66" s="143">
        <v>8445818.8200000003</v>
      </c>
    </row>
    <row r="67" spans="1:9" x14ac:dyDescent="0.2">
      <c r="A67" s="16">
        <v>1243</v>
      </c>
      <c r="B67" s="14" t="s">
        <v>160</v>
      </c>
      <c r="C67" s="143">
        <v>515506.48</v>
      </c>
      <c r="D67" s="143">
        <v>0</v>
      </c>
      <c r="E67" s="143">
        <v>446289.36</v>
      </c>
    </row>
    <row r="68" spans="1:9" x14ac:dyDescent="0.2">
      <c r="A68" s="16">
        <v>1244</v>
      </c>
      <c r="B68" s="14" t="s">
        <v>161</v>
      </c>
      <c r="C68" s="143">
        <v>15425723.18</v>
      </c>
      <c r="D68" s="143">
        <v>0</v>
      </c>
      <c r="E68" s="143">
        <v>11124759.51</v>
      </c>
    </row>
    <row r="69" spans="1:9" x14ac:dyDescent="0.2">
      <c r="A69" s="16">
        <v>1245</v>
      </c>
      <c r="B69" s="14" t="s">
        <v>162</v>
      </c>
      <c r="C69" s="143">
        <v>158850.60999999999</v>
      </c>
      <c r="D69" s="143">
        <v>0</v>
      </c>
      <c r="E69" s="143">
        <v>158850.60999999999</v>
      </c>
    </row>
    <row r="70" spans="1:9" x14ac:dyDescent="0.2">
      <c r="A70" s="16">
        <v>1246</v>
      </c>
      <c r="B70" s="14" t="s">
        <v>163</v>
      </c>
      <c r="C70" s="143">
        <v>11770918.539999999</v>
      </c>
      <c r="D70" s="143">
        <v>0</v>
      </c>
      <c r="E70" s="143">
        <v>9942321.2799999993</v>
      </c>
    </row>
    <row r="71" spans="1:9" x14ac:dyDescent="0.2">
      <c r="A71" s="16">
        <v>1247</v>
      </c>
      <c r="B71" s="14" t="s">
        <v>164</v>
      </c>
      <c r="C71" s="143">
        <v>97856222.890000001</v>
      </c>
      <c r="D71" s="143">
        <v>0</v>
      </c>
      <c r="E71" s="143">
        <v>13773405.26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17874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17874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955655.21</v>
      </c>
      <c r="D110" s="143">
        <f>SUM(D111:D119)</f>
        <v>955655.21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1003.45</v>
      </c>
      <c r="D111" s="143">
        <f>C111</f>
        <v>1003.45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88506.9</v>
      </c>
      <c r="D114" s="143">
        <f t="shared" si="1"/>
        <v>88506.9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81110.679999999993</v>
      </c>
      <c r="D117" s="143">
        <f t="shared" si="1"/>
        <v>81110.679999999993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785034.18</v>
      </c>
      <c r="D119" s="143">
        <f t="shared" si="1"/>
        <v>785034.18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>
      <selection activeCell="C34" sqref="C3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602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603</v>
      </c>
      <c r="B3" s="172"/>
      <c r="C3" s="172"/>
      <c r="D3" s="20" t="s">
        <v>500</v>
      </c>
      <c r="E3" s="21">
        <v>2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147894931.56999999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6515616.6399999997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-6928305.9299999997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15930877.880000001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22" zoomScaleNormal="100" workbookViewId="0">
      <selection activeCell="D167" sqref="D167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602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603</v>
      </c>
      <c r="B3" s="172"/>
      <c r="C3" s="172"/>
      <c r="D3" s="20" t="s">
        <v>500</v>
      </c>
      <c r="E3" s="21">
        <v>2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223.64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46633327.109999999</v>
      </c>
      <c r="D10" s="146">
        <v>69647855.159999996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46633327.109999999</v>
      </c>
      <c r="D16" s="147">
        <f>SUM(D9:D15)</f>
        <v>69648078.799999997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535987.47</v>
      </c>
      <c r="D21" s="147">
        <f>SUM(D22:D28)</f>
        <v>36617067.700000003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535987.47</v>
      </c>
      <c r="D27" s="146">
        <v>36617067.700000003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11294.11</v>
      </c>
      <c r="D29" s="147">
        <f>SUM(D30:D37)</f>
        <v>6053947.0499999998</v>
      </c>
    </row>
    <row r="30" spans="1:5" x14ac:dyDescent="0.2">
      <c r="A30" s="26">
        <v>1241</v>
      </c>
      <c r="B30" s="22" t="s">
        <v>158</v>
      </c>
      <c r="C30" s="146">
        <v>11294.11</v>
      </c>
      <c r="D30" s="146">
        <v>570629.39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18883.87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5035274.6399999997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38484.75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390674.4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547281.57999999996</v>
      </c>
      <c r="D44" s="147">
        <f>D21+D29+D38</f>
        <v>42671014.75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-6928305.9299999997</v>
      </c>
      <c r="D48" s="147">
        <v>9739857.8699999992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8310347.9799999995</v>
      </c>
      <c r="D49" s="147">
        <f>D54+D66+D94+D97+D50</f>
        <v>22701255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8310347.9799999995</v>
      </c>
      <c r="D66" s="147">
        <f>D67+D76+D79+D85</f>
        <v>21223899.210000001</v>
      </c>
    </row>
    <row r="67" spans="1:4" x14ac:dyDescent="0.2">
      <c r="A67" s="26">
        <v>5510</v>
      </c>
      <c r="B67" s="22" t="s">
        <v>358</v>
      </c>
      <c r="C67" s="146">
        <f>SUM(C68:C75)</f>
        <v>69922.710000000006</v>
      </c>
      <c r="D67" s="146">
        <f>SUM(D68:D75)</f>
        <v>3703567.15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301107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2775341.73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69922.710000000006</v>
      </c>
      <c r="D75" s="146">
        <v>627118.42000000004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8240425.2699999996</v>
      </c>
      <c r="D85" s="146">
        <f>SUM(D86:D93)</f>
        <v>17520332.060000002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8240426.2999999998</v>
      </c>
      <c r="D92" s="146">
        <v>17520335.710000001</v>
      </c>
    </row>
    <row r="93" spans="1:4" x14ac:dyDescent="0.2">
      <c r="A93" s="26">
        <v>5599</v>
      </c>
      <c r="B93" s="22" t="s">
        <v>381</v>
      </c>
      <c r="C93" s="146">
        <v>-1.03</v>
      </c>
      <c r="D93" s="146">
        <v>-3.65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1477355.79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107034.75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1362126.73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8194.31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36812093.880000003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36812093.880000003</v>
      </c>
    </row>
    <row r="105" spans="1:4" x14ac:dyDescent="0.2">
      <c r="A105" s="98"/>
      <c r="B105" s="101" t="s">
        <v>542</v>
      </c>
      <c r="C105" s="154">
        <v>0</v>
      </c>
      <c r="D105" s="154">
        <v>36812093.880000003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0</v>
      </c>
      <c r="D112" s="150">
        <f>+D113+D135</f>
        <v>22400</v>
      </c>
    </row>
    <row r="113" spans="1:4" x14ac:dyDescent="0.2">
      <c r="A113" s="96">
        <v>4300</v>
      </c>
      <c r="B113" s="100" t="s">
        <v>596</v>
      </c>
      <c r="C113" s="153">
        <f>C127+C114+C117+C123+C125</f>
        <v>0</v>
      </c>
      <c r="D113" s="155">
        <f>D127+D114+D117+D123+D125</f>
        <v>0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</v>
      </c>
      <c r="D127" s="157">
        <f>SUM(D128:D134)</f>
        <v>0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</v>
      </c>
      <c r="D134" s="154">
        <v>0</v>
      </c>
    </row>
    <row r="135" spans="1:4" x14ac:dyDescent="0.2">
      <c r="A135" s="33">
        <v>1120</v>
      </c>
      <c r="B135" s="85" t="s">
        <v>529</v>
      </c>
      <c r="C135" s="147">
        <f>SUM(C136:C144)</f>
        <v>0</v>
      </c>
      <c r="D135" s="147">
        <f>SUM(D136:D144)</f>
        <v>22400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0</v>
      </c>
      <c r="D142" s="146">
        <v>22400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0</v>
      </c>
    </row>
    <row r="145" spans="1:4" x14ac:dyDescent="0.2">
      <c r="A145" s="26"/>
      <c r="B145" s="87" t="s">
        <v>539</v>
      </c>
      <c r="C145" s="147">
        <f>C48+C49+C103-C109-C112</f>
        <v>1382042.0499999998</v>
      </c>
      <c r="D145" s="147">
        <f>D48+D49+D103-D109-D112</f>
        <v>69230806.75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zoomScaleNormal="100" workbookViewId="0">
      <selection activeCell="G43" sqref="G4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602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603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12058276.789999999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12058276.789999999</v>
      </c>
    </row>
    <row r="23" spans="1:3" x14ac:dyDescent="0.2">
      <c r="B23" s="30" t="s">
        <v>604</v>
      </c>
    </row>
    <row r="24" spans="1:3" x14ac:dyDescent="0.2">
      <c r="B24" s="30" t="s">
        <v>605</v>
      </c>
    </row>
  </sheetData>
  <mergeCells count="5">
    <mergeCell ref="A1:C1"/>
    <mergeCell ref="A2:C2"/>
    <mergeCell ref="A3:C3"/>
    <mergeCell ref="A4:C4"/>
    <mergeCell ref="A5:B5"/>
  </mergeCells>
  <pageMargins left="0.7" right="0.7" top="1.3149999999999999" bottom="0.75" header="0.3" footer="0.3"/>
  <pageSetup paperSize="9" scale="95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3" zoomScaleNormal="100" workbookViewId="0">
      <selection activeCell="B47" sqref="B4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602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603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12059750.27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1383515.5299999998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11294.11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535987.47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836233.95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8310347.9799999995</v>
      </c>
    </row>
    <row r="32" spans="1:3" x14ac:dyDescent="0.2">
      <c r="A32" s="76" t="s">
        <v>470</v>
      </c>
      <c r="B32" s="63" t="s">
        <v>358</v>
      </c>
      <c r="C32" s="93">
        <v>69922.710000000006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8240425.2699999996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18986582.719999999</v>
      </c>
    </row>
    <row r="42" spans="1:3" x14ac:dyDescent="0.2">
      <c r="B42" s="30" t="s">
        <v>606</v>
      </c>
    </row>
    <row r="43" spans="1:3" x14ac:dyDescent="0.2">
      <c r="B43" s="30" t="s">
        <v>607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C4" zoomScale="78" zoomScaleNormal="78" workbookViewId="0">
      <selection activeCell="W61" sqref="W6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602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603</v>
      </c>
      <c r="B3" s="195"/>
      <c r="C3" s="195"/>
      <c r="D3" s="195"/>
      <c r="E3" s="195"/>
      <c r="F3" s="195"/>
      <c r="G3" s="20" t="s">
        <v>500</v>
      </c>
      <c r="H3" s="21">
        <v>2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553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8178854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-18362541.379999999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21405730.219999999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-11222042.84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554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-8178854</v>
      </c>
    </row>
    <row r="51" spans="1:3" x14ac:dyDescent="0.2">
      <c r="A51" s="22">
        <v>8220</v>
      </c>
      <c r="B51" s="103" t="s">
        <v>46</v>
      </c>
      <c r="C51" s="160">
        <v>16919909.170000002</v>
      </c>
    </row>
    <row r="52" spans="1:3" x14ac:dyDescent="0.2">
      <c r="A52" s="22">
        <v>8230</v>
      </c>
      <c r="B52" s="103" t="s">
        <v>600</v>
      </c>
      <c r="C52" s="160">
        <v>-19965338.84</v>
      </c>
    </row>
    <row r="53" spans="1:3" x14ac:dyDescent="0.2">
      <c r="A53" s="22">
        <v>8240</v>
      </c>
      <c r="B53" s="103" t="s">
        <v>45</v>
      </c>
      <c r="C53" s="160">
        <v>767.35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11223516.32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3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Memoria!Área_de_impresión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2025-07-24T23:42:22Z</cp:lastPrinted>
  <dcterms:created xsi:type="dcterms:W3CDTF">2012-12-11T20:36:24Z</dcterms:created>
  <dcterms:modified xsi:type="dcterms:W3CDTF">2025-08-04T16:48:49Z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