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Area" localSheetId="2">CA!$A$1:$H$60</definedName>
    <definedName name="_xlnm.Print_Titles" localSheetId="2">CA!$1:$1</definedName>
  </definedNames>
  <calcPr calcId="145621"/>
</workbook>
</file>

<file path=xl/calcChain.xml><?xml version="1.0" encoding="utf-8"?>
<calcChain xmlns="http://schemas.openxmlformats.org/spreadsheetml/2006/main">
  <c r="E25" i="4" l="1"/>
  <c r="H25" i="4" s="1"/>
  <c r="E38" i="4" l="1"/>
  <c r="H38" i="4"/>
  <c r="H52" i="4"/>
  <c r="G52" i="4"/>
  <c r="F52" i="4"/>
  <c r="E52" i="4"/>
  <c r="D52" i="4"/>
  <c r="C52" i="4"/>
  <c r="E20" i="5"/>
  <c r="H20" i="5"/>
  <c r="H16" i="5"/>
  <c r="H42" i="5"/>
  <c r="G16" i="5"/>
  <c r="G42" i="5"/>
  <c r="F16" i="5"/>
  <c r="F42" i="5"/>
  <c r="E16" i="5"/>
  <c r="E42" i="5"/>
  <c r="D16" i="5"/>
  <c r="D42" i="5"/>
  <c r="C42" i="5"/>
  <c r="C16" i="5"/>
  <c r="E7" i="4"/>
  <c r="H7" i="4"/>
  <c r="E8" i="4"/>
  <c r="H8" i="4"/>
  <c r="E9" i="4"/>
  <c r="H9" i="4"/>
  <c r="E10" i="4"/>
  <c r="H10" i="4"/>
  <c r="E11" i="4"/>
  <c r="H11" i="4"/>
  <c r="E12" i="4"/>
  <c r="H12" i="4"/>
  <c r="E13" i="4"/>
  <c r="H13" i="4"/>
  <c r="E14" i="4"/>
  <c r="H14" i="4"/>
  <c r="E15" i="4"/>
  <c r="H15" i="4"/>
  <c r="H16" i="4"/>
  <c r="G16" i="4"/>
  <c r="F16" i="4"/>
  <c r="E16" i="4"/>
  <c r="D16" i="4"/>
  <c r="C16" i="4"/>
  <c r="E6" i="8"/>
  <c r="H6" i="8"/>
  <c r="E8" i="8"/>
  <c r="H8" i="8"/>
  <c r="E10" i="8"/>
  <c r="H10" i="8"/>
  <c r="H16" i="8"/>
  <c r="G16" i="8"/>
  <c r="F16" i="8"/>
  <c r="E16" i="8"/>
  <c r="D16" i="8"/>
  <c r="C16" i="8"/>
  <c r="E6" i="6"/>
  <c r="H6" i="6"/>
  <c r="E7" i="6"/>
  <c r="H7" i="6"/>
  <c r="E8" i="6"/>
  <c r="H8" i="6"/>
  <c r="E9" i="6"/>
  <c r="H9" i="6"/>
  <c r="E10" i="6"/>
  <c r="H10" i="6"/>
  <c r="E11" i="6"/>
  <c r="H11" i="6"/>
  <c r="E12" i="6"/>
  <c r="H12" i="6"/>
  <c r="H5" i="6"/>
  <c r="E14" i="6"/>
  <c r="H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H13" i="6"/>
  <c r="E24" i="6"/>
  <c r="H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H23" i="6"/>
  <c r="E34" i="6"/>
  <c r="H34" i="6"/>
  <c r="E37" i="6"/>
  <c r="H37" i="6"/>
  <c r="E38" i="6"/>
  <c r="H38" i="6"/>
  <c r="H33" i="6"/>
  <c r="E44" i="6"/>
  <c r="H44" i="6"/>
  <c r="E45" i="6"/>
  <c r="H45" i="6"/>
  <c r="E46" i="6"/>
  <c r="H46" i="6"/>
  <c r="E47" i="6"/>
  <c r="H47" i="6"/>
  <c r="E48" i="6"/>
  <c r="H48" i="6"/>
  <c r="E49" i="6"/>
  <c r="H49" i="6"/>
  <c r="H43" i="6"/>
  <c r="E54" i="6"/>
  <c r="H54" i="6"/>
  <c r="E55" i="6"/>
  <c r="H55" i="6"/>
  <c r="H53" i="6"/>
  <c r="E62" i="6"/>
  <c r="H62" i="6"/>
  <c r="E64" i="6"/>
  <c r="H64" i="6"/>
  <c r="H57" i="6"/>
  <c r="H77" i="6"/>
  <c r="G5" i="6"/>
  <c r="G13" i="6"/>
  <c r="G23" i="6"/>
  <c r="G33" i="6"/>
  <c r="G43" i="6"/>
  <c r="G53" i="6"/>
  <c r="G57" i="6"/>
  <c r="G77" i="6"/>
  <c r="F5" i="6"/>
  <c r="F13" i="6"/>
  <c r="F23" i="6"/>
  <c r="F33" i="6"/>
  <c r="F43" i="6"/>
  <c r="F53" i="6"/>
  <c r="F57" i="6"/>
  <c r="F77" i="6"/>
  <c r="E5" i="6"/>
  <c r="E13" i="6"/>
  <c r="E23" i="6"/>
  <c r="E33" i="6"/>
  <c r="E43" i="6"/>
  <c r="E53" i="6"/>
  <c r="E57" i="6"/>
  <c r="E77" i="6"/>
  <c r="D5" i="6"/>
  <c r="D13" i="6"/>
  <c r="D23" i="6"/>
  <c r="D33" i="6"/>
  <c r="D43" i="6"/>
  <c r="D53" i="6"/>
  <c r="D57" i="6"/>
  <c r="D77" i="6"/>
  <c r="C77" i="6"/>
  <c r="E76" i="6"/>
  <c r="H76" i="6"/>
  <c r="H75" i="6"/>
  <c r="E75" i="6"/>
  <c r="E74" i="6"/>
  <c r="H74" i="6"/>
  <c r="H73" i="6"/>
  <c r="E73" i="6"/>
  <c r="E72" i="6"/>
  <c r="H72" i="6"/>
  <c r="H71" i="6"/>
  <c r="E71" i="6"/>
  <c r="E70" i="6"/>
  <c r="H70" i="6"/>
  <c r="G69" i="6"/>
  <c r="F69" i="6"/>
  <c r="E69" i="6"/>
  <c r="D69" i="6"/>
  <c r="C69" i="6"/>
  <c r="E68" i="6"/>
  <c r="H68" i="6"/>
  <c r="H67" i="6"/>
  <c r="E67" i="6"/>
  <c r="E66" i="6"/>
  <c r="H66" i="6"/>
  <c r="H65" i="6"/>
  <c r="G65" i="6"/>
  <c r="F65" i="6"/>
  <c r="E65" i="6"/>
  <c r="D65" i="6"/>
  <c r="C65" i="6"/>
  <c r="H63" i="6"/>
  <c r="E63" i="6"/>
  <c r="H61" i="6"/>
  <c r="E61" i="6"/>
  <c r="E60" i="6"/>
  <c r="H60" i="6"/>
  <c r="H59" i="6"/>
  <c r="E59" i="6"/>
  <c r="E58" i="6"/>
  <c r="H58" i="6"/>
  <c r="C57" i="6"/>
  <c r="E56" i="6"/>
  <c r="C53" i="6"/>
  <c r="E52" i="6"/>
  <c r="H52" i="6"/>
  <c r="E51" i="6"/>
  <c r="H51" i="6"/>
  <c r="E50" i="6"/>
  <c r="H50" i="6"/>
  <c r="C43" i="6"/>
  <c r="E42" i="6"/>
  <c r="E41" i="6"/>
  <c r="E40" i="6"/>
  <c r="E39" i="6"/>
  <c r="E36" i="6"/>
  <c r="H36" i="6"/>
  <c r="E35" i="6"/>
  <c r="C33" i="6"/>
  <c r="C23" i="6"/>
  <c r="C13" i="6"/>
  <c r="C5" i="6"/>
  <c r="H69" i="6"/>
  <c r="H35" i="6"/>
</calcChain>
</file>

<file path=xl/sharedStrings.xml><?xml version="1.0" encoding="utf-8"?>
<sst xmlns="http://schemas.openxmlformats.org/spreadsheetml/2006/main" count="221" uniqueCount="148">
  <si>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</si>
  <si>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</si>
  <si>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</si>
  <si>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</si>
  <si>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</si>
  <si>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</si>
  <si>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</si>
  <si>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</si>
  <si>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</si>
  <si>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</si>
  <si>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</si>
  <si>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</si>
  <si>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</si>
  <si>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</si>
  <si>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</si>
  <si>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</si>
  <si>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</si>
  <si>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</si>
  <si>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</si>
  <si>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</si>
  <si>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</si>
  <si>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</si>
  <si>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</si>
  <si>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</si>
  <si>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</si>
  <si>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</si>
  <si>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</si>
  <si>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</si>
  <si>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</si>
  <si>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</si>
  <si>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</si>
  <si>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</si>
  <si>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</si>
  <si>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</si>
  <si>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</si>
  <si>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</si>
  <si>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</si>
  <si>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</si>
  <si>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</si>
  <si>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</si>
  <si>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</si>
  <si>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</si>
  <si>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</si>
  <si>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</si>
  <si>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</si>
  <si>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</si>
  <si>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</si>
  <si>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</si>
  <si>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</si>
  <si>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</si>
  <si>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</si>
  <si>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</si>
  <si>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</si>
  <si>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</si>
  <si>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</si>
  <si>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</si>
  <si>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</si>
  <si>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</si>
  <si>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</si>
  <si>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</si>
  <si>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</si>
  <si>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</si>
  <si>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</si>
  <si>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</si>
  <si>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</si>
  <si>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</si>
  <si>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</si>
  <si>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</si>
  <si>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</si>
  <si>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</si>
  <si>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</si>
  <si>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</si>
  <si>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</si>
  <si>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</si>
  <si>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</si>
  <si>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</si>
  <si>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</si>
  <si>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</si>
  <si>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</si>
  <si>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</si>
  <si>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</si>
  <si>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</si>
  <si>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</si>
  <si>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</si>
  <si>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</si>
  <si>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</si>
  <si>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</si>
  <si>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</si>
  <si>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</si>
  <si>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</si>
  <si>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</si>
  <si>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</si>
  <si>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</si>
  <si>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</si>
  <si>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</si>
  <si>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</si>
  <si>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</si>
  <si>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</si>
  <si>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</si>
  <si>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</si>
  <si>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</si>
  <si>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</si>
  <si>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</si>
  <si>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</si>
  <si>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</si>
  <si>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</si>
  <si>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</si>
  <si>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</si>
  <si>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</si>
  <si>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</si>
  <si>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</si>
  <si>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</si>
  <si>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</si>
  <si>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</si>
  <si>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</si>
  <si>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</si>
  <si>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</si>
  <si>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</si>
  <si>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</si>
  <si>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</si>
  <si>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</si>
  <si>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</si>
  <si>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</si>
  <si>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</si>
  <si>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</si>
  <si>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</si>
  <si>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</si>
  <si>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</si>
  <si>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DIRECCIÓN GENERAL</t>
  </si>
  <si>
    <t>DIRECCIÓN DE ADMINISTRACIÓN</t>
  </si>
  <si>
    <t>DIRECCIÓN DE PROMOCIÓN CULTURAL</t>
  </si>
  <si>
    <t>DIRECCIÓN DE FORMACIÓN E INVESTIGACIÓN</t>
  </si>
  <si>
    <t>DIRECCIÓN DE CONSERVACIÓN DEL PATRIMONIO</t>
  </si>
  <si>
    <t>DIRECCIÓN DE DIFUSIÓN ARTÍSTICA</t>
  </si>
  <si>
    <t>DIRECCIÓN EDITORIAL</t>
  </si>
  <si>
    <t>DIRECCIÓN DE MUSEOS</t>
  </si>
  <si>
    <t>DIRECCIÓN DE VINCULACIÓN ASUNTOS ARQUEOLÓGICOS</t>
  </si>
  <si>
    <t>Bajo protesta de decir verdad declaramos que los Estados Financieros y sus notas, son razonablemente correctos y son responsabilidad del emisor.</t>
  </si>
  <si>
    <t>_________________________</t>
  </si>
  <si>
    <t>Ma.Guadalupe Martha Saucedo Serrano           Directora de Administración</t>
  </si>
  <si>
    <t>Juan Alcocer Flores                                                                          Director General</t>
  </si>
  <si>
    <t>Juan Alcocer Flores                                                                                       Director General</t>
  </si>
  <si>
    <t>INSTITUTO ESTATAL DE LA CULTURA
Estado Analítico del Ejercicio del Presupuesto de Egresos
Clasificación Administrativa
Del 01 DE ENERO al 30 DE JUNIO DE 2018</t>
  </si>
  <si>
    <t>INSTITUTO ESTATAL DE LA CULTURA
Estado Analítico del Ejercicio del Presupuesto de Egresos
Clasificación Económica (por Tipo de Gasto)
Del 01 DE ENERO AL  al 30 DE JUNIO DE 2018</t>
  </si>
  <si>
    <t>INSTITUTO ESTATAL DE LA CULTURA
Estado Analítico del Ejercicio del Presupuesto de Egresos
Clasificación por Objeto del Gasto (Capítulo y Concepto)
Del 01 DE MARZO al 30 DE JUNIO DE 2018</t>
  </si>
  <si>
    <t>INSTITUTO ESTATAL DE LA CULTURA
Estado Analítico del Ejercicio del Presupuesto de Egresos
Clasificación Funcional (Finalidad y Función)
Del 01 DE ENERO al 30 DE JUNIO 2018</t>
  </si>
  <si>
    <t>Sector Paraestatal del Gobierno (Federal/Estatal/Municipal) de INSTITUTO ESTATAL DE LA CULTURA
Estado Analítico del Ejercicio del Presupuesto de Egresos
Clasificación Administrativa
Del 01 DE ENERO  al 30 DE JUNIO DE 2018</t>
  </si>
  <si>
    <t>Gobierno (Federal/Estatal/Municipal) de INSTITUTO ESTATAL DE LA CULTURA
Estado Analítico del Ejercicio del Presupuesto de Egresos
Clasificación A0ministrativa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</si>
</sst>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1" fontId="8" fillId="3" borderId="15" xfId="3" applyNumberFormat="1" applyFont="1" applyFill="1" applyBorder="1" applyAlignment="1">
      <alignment horizontal="right"/>
    </xf>
    <xf numFmtId="41" fontId="9" fillId="0" borderId="15" xfId="3" applyNumberFormat="1" applyFont="1" applyFill="1" applyBorder="1" applyAlignment="1" applyProtection="1">
      <alignment horizontal="right"/>
      <protection locked="0"/>
    </xf>
    <xf numFmtId="43" fontId="10" fillId="3" borderId="15" xfId="16" applyFont="1" applyFill="1" applyBorder="1" applyAlignment="1">
      <alignment horizontal="right" vertical="center" wrapText="1"/>
    </xf>
    <xf numFmtId="41" fontId="1" fillId="0" borderId="15" xfId="3" applyNumberFormat="1" applyFont="1" applyFill="1" applyBorder="1" applyAlignment="1" applyProtection="1">
      <alignment horizontal="right"/>
      <protection locked="0"/>
    </xf>
    <xf numFmtId="43" fontId="10" fillId="0" borderId="15" xfId="16" applyFont="1" applyFill="1" applyBorder="1" applyAlignment="1">
      <alignment horizontal="right" vertical="center" wrapText="1"/>
    </xf>
    <xf numFmtId="43" fontId="11" fillId="0" borderId="15" xfId="16" applyFont="1" applyFill="1" applyBorder="1" applyAlignment="1">
      <alignment horizontal="right" vertical="center" wrapText="1"/>
    </xf>
    <xf numFmtId="41" fontId="9" fillId="3" borderId="15" xfId="3" applyNumberFormat="1" applyFont="1" applyFill="1" applyBorder="1" applyAlignment="1" applyProtection="1">
      <alignment horizontal="right"/>
      <protection locked="0"/>
    </xf>
    <xf numFmtId="43" fontId="1" fillId="0" borderId="15" xfId="16" applyFont="1" applyFill="1" applyBorder="1" applyAlignment="1">
      <alignment horizontal="right" vertical="center" wrapText="1"/>
    </xf>
    <xf numFmtId="43" fontId="11" fillId="3" borderId="15" xfId="16" applyFont="1" applyFill="1" applyBorder="1" applyAlignment="1">
      <alignment horizontal="right" vertical="center" wrapText="1"/>
    </xf>
    <xf numFmtId="43" fontId="10" fillId="3" borderId="15" xfId="16" applyFont="1" applyFill="1" applyBorder="1" applyAlignment="1">
      <alignment horizontal="right" vertical="top" wrapText="1"/>
    </xf>
    <xf numFmtId="41" fontId="9" fillId="3" borderId="14" xfId="3" applyNumberFormat="1" applyFont="1" applyFill="1" applyBorder="1" applyAlignment="1" applyProtection="1">
      <alignment horizontal="right"/>
      <protection locked="0"/>
    </xf>
    <xf numFmtId="43" fontId="11" fillId="3" borderId="8" xfId="16" applyFont="1" applyFill="1" applyBorder="1" applyAlignment="1">
      <alignment vertical="center" wrapText="1"/>
    </xf>
    <xf numFmtId="43" fontId="11" fillId="3" borderId="14" xfId="16" applyFont="1" applyFill="1" applyBorder="1" applyAlignment="1">
      <alignment horizontal="right" vertical="center" wrapText="1"/>
    </xf>
    <xf numFmtId="4" fontId="12" fillId="0" borderId="8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13" fillId="0" borderId="15" xfId="0" applyNumberFormat="1" applyFont="1" applyFill="1" applyBorder="1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>
      <alignment vertical="top" wrapText="1"/>
    </xf>
    <xf numFmtId="4" fontId="2" fillId="0" borderId="0" xfId="8" applyNumberFormat="1" applyFont="1" applyAlignment="1">
      <alignment vertical="top"/>
    </xf>
    <xf numFmtId="0" fontId="0" fillId="0" borderId="0" xfId="0" applyProtection="1"/>
    <xf numFmtId="0" fontId="2" fillId="0" borderId="0" xfId="8" applyFont="1" applyAlignment="1">
      <alignment vertical="top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wrapText="1" indent="5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Border="1" applyAlignment="1" applyProtection="1">
      <alignment vertical="top" wrapText="1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4" fontId="14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workbookViewId="0">
      <selection activeCell="A2" sqref="A2:B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78" t="s">
        <v>144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82"/>
    </row>
    <row r="4" spans="1:8" x14ac:dyDescent="0.2">
      <c r="A4" s="87"/>
      <c r="B4" s="8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2.75" customHeight="1" x14ac:dyDescent="0.2">
      <c r="A5" s="48" t="s">
        <v>61</v>
      </c>
      <c r="B5" s="7"/>
      <c r="C5" s="49">
        <f t="shared" ref="C5:H5" si="0">SUM(C6:C12)</f>
        <v>90807524.50999999</v>
      </c>
      <c r="D5" s="49">
        <f t="shared" si="0"/>
        <v>18276510.240000002</v>
      </c>
      <c r="E5" s="49">
        <f t="shared" si="0"/>
        <v>109084034.75</v>
      </c>
      <c r="F5" s="49">
        <f t="shared" si="0"/>
        <v>44749248.850000001</v>
      </c>
      <c r="G5" s="49">
        <f t="shared" ref="G5" si="1">SUM(G6:G12)</f>
        <v>44749248.850000001</v>
      </c>
      <c r="H5" s="49">
        <f t="shared" si="0"/>
        <v>64334785.899999999</v>
      </c>
    </row>
    <row r="6" spans="1:8" ht="12.75" x14ac:dyDescent="0.2">
      <c r="A6" s="5"/>
      <c r="B6" s="11" t="s">
        <v>70</v>
      </c>
      <c r="C6" s="50">
        <v>22619772</v>
      </c>
      <c r="D6" s="50">
        <v>603310.31000000006</v>
      </c>
      <c r="E6" s="50">
        <f t="shared" ref="E6:E32" si="2">C6+D6</f>
        <v>23223082.309999999</v>
      </c>
      <c r="F6" s="50">
        <v>11002457.550000001</v>
      </c>
      <c r="G6" s="50">
        <v>11002457.550000001</v>
      </c>
      <c r="H6" s="51">
        <f t="shared" ref="H6:H12" si="3">+E6-F6</f>
        <v>12220624.759999998</v>
      </c>
    </row>
    <row r="7" spans="1:8" ht="12.75" x14ac:dyDescent="0.2">
      <c r="A7" s="5"/>
      <c r="B7" s="11" t="s">
        <v>71</v>
      </c>
      <c r="C7" s="50">
        <v>6181142.3300000001</v>
      </c>
      <c r="D7" s="50">
        <v>10790180.43</v>
      </c>
      <c r="E7" s="50">
        <f t="shared" si="2"/>
        <v>16971322.759999998</v>
      </c>
      <c r="F7" s="50">
        <v>6067640.0199999996</v>
      </c>
      <c r="G7" s="50">
        <v>6067640.0199999996</v>
      </c>
      <c r="H7" s="51">
        <f t="shared" si="3"/>
        <v>10903682.739999998</v>
      </c>
    </row>
    <row r="8" spans="1:8" ht="12.75" x14ac:dyDescent="0.2">
      <c r="A8" s="5"/>
      <c r="B8" s="11" t="s">
        <v>72</v>
      </c>
      <c r="C8" s="50">
        <v>25634270</v>
      </c>
      <c r="D8" s="50">
        <v>1551523.13</v>
      </c>
      <c r="E8" s="50">
        <f t="shared" si="2"/>
        <v>27185793.129999999</v>
      </c>
      <c r="F8" s="50">
        <v>8501391.1099999994</v>
      </c>
      <c r="G8" s="50">
        <v>8501391.1099999994</v>
      </c>
      <c r="H8" s="51">
        <f t="shared" si="3"/>
        <v>18684402.02</v>
      </c>
    </row>
    <row r="9" spans="1:8" ht="12.75" x14ac:dyDescent="0.2">
      <c r="A9" s="5"/>
      <c r="B9" s="11" t="s">
        <v>35</v>
      </c>
      <c r="C9" s="50">
        <v>8438417.1799999997</v>
      </c>
      <c r="D9" s="50">
        <v>1048699.94</v>
      </c>
      <c r="E9" s="50">
        <f t="shared" si="2"/>
        <v>9487117.1199999992</v>
      </c>
      <c r="F9" s="50">
        <v>4133898.52</v>
      </c>
      <c r="G9" s="50">
        <v>4133898.52</v>
      </c>
      <c r="H9" s="51">
        <f t="shared" si="3"/>
        <v>5353218.5999999996</v>
      </c>
    </row>
    <row r="10" spans="1:8" ht="12.75" x14ac:dyDescent="0.2">
      <c r="A10" s="5"/>
      <c r="B10" s="11" t="s">
        <v>73</v>
      </c>
      <c r="C10" s="50">
        <v>27630891</v>
      </c>
      <c r="D10" s="50">
        <v>4274772.43</v>
      </c>
      <c r="E10" s="50">
        <f t="shared" si="2"/>
        <v>31905663.43</v>
      </c>
      <c r="F10" s="50">
        <v>14896740.51</v>
      </c>
      <c r="G10" s="50">
        <v>14896740.51</v>
      </c>
      <c r="H10" s="51">
        <f t="shared" si="3"/>
        <v>17008922.920000002</v>
      </c>
    </row>
    <row r="11" spans="1:8" ht="12.75" x14ac:dyDescent="0.2">
      <c r="A11" s="5"/>
      <c r="B11" s="11" t="s">
        <v>36</v>
      </c>
      <c r="C11" s="50">
        <v>0</v>
      </c>
      <c r="D11" s="50">
        <v>0</v>
      </c>
      <c r="E11" s="50">
        <f t="shared" si="2"/>
        <v>0</v>
      </c>
      <c r="F11" s="50"/>
      <c r="G11" s="50"/>
      <c r="H11" s="51">
        <f t="shared" si="3"/>
        <v>0</v>
      </c>
    </row>
    <row r="12" spans="1:8" ht="12.75" x14ac:dyDescent="0.2">
      <c r="A12" s="5"/>
      <c r="B12" s="11" t="s">
        <v>74</v>
      </c>
      <c r="C12" s="50">
        <v>303032</v>
      </c>
      <c r="D12" s="52">
        <v>8024</v>
      </c>
      <c r="E12" s="50">
        <f t="shared" si="2"/>
        <v>311056</v>
      </c>
      <c r="F12" s="50">
        <v>147121.14000000001</v>
      </c>
      <c r="G12" s="50">
        <v>147121.14000000001</v>
      </c>
      <c r="H12" s="51">
        <f t="shared" si="3"/>
        <v>163934.85999999999</v>
      </c>
    </row>
    <row r="13" spans="1:8" ht="12.75" customHeight="1" x14ac:dyDescent="0.2">
      <c r="A13" s="48" t="s">
        <v>62</v>
      </c>
      <c r="B13" s="7"/>
      <c r="C13" s="49">
        <f t="shared" ref="C13:H13" si="4">SUM(C14:C22)</f>
        <v>7770439</v>
      </c>
      <c r="D13" s="49">
        <f t="shared" si="4"/>
        <v>2448649.7400000002</v>
      </c>
      <c r="E13" s="49">
        <f t="shared" si="4"/>
        <v>10219088.74</v>
      </c>
      <c r="F13" s="49">
        <f t="shared" si="4"/>
        <v>2497793.15</v>
      </c>
      <c r="G13" s="49">
        <f t="shared" si="4"/>
        <v>2497793.15</v>
      </c>
      <c r="H13" s="49">
        <f t="shared" si="4"/>
        <v>7721295.5899999989</v>
      </c>
    </row>
    <row r="14" spans="1:8" ht="12.75" x14ac:dyDescent="0.2">
      <c r="A14" s="5"/>
      <c r="B14" s="11" t="s">
        <v>75</v>
      </c>
      <c r="C14" s="50">
        <v>2892077</v>
      </c>
      <c r="D14" s="50">
        <v>475784.74</v>
      </c>
      <c r="E14" s="50">
        <f t="shared" si="2"/>
        <v>3367861.74</v>
      </c>
      <c r="F14" s="53">
        <v>953107.78</v>
      </c>
      <c r="G14" s="53">
        <v>953107.78</v>
      </c>
      <c r="H14" s="51">
        <f t="shared" ref="H14:H22" si="5">+E14-F14</f>
        <v>2414753.96</v>
      </c>
    </row>
    <row r="15" spans="1:8" ht="12.75" x14ac:dyDescent="0.2">
      <c r="A15" s="5"/>
      <c r="B15" s="11" t="s">
        <v>76</v>
      </c>
      <c r="C15" s="50">
        <v>703026</v>
      </c>
      <c r="D15" s="50">
        <v>25250</v>
      </c>
      <c r="E15" s="50">
        <f t="shared" si="2"/>
        <v>728276</v>
      </c>
      <c r="F15" s="53">
        <v>272225.06</v>
      </c>
      <c r="G15" s="53">
        <v>272225.06</v>
      </c>
      <c r="H15" s="51">
        <f t="shared" si="5"/>
        <v>456050.94</v>
      </c>
    </row>
    <row r="16" spans="1:8" ht="12.75" x14ac:dyDescent="0.2">
      <c r="A16" s="5"/>
      <c r="B16" s="11" t="s">
        <v>77</v>
      </c>
      <c r="C16" s="50">
        <v>130000</v>
      </c>
      <c r="D16" s="50">
        <v>0</v>
      </c>
      <c r="E16" s="50">
        <f t="shared" si="2"/>
        <v>130000</v>
      </c>
      <c r="F16" s="53">
        <v>5.91</v>
      </c>
      <c r="G16" s="53">
        <v>5.91</v>
      </c>
      <c r="H16" s="51">
        <f t="shared" si="5"/>
        <v>129994.09</v>
      </c>
    </row>
    <row r="17" spans="1:8" ht="12.75" x14ac:dyDescent="0.2">
      <c r="A17" s="5"/>
      <c r="B17" s="11" t="s">
        <v>78</v>
      </c>
      <c r="C17" s="50">
        <v>1031203</v>
      </c>
      <c r="D17" s="50">
        <v>1481500</v>
      </c>
      <c r="E17" s="50">
        <f t="shared" si="2"/>
        <v>2512703</v>
      </c>
      <c r="F17" s="53">
        <v>345386.3</v>
      </c>
      <c r="G17" s="53">
        <v>345386.3</v>
      </c>
      <c r="H17" s="51">
        <f t="shared" si="5"/>
        <v>2167316.7000000002</v>
      </c>
    </row>
    <row r="18" spans="1:8" ht="12.75" x14ac:dyDescent="0.2">
      <c r="A18" s="5"/>
      <c r="B18" s="11" t="s">
        <v>79</v>
      </c>
      <c r="C18" s="50">
        <v>102552</v>
      </c>
      <c r="D18" s="50">
        <v>0</v>
      </c>
      <c r="E18" s="50">
        <f t="shared" si="2"/>
        <v>102552</v>
      </c>
      <c r="F18" s="53">
        <v>16115.68</v>
      </c>
      <c r="G18" s="53">
        <v>16115.68</v>
      </c>
      <c r="H18" s="51">
        <f t="shared" si="5"/>
        <v>86436.32</v>
      </c>
    </row>
    <row r="19" spans="1:8" ht="12.75" x14ac:dyDescent="0.2">
      <c r="A19" s="5"/>
      <c r="B19" s="11" t="s">
        <v>80</v>
      </c>
      <c r="C19" s="50">
        <v>2432809</v>
      </c>
      <c r="D19" s="50">
        <v>14000</v>
      </c>
      <c r="E19" s="50">
        <f t="shared" si="2"/>
        <v>2446809</v>
      </c>
      <c r="F19" s="53">
        <v>751122.23</v>
      </c>
      <c r="G19" s="53">
        <v>751122.23</v>
      </c>
      <c r="H19" s="51">
        <f t="shared" si="5"/>
        <v>1695686.77</v>
      </c>
    </row>
    <row r="20" spans="1:8" ht="12.75" x14ac:dyDescent="0.2">
      <c r="A20" s="5"/>
      <c r="B20" s="11" t="s">
        <v>81</v>
      </c>
      <c r="C20" s="50">
        <v>237369</v>
      </c>
      <c r="D20" s="50">
        <v>428615</v>
      </c>
      <c r="E20" s="50">
        <f t="shared" si="2"/>
        <v>665984</v>
      </c>
      <c r="F20" s="53">
        <v>58550.15</v>
      </c>
      <c r="G20" s="53">
        <v>58550.15</v>
      </c>
      <c r="H20" s="51">
        <f t="shared" si="5"/>
        <v>607433.85</v>
      </c>
    </row>
    <row r="21" spans="1:8" ht="12.75" x14ac:dyDescent="0.2">
      <c r="A21" s="5"/>
      <c r="B21" s="11" t="s">
        <v>82</v>
      </c>
      <c r="C21" s="50">
        <v>0</v>
      </c>
      <c r="D21" s="50">
        <v>0</v>
      </c>
      <c r="E21" s="50">
        <f t="shared" si="2"/>
        <v>0</v>
      </c>
      <c r="F21" s="54"/>
      <c r="G21" s="54"/>
      <c r="H21" s="51">
        <f t="shared" si="5"/>
        <v>0</v>
      </c>
    </row>
    <row r="22" spans="1:8" ht="12.75" x14ac:dyDescent="0.2">
      <c r="A22" s="5"/>
      <c r="B22" s="11" t="s">
        <v>83</v>
      </c>
      <c r="C22" s="50">
        <v>241403</v>
      </c>
      <c r="D22" s="50">
        <v>23500</v>
      </c>
      <c r="E22" s="50">
        <f t="shared" si="2"/>
        <v>264903</v>
      </c>
      <c r="F22" s="53">
        <v>101280.04</v>
      </c>
      <c r="G22" s="53">
        <v>101280.04</v>
      </c>
      <c r="H22" s="51">
        <f t="shared" si="5"/>
        <v>163622.96000000002</v>
      </c>
    </row>
    <row r="23" spans="1:8" ht="12.75" customHeight="1" x14ac:dyDescent="0.2">
      <c r="A23" s="48" t="s">
        <v>63</v>
      </c>
      <c r="B23" s="7"/>
      <c r="C23" s="49">
        <f t="shared" ref="C23:H23" si="6">SUM(C24:C32)</f>
        <v>59039450.489999995</v>
      </c>
      <c r="D23" s="49">
        <f t="shared" si="6"/>
        <v>27880670.25</v>
      </c>
      <c r="E23" s="49">
        <f t="shared" si="6"/>
        <v>86920120.739999995</v>
      </c>
      <c r="F23" s="49">
        <f t="shared" si="6"/>
        <v>29557203.48</v>
      </c>
      <c r="G23" s="49">
        <f t="shared" si="6"/>
        <v>29557203.48</v>
      </c>
      <c r="H23" s="49">
        <f t="shared" si="6"/>
        <v>57362917.259999998</v>
      </c>
    </row>
    <row r="24" spans="1:8" ht="12.75" x14ac:dyDescent="0.2">
      <c r="A24" s="5"/>
      <c r="B24" s="11" t="s">
        <v>84</v>
      </c>
      <c r="C24" s="50">
        <v>3350457</v>
      </c>
      <c r="D24" s="50">
        <v>493016.5</v>
      </c>
      <c r="E24" s="50">
        <f t="shared" si="2"/>
        <v>3843473.5</v>
      </c>
      <c r="F24" s="53">
        <v>1127293.96</v>
      </c>
      <c r="G24" s="53">
        <v>1127293.96</v>
      </c>
      <c r="H24" s="51">
        <f t="shared" ref="H24:H32" si="7">+E24-F24</f>
        <v>2716179.54</v>
      </c>
    </row>
    <row r="25" spans="1:8" ht="12.75" x14ac:dyDescent="0.2">
      <c r="A25" s="5"/>
      <c r="B25" s="11" t="s">
        <v>85</v>
      </c>
      <c r="C25" s="50">
        <v>3972589</v>
      </c>
      <c r="D25" s="50">
        <v>2797207.7</v>
      </c>
      <c r="E25" s="50">
        <f t="shared" si="2"/>
        <v>6769796.7000000002</v>
      </c>
      <c r="F25" s="53">
        <v>2142126.19</v>
      </c>
      <c r="G25" s="53">
        <v>2142126.19</v>
      </c>
      <c r="H25" s="51">
        <f t="shared" si="7"/>
        <v>4627670.51</v>
      </c>
    </row>
    <row r="26" spans="1:8" ht="12.75" x14ac:dyDescent="0.2">
      <c r="A26" s="5"/>
      <c r="B26" s="11" t="s">
        <v>86</v>
      </c>
      <c r="C26" s="50">
        <v>2911612.84</v>
      </c>
      <c r="D26" s="50">
        <v>2748201.72</v>
      </c>
      <c r="E26" s="50">
        <f t="shared" si="2"/>
        <v>5659814.5600000005</v>
      </c>
      <c r="F26" s="53">
        <v>1305355.75</v>
      </c>
      <c r="G26" s="53">
        <v>1305355.75</v>
      </c>
      <c r="H26" s="51">
        <f t="shared" si="7"/>
        <v>4354458.8100000005</v>
      </c>
    </row>
    <row r="27" spans="1:8" ht="12.75" x14ac:dyDescent="0.2">
      <c r="A27" s="5"/>
      <c r="B27" s="11" t="s">
        <v>87</v>
      </c>
      <c r="C27" s="50">
        <v>2918795.6</v>
      </c>
      <c r="D27" s="50">
        <v>544000</v>
      </c>
      <c r="E27" s="50">
        <f t="shared" si="2"/>
        <v>3462795.6</v>
      </c>
      <c r="F27" s="53">
        <v>2061578.02</v>
      </c>
      <c r="G27" s="53">
        <v>2061578.02</v>
      </c>
      <c r="H27" s="51">
        <f t="shared" si="7"/>
        <v>1401217.58</v>
      </c>
    </row>
    <row r="28" spans="1:8" ht="12.75" x14ac:dyDescent="0.2">
      <c r="A28" s="5"/>
      <c r="B28" s="11" t="s">
        <v>88</v>
      </c>
      <c r="C28" s="50">
        <v>6003996</v>
      </c>
      <c r="D28" s="50">
        <v>7983519.1299999999</v>
      </c>
      <c r="E28" s="50">
        <f t="shared" si="2"/>
        <v>13987515.129999999</v>
      </c>
      <c r="F28" s="53">
        <v>4056670.49</v>
      </c>
      <c r="G28" s="53">
        <v>4056670.49</v>
      </c>
      <c r="H28" s="51">
        <f t="shared" si="7"/>
        <v>9930844.6399999987</v>
      </c>
    </row>
    <row r="29" spans="1:8" ht="12.75" x14ac:dyDescent="0.2">
      <c r="A29" s="5"/>
      <c r="B29" s="11" t="s">
        <v>89</v>
      </c>
      <c r="C29" s="50">
        <v>4271672</v>
      </c>
      <c r="D29" s="50">
        <v>5822240.7999999998</v>
      </c>
      <c r="E29" s="50">
        <f t="shared" si="2"/>
        <v>10093912.800000001</v>
      </c>
      <c r="F29" s="53">
        <v>2222773.13</v>
      </c>
      <c r="G29" s="53">
        <v>2222773.13</v>
      </c>
      <c r="H29" s="51">
        <f t="shared" si="7"/>
        <v>7871139.6700000009</v>
      </c>
    </row>
    <row r="30" spans="1:8" ht="12.75" x14ac:dyDescent="0.2">
      <c r="A30" s="5"/>
      <c r="B30" s="11" t="s">
        <v>90</v>
      </c>
      <c r="C30" s="50">
        <v>2498590</v>
      </c>
      <c r="D30" s="50">
        <v>148100</v>
      </c>
      <c r="E30" s="50">
        <f t="shared" si="2"/>
        <v>2646690</v>
      </c>
      <c r="F30" s="53">
        <v>1129390.71</v>
      </c>
      <c r="G30" s="53">
        <v>1129390.71</v>
      </c>
      <c r="H30" s="51">
        <f t="shared" si="7"/>
        <v>1517299.29</v>
      </c>
    </row>
    <row r="31" spans="1:8" ht="12.75" x14ac:dyDescent="0.2">
      <c r="A31" s="5"/>
      <c r="B31" s="11" t="s">
        <v>91</v>
      </c>
      <c r="C31" s="50">
        <v>31587259</v>
      </c>
      <c r="D31" s="50">
        <v>7026786.2000000002</v>
      </c>
      <c r="E31" s="50">
        <f t="shared" si="2"/>
        <v>38614045.200000003</v>
      </c>
      <c r="F31" s="53">
        <v>14770675.529999999</v>
      </c>
      <c r="G31" s="53">
        <v>14770675.529999999</v>
      </c>
      <c r="H31" s="51">
        <f t="shared" si="7"/>
        <v>23843369.670000002</v>
      </c>
    </row>
    <row r="32" spans="1:8" ht="12.75" x14ac:dyDescent="0.2">
      <c r="A32" s="5"/>
      <c r="B32" s="11" t="s">
        <v>19</v>
      </c>
      <c r="C32" s="50">
        <v>1524479.05</v>
      </c>
      <c r="D32" s="50">
        <v>317598.2</v>
      </c>
      <c r="E32" s="50">
        <f t="shared" si="2"/>
        <v>1842077.25</v>
      </c>
      <c r="F32" s="53">
        <v>741339.7</v>
      </c>
      <c r="G32" s="53">
        <v>741339.7</v>
      </c>
      <c r="H32" s="51">
        <f t="shared" si="7"/>
        <v>1100737.55</v>
      </c>
    </row>
    <row r="33" spans="1:8" ht="12.75" customHeight="1" x14ac:dyDescent="0.2">
      <c r="A33" s="48" t="s">
        <v>64</v>
      </c>
      <c r="B33" s="7"/>
      <c r="C33" s="49">
        <f t="shared" ref="C33:H33" si="8">SUM(C34:C42)</f>
        <v>14218218</v>
      </c>
      <c r="D33" s="49">
        <f t="shared" si="8"/>
        <v>4103890.58</v>
      </c>
      <c r="E33" s="49">
        <f t="shared" si="8"/>
        <v>18322108.579999998</v>
      </c>
      <c r="F33" s="49">
        <f t="shared" si="8"/>
        <v>6412960.8700000001</v>
      </c>
      <c r="G33" s="49">
        <f t="shared" si="8"/>
        <v>6412960.8700000001</v>
      </c>
      <c r="H33" s="49">
        <f t="shared" si="8"/>
        <v>11909147.709999997</v>
      </c>
    </row>
    <row r="34" spans="1:8" ht="12.75" x14ac:dyDescent="0.2">
      <c r="A34" s="5"/>
      <c r="B34" s="11" t="s">
        <v>92</v>
      </c>
      <c r="C34" s="50">
        <v>13743968</v>
      </c>
      <c r="D34" s="50">
        <v>3188838.79</v>
      </c>
      <c r="E34" s="50">
        <f t="shared" ref="E34:E76" si="9">C34+D34</f>
        <v>16932806.789999999</v>
      </c>
      <c r="F34" s="53">
        <v>5745461.9400000004</v>
      </c>
      <c r="G34" s="53">
        <v>5745461.9400000004</v>
      </c>
      <c r="H34" s="51">
        <f>+E34-F34</f>
        <v>11187344.849999998</v>
      </c>
    </row>
    <row r="35" spans="1:8" ht="12.75" x14ac:dyDescent="0.2">
      <c r="A35" s="5"/>
      <c r="B35" s="11" t="s">
        <v>93</v>
      </c>
      <c r="C35" s="55">
        <v>0</v>
      </c>
      <c r="D35" s="55">
        <v>0</v>
      </c>
      <c r="E35" s="55">
        <f t="shared" si="9"/>
        <v>0</v>
      </c>
      <c r="F35" s="51"/>
      <c r="G35" s="51"/>
      <c r="H35" s="51">
        <f>+E35-F35</f>
        <v>0</v>
      </c>
    </row>
    <row r="36" spans="1:8" ht="12.75" x14ac:dyDescent="0.2">
      <c r="A36" s="5"/>
      <c r="B36" s="11" t="s">
        <v>94</v>
      </c>
      <c r="C36" s="55">
        <v>0</v>
      </c>
      <c r="D36" s="55">
        <v>0</v>
      </c>
      <c r="E36" s="55">
        <f t="shared" si="9"/>
        <v>0</v>
      </c>
      <c r="F36" s="51"/>
      <c r="G36" s="51"/>
      <c r="H36" s="51">
        <f>+E36-F36</f>
        <v>0</v>
      </c>
    </row>
    <row r="37" spans="1:8" ht="12.75" x14ac:dyDescent="0.2">
      <c r="A37" s="5"/>
      <c r="B37" s="11" t="s">
        <v>95</v>
      </c>
      <c r="C37" s="52">
        <v>474250</v>
      </c>
      <c r="D37" s="52">
        <v>195051.79</v>
      </c>
      <c r="E37" s="52">
        <f t="shared" si="9"/>
        <v>669301.79</v>
      </c>
      <c r="F37" s="56">
        <v>284301.78999999998</v>
      </c>
      <c r="G37" s="56">
        <v>284301.78999999998</v>
      </c>
      <c r="H37" s="51">
        <f>+E37-F37</f>
        <v>385000.00000000006</v>
      </c>
    </row>
    <row r="38" spans="1:8" ht="12.75" x14ac:dyDescent="0.2">
      <c r="A38" s="5"/>
      <c r="B38" s="11" t="s">
        <v>41</v>
      </c>
      <c r="C38" s="52">
        <v>0</v>
      </c>
      <c r="D38" s="52">
        <v>720000</v>
      </c>
      <c r="E38" s="52">
        <f t="shared" si="9"/>
        <v>720000</v>
      </c>
      <c r="F38" s="56">
        <v>383197.14</v>
      </c>
      <c r="G38" s="56">
        <v>383197.14</v>
      </c>
      <c r="H38" s="51">
        <f>+E38-F38</f>
        <v>336802.86</v>
      </c>
    </row>
    <row r="39" spans="1:8" ht="12.75" x14ac:dyDescent="0.2">
      <c r="A39" s="5"/>
      <c r="B39" s="11" t="s">
        <v>96</v>
      </c>
      <c r="C39" s="55">
        <v>0</v>
      </c>
      <c r="D39" s="55">
        <v>0</v>
      </c>
      <c r="E39" s="55">
        <f t="shared" si="9"/>
        <v>0</v>
      </c>
      <c r="F39" s="51"/>
      <c r="G39" s="51"/>
      <c r="H39" s="57"/>
    </row>
    <row r="40" spans="1:8" ht="12.75" x14ac:dyDescent="0.2">
      <c r="A40" s="5"/>
      <c r="B40" s="11" t="s">
        <v>97</v>
      </c>
      <c r="C40" s="55">
        <v>0</v>
      </c>
      <c r="D40" s="55">
        <v>0</v>
      </c>
      <c r="E40" s="55">
        <f t="shared" si="9"/>
        <v>0</v>
      </c>
      <c r="F40" s="51"/>
      <c r="G40" s="51"/>
      <c r="H40" s="57"/>
    </row>
    <row r="41" spans="1:8" ht="12.75" x14ac:dyDescent="0.2">
      <c r="A41" s="5"/>
      <c r="B41" s="11" t="s">
        <v>37</v>
      </c>
      <c r="C41" s="55">
        <v>0</v>
      </c>
      <c r="D41" s="55">
        <v>0</v>
      </c>
      <c r="E41" s="55">
        <f t="shared" si="9"/>
        <v>0</v>
      </c>
      <c r="F41" s="51"/>
      <c r="G41" s="51"/>
      <c r="H41" s="57"/>
    </row>
    <row r="42" spans="1:8" ht="12.75" x14ac:dyDescent="0.2">
      <c r="A42" s="5"/>
      <c r="B42" s="11" t="s">
        <v>98</v>
      </c>
      <c r="C42" s="55">
        <v>0</v>
      </c>
      <c r="D42" s="55">
        <v>0</v>
      </c>
      <c r="E42" s="55">
        <f t="shared" si="9"/>
        <v>0</v>
      </c>
      <c r="F42" s="51"/>
      <c r="G42" s="51"/>
      <c r="H42" s="57"/>
    </row>
    <row r="43" spans="1:8" ht="12.75" customHeight="1" x14ac:dyDescent="0.2">
      <c r="A43" s="48" t="s">
        <v>65</v>
      </c>
      <c r="B43" s="7"/>
      <c r="C43" s="49">
        <f t="shared" ref="C43:H43" si="10">SUM(C44:C52)</f>
        <v>500000</v>
      </c>
      <c r="D43" s="49">
        <f t="shared" si="10"/>
        <v>18744000.329999998</v>
      </c>
      <c r="E43" s="49">
        <f t="shared" si="10"/>
        <v>19244000.329999998</v>
      </c>
      <c r="F43" s="49">
        <f t="shared" si="10"/>
        <v>1818190.04</v>
      </c>
      <c r="G43" s="49">
        <f t="shared" si="10"/>
        <v>1818190.04</v>
      </c>
      <c r="H43" s="49">
        <f t="shared" si="10"/>
        <v>17425810.289999999</v>
      </c>
    </row>
    <row r="44" spans="1:8" ht="12.75" x14ac:dyDescent="0.2">
      <c r="A44" s="5"/>
      <c r="B44" s="11" t="s">
        <v>99</v>
      </c>
      <c r="C44" s="50">
        <v>500000</v>
      </c>
      <c r="D44" s="50">
        <v>13196116.029999999</v>
      </c>
      <c r="E44" s="50">
        <f t="shared" si="9"/>
        <v>13696116.029999999</v>
      </c>
      <c r="F44" s="53">
        <v>1745259.53</v>
      </c>
      <c r="G44" s="53">
        <v>1745259.53</v>
      </c>
      <c r="H44" s="51">
        <f t="shared" ref="H44:H52" si="11">+E44-F44</f>
        <v>11950856.5</v>
      </c>
    </row>
    <row r="45" spans="1:8" ht="12.75" x14ac:dyDescent="0.2">
      <c r="A45" s="5"/>
      <c r="B45" s="11" t="s">
        <v>100</v>
      </c>
      <c r="C45" s="50">
        <v>0</v>
      </c>
      <c r="D45" s="50">
        <v>0</v>
      </c>
      <c r="E45" s="50">
        <f t="shared" si="9"/>
        <v>0</v>
      </c>
      <c r="F45" s="53">
        <v>0</v>
      </c>
      <c r="G45" s="53">
        <v>0</v>
      </c>
      <c r="H45" s="51">
        <f t="shared" si="11"/>
        <v>0</v>
      </c>
    </row>
    <row r="46" spans="1:8" ht="12.75" x14ac:dyDescent="0.2">
      <c r="A46" s="5"/>
      <c r="B46" s="11" t="s">
        <v>101</v>
      </c>
      <c r="C46" s="50">
        <v>0</v>
      </c>
      <c r="D46" s="50">
        <v>141338.98000000001</v>
      </c>
      <c r="E46" s="50">
        <f t="shared" si="9"/>
        <v>141338.98000000001</v>
      </c>
      <c r="F46" s="53">
        <v>41338.959999999999</v>
      </c>
      <c r="G46" s="53">
        <v>41338.959999999999</v>
      </c>
      <c r="H46" s="51">
        <f t="shared" si="11"/>
        <v>100000.02000000002</v>
      </c>
    </row>
    <row r="47" spans="1:8" ht="12.75" x14ac:dyDescent="0.2">
      <c r="A47" s="5"/>
      <c r="B47" s="11" t="s">
        <v>102</v>
      </c>
      <c r="C47" s="50">
        <v>0</v>
      </c>
      <c r="D47" s="50">
        <v>4644000</v>
      </c>
      <c r="E47" s="50">
        <f t="shared" si="9"/>
        <v>4644000</v>
      </c>
      <c r="F47" s="53">
        <v>0</v>
      </c>
      <c r="G47" s="53">
        <v>0</v>
      </c>
      <c r="H47" s="51">
        <f t="shared" si="11"/>
        <v>4644000</v>
      </c>
    </row>
    <row r="48" spans="1:8" ht="12.75" x14ac:dyDescent="0.2">
      <c r="A48" s="5"/>
      <c r="B48" s="11" t="s">
        <v>103</v>
      </c>
      <c r="C48" s="50">
        <v>0</v>
      </c>
      <c r="D48" s="50"/>
      <c r="E48" s="50">
        <f t="shared" si="9"/>
        <v>0</v>
      </c>
      <c r="F48" s="53"/>
      <c r="G48" s="53"/>
      <c r="H48" s="51">
        <f t="shared" si="11"/>
        <v>0</v>
      </c>
    </row>
    <row r="49" spans="1:8" ht="12.75" x14ac:dyDescent="0.2">
      <c r="A49" s="5"/>
      <c r="B49" s="11" t="s">
        <v>104</v>
      </c>
      <c r="C49" s="50">
        <v>0</v>
      </c>
      <c r="D49" s="50">
        <v>762545.32</v>
      </c>
      <c r="E49" s="50">
        <f t="shared" si="9"/>
        <v>762545.32</v>
      </c>
      <c r="F49" s="53">
        <v>31591.55</v>
      </c>
      <c r="G49" s="53">
        <v>31591.55</v>
      </c>
      <c r="H49" s="51">
        <f t="shared" si="11"/>
        <v>730953.7699999999</v>
      </c>
    </row>
    <row r="50" spans="1:8" ht="12.75" x14ac:dyDescent="0.2">
      <c r="A50" s="5"/>
      <c r="B50" s="11" t="s">
        <v>105</v>
      </c>
      <c r="C50" s="55">
        <v>0</v>
      </c>
      <c r="D50" s="55">
        <v>0</v>
      </c>
      <c r="E50" s="55">
        <f t="shared" si="9"/>
        <v>0</v>
      </c>
      <c r="F50" s="51"/>
      <c r="G50" s="51"/>
      <c r="H50" s="51">
        <f t="shared" si="11"/>
        <v>0</v>
      </c>
    </row>
    <row r="51" spans="1:8" ht="12.75" x14ac:dyDescent="0.2">
      <c r="A51" s="5"/>
      <c r="B51" s="11" t="s">
        <v>106</v>
      </c>
      <c r="C51" s="55">
        <v>0</v>
      </c>
      <c r="D51" s="55">
        <v>0</v>
      </c>
      <c r="E51" s="55">
        <f t="shared" si="9"/>
        <v>0</v>
      </c>
      <c r="F51" s="51"/>
      <c r="G51" s="51"/>
      <c r="H51" s="51">
        <f t="shared" si="11"/>
        <v>0</v>
      </c>
    </row>
    <row r="52" spans="1:8" ht="12.75" x14ac:dyDescent="0.2">
      <c r="A52" s="5"/>
      <c r="B52" s="11" t="s">
        <v>107</v>
      </c>
      <c r="C52" s="55">
        <v>0</v>
      </c>
      <c r="D52" s="55">
        <v>0</v>
      </c>
      <c r="E52" s="55">
        <f t="shared" si="9"/>
        <v>0</v>
      </c>
      <c r="F52" s="51"/>
      <c r="G52" s="51"/>
      <c r="H52" s="51">
        <f t="shared" si="11"/>
        <v>0</v>
      </c>
    </row>
    <row r="53" spans="1:8" ht="12.75" customHeight="1" x14ac:dyDescent="0.2">
      <c r="A53" s="48" t="s">
        <v>66</v>
      </c>
      <c r="B53" s="7"/>
      <c r="C53" s="49">
        <f t="shared" ref="C53:H53" si="12">SUM(C54:C56)</f>
        <v>3500000</v>
      </c>
      <c r="D53" s="49">
        <f t="shared" si="12"/>
        <v>121107047.05</v>
      </c>
      <c r="E53" s="49">
        <f t="shared" si="12"/>
        <v>124607047.05</v>
      </c>
      <c r="F53" s="49">
        <f t="shared" si="12"/>
        <v>24255894.239999998</v>
      </c>
      <c r="G53" s="49">
        <f t="shared" si="12"/>
        <v>24255894.239999998</v>
      </c>
      <c r="H53" s="49">
        <f t="shared" si="12"/>
        <v>100351152.81</v>
      </c>
    </row>
    <row r="54" spans="1:8" ht="12.75" x14ac:dyDescent="0.2">
      <c r="A54" s="5"/>
      <c r="B54" s="11" t="s">
        <v>108</v>
      </c>
      <c r="C54" s="50">
        <v>3500000</v>
      </c>
      <c r="D54" s="50">
        <v>4595488.8499999996</v>
      </c>
      <c r="E54" s="50">
        <f>C54+D54</f>
        <v>8095488.8499999996</v>
      </c>
      <c r="F54" s="53">
        <v>2607653.81</v>
      </c>
      <c r="G54" s="53">
        <v>2607653.81</v>
      </c>
      <c r="H54" s="51">
        <f>+E54-F54</f>
        <v>5487835.0399999991</v>
      </c>
    </row>
    <row r="55" spans="1:8" ht="12.75" x14ac:dyDescent="0.2">
      <c r="A55" s="5"/>
      <c r="B55" s="11" t="s">
        <v>109</v>
      </c>
      <c r="C55" s="50">
        <v>0</v>
      </c>
      <c r="D55" s="50">
        <v>116511558.2</v>
      </c>
      <c r="E55" s="50">
        <f t="shared" si="9"/>
        <v>116511558.2</v>
      </c>
      <c r="F55" s="53">
        <v>21648240.43</v>
      </c>
      <c r="G55" s="53">
        <v>21648240.43</v>
      </c>
      <c r="H55" s="51">
        <f>+E55-F55</f>
        <v>94863317.770000011</v>
      </c>
    </row>
    <row r="56" spans="1:8" ht="12.75" x14ac:dyDescent="0.2">
      <c r="A56" s="5"/>
      <c r="B56" s="11" t="s">
        <v>110</v>
      </c>
      <c r="C56" s="55">
        <v>0</v>
      </c>
      <c r="D56" s="55">
        <v>0</v>
      </c>
      <c r="E56" s="55">
        <f t="shared" si="9"/>
        <v>0</v>
      </c>
      <c r="F56" s="57"/>
      <c r="G56" s="57"/>
      <c r="H56" s="57"/>
    </row>
    <row r="57" spans="1:8" ht="12.75" customHeight="1" x14ac:dyDescent="0.2">
      <c r="A57" s="48" t="s">
        <v>67</v>
      </c>
      <c r="B57" s="7"/>
      <c r="C57" s="49">
        <f t="shared" ref="C57:H57" si="13">SUM(C58:C64)</f>
        <v>28741027.469999999</v>
      </c>
      <c r="D57" s="49">
        <f t="shared" si="13"/>
        <v>1951054.23</v>
      </c>
      <c r="E57" s="49">
        <f t="shared" si="13"/>
        <v>30692081.699999999</v>
      </c>
      <c r="F57" s="49">
        <f t="shared" si="13"/>
        <v>21329913.82</v>
      </c>
      <c r="G57" s="49">
        <f t="shared" si="13"/>
        <v>21329913.82</v>
      </c>
      <c r="H57" s="49">
        <f t="shared" si="13"/>
        <v>9362167.879999999</v>
      </c>
    </row>
    <row r="58" spans="1:8" ht="12.75" x14ac:dyDescent="0.2">
      <c r="A58" s="5"/>
      <c r="B58" s="11" t="s">
        <v>111</v>
      </c>
      <c r="C58" s="55">
        <v>0</v>
      </c>
      <c r="D58" s="55">
        <v>0</v>
      </c>
      <c r="E58" s="55">
        <f t="shared" si="9"/>
        <v>0</v>
      </c>
      <c r="F58" s="57"/>
      <c r="G58" s="57"/>
      <c r="H58" s="51">
        <f t="shared" ref="H58:H64" si="14">+E58-F58</f>
        <v>0</v>
      </c>
    </row>
    <row r="59" spans="1:8" ht="12.75" x14ac:dyDescent="0.2">
      <c r="A59" s="5"/>
      <c r="B59" s="11" t="s">
        <v>112</v>
      </c>
      <c r="C59" s="55">
        <v>0</v>
      </c>
      <c r="D59" s="55">
        <v>0</v>
      </c>
      <c r="E59" s="55">
        <f t="shared" si="9"/>
        <v>0</v>
      </c>
      <c r="F59" s="58"/>
      <c r="G59" s="58"/>
      <c r="H59" s="51">
        <f t="shared" si="14"/>
        <v>0</v>
      </c>
    </row>
    <row r="60" spans="1:8" ht="12.75" x14ac:dyDescent="0.2">
      <c r="A60" s="5"/>
      <c r="B60" s="11" t="s">
        <v>113</v>
      </c>
      <c r="C60" s="55">
        <v>0</v>
      </c>
      <c r="D60" s="55">
        <v>0</v>
      </c>
      <c r="E60" s="55">
        <f t="shared" si="9"/>
        <v>0</v>
      </c>
      <c r="F60" s="57"/>
      <c r="G60" s="57"/>
      <c r="H60" s="51">
        <f t="shared" si="14"/>
        <v>0</v>
      </c>
    </row>
    <row r="61" spans="1:8" ht="12.75" x14ac:dyDescent="0.2">
      <c r="A61" s="5"/>
      <c r="B61" s="11" t="s">
        <v>114</v>
      </c>
      <c r="C61" s="55">
        <v>0</v>
      </c>
      <c r="D61" s="55">
        <v>0</v>
      </c>
      <c r="E61" s="55">
        <f t="shared" si="9"/>
        <v>0</v>
      </c>
      <c r="F61" s="51"/>
      <c r="G61" s="51"/>
      <c r="H61" s="51">
        <f t="shared" si="14"/>
        <v>0</v>
      </c>
    </row>
    <row r="62" spans="1:8" ht="12.75" x14ac:dyDescent="0.2">
      <c r="A62" s="5"/>
      <c r="B62" s="11" t="s">
        <v>115</v>
      </c>
      <c r="C62" s="50">
        <v>23748833.469999999</v>
      </c>
      <c r="D62" s="50">
        <v>1849000</v>
      </c>
      <c r="E62" s="55">
        <f t="shared" si="9"/>
        <v>25597833.469999999</v>
      </c>
      <c r="F62" s="53">
        <v>21329913.82</v>
      </c>
      <c r="G62" s="53">
        <v>21329913.82</v>
      </c>
      <c r="H62" s="51">
        <f t="shared" si="14"/>
        <v>4267919.6499999985</v>
      </c>
    </row>
    <row r="63" spans="1:8" ht="12.75" x14ac:dyDescent="0.2">
      <c r="A63" s="5"/>
      <c r="B63" s="11" t="s">
        <v>116</v>
      </c>
      <c r="C63" s="50">
        <v>0</v>
      </c>
      <c r="D63" s="50"/>
      <c r="E63" s="55">
        <f t="shared" si="9"/>
        <v>0</v>
      </c>
      <c r="F63" s="51"/>
      <c r="G63" s="51"/>
      <c r="H63" s="51">
        <f t="shared" si="14"/>
        <v>0</v>
      </c>
    </row>
    <row r="64" spans="1:8" ht="12.75" x14ac:dyDescent="0.2">
      <c r="A64" s="5"/>
      <c r="B64" s="11" t="s">
        <v>117</v>
      </c>
      <c r="C64" s="50">
        <v>4992194</v>
      </c>
      <c r="D64" s="50">
        <v>102054.23</v>
      </c>
      <c r="E64" s="55">
        <f t="shared" si="9"/>
        <v>5094248.2300000004</v>
      </c>
      <c r="F64" s="57">
        <v>0</v>
      </c>
      <c r="G64" s="57">
        <v>0</v>
      </c>
      <c r="H64" s="51">
        <f t="shared" si="14"/>
        <v>5094248.2300000004</v>
      </c>
    </row>
    <row r="65" spans="1:8" ht="12.75" customHeight="1" x14ac:dyDescent="0.2">
      <c r="A65" s="48" t="s">
        <v>68</v>
      </c>
      <c r="B65" s="7"/>
      <c r="C65" s="49">
        <f t="shared" ref="C65:H65" si="15">SUM(C66:C68)</f>
        <v>0</v>
      </c>
      <c r="D65" s="49">
        <f t="shared" si="15"/>
        <v>0</v>
      </c>
      <c r="E65" s="49">
        <f t="shared" si="15"/>
        <v>0</v>
      </c>
      <c r="F65" s="49">
        <f t="shared" si="15"/>
        <v>0</v>
      </c>
      <c r="G65" s="49">
        <f t="shared" si="15"/>
        <v>0</v>
      </c>
      <c r="H65" s="49">
        <f t="shared" si="15"/>
        <v>0</v>
      </c>
    </row>
    <row r="66" spans="1:8" ht="12.75" x14ac:dyDescent="0.2">
      <c r="A66" s="5"/>
      <c r="B66" s="11" t="s">
        <v>38</v>
      </c>
      <c r="C66" s="55">
        <v>0</v>
      </c>
      <c r="D66" s="55">
        <v>0</v>
      </c>
      <c r="E66" s="55">
        <f t="shared" si="9"/>
        <v>0</v>
      </c>
      <c r="F66" s="51"/>
      <c r="G66" s="51"/>
      <c r="H66" s="57">
        <f>+E66-F66</f>
        <v>0</v>
      </c>
    </row>
    <row r="67" spans="1:8" ht="12.75" x14ac:dyDescent="0.2">
      <c r="A67" s="5"/>
      <c r="B67" s="11" t="s">
        <v>39</v>
      </c>
      <c r="C67" s="55">
        <v>0</v>
      </c>
      <c r="D67" s="55">
        <v>0</v>
      </c>
      <c r="E67" s="55">
        <f t="shared" si="9"/>
        <v>0</v>
      </c>
      <c r="F67" s="51"/>
      <c r="G67" s="51"/>
      <c r="H67" s="57">
        <f>+E67-F67</f>
        <v>0</v>
      </c>
    </row>
    <row r="68" spans="1:8" ht="12.75" x14ac:dyDescent="0.2">
      <c r="A68" s="5"/>
      <c r="B68" s="11" t="s">
        <v>40</v>
      </c>
      <c r="C68" s="55">
        <v>0</v>
      </c>
      <c r="D68" s="55">
        <v>0</v>
      </c>
      <c r="E68" s="55">
        <f t="shared" si="9"/>
        <v>0</v>
      </c>
      <c r="F68" s="51"/>
      <c r="G68" s="51"/>
      <c r="H68" s="57">
        <f>+E68-F68</f>
        <v>0</v>
      </c>
    </row>
    <row r="69" spans="1:8" ht="12.75" customHeight="1" x14ac:dyDescent="0.2">
      <c r="A69" s="48" t="s">
        <v>69</v>
      </c>
      <c r="B69" s="7"/>
      <c r="C69" s="49">
        <f t="shared" ref="C69:H69" si="16">SUM(C70:C76)</f>
        <v>0</v>
      </c>
      <c r="D69" s="49">
        <f t="shared" si="16"/>
        <v>0</v>
      </c>
      <c r="E69" s="49">
        <f t="shared" si="16"/>
        <v>0</v>
      </c>
      <c r="F69" s="49">
        <f t="shared" si="16"/>
        <v>0</v>
      </c>
      <c r="G69" s="49">
        <f t="shared" si="16"/>
        <v>0</v>
      </c>
      <c r="H69" s="49">
        <f t="shared" si="16"/>
        <v>0</v>
      </c>
    </row>
    <row r="70" spans="1:8" ht="12.75" x14ac:dyDescent="0.2">
      <c r="A70" s="5"/>
      <c r="B70" s="11" t="s">
        <v>118</v>
      </c>
      <c r="C70" s="55">
        <v>0</v>
      </c>
      <c r="D70" s="55">
        <v>0</v>
      </c>
      <c r="E70" s="55">
        <f t="shared" si="9"/>
        <v>0</v>
      </c>
      <c r="F70" s="51"/>
      <c r="G70" s="51"/>
      <c r="H70" s="57">
        <f t="shared" ref="H70:H76" si="17">+E70-F70</f>
        <v>0</v>
      </c>
    </row>
    <row r="71" spans="1:8" ht="12.75" x14ac:dyDescent="0.2">
      <c r="A71" s="5"/>
      <c r="B71" s="11" t="s">
        <v>119</v>
      </c>
      <c r="C71" s="55">
        <v>0</v>
      </c>
      <c r="D71" s="55">
        <v>0</v>
      </c>
      <c r="E71" s="55">
        <f t="shared" si="9"/>
        <v>0</v>
      </c>
      <c r="F71" s="51"/>
      <c r="G71" s="51"/>
      <c r="H71" s="57">
        <f t="shared" si="17"/>
        <v>0</v>
      </c>
    </row>
    <row r="72" spans="1:8" ht="12.75" x14ac:dyDescent="0.2">
      <c r="A72" s="5"/>
      <c r="B72" s="11" t="s">
        <v>120</v>
      </c>
      <c r="C72" s="55">
        <v>0</v>
      </c>
      <c r="D72" s="55">
        <v>0</v>
      </c>
      <c r="E72" s="55">
        <f t="shared" si="9"/>
        <v>0</v>
      </c>
      <c r="F72" s="51"/>
      <c r="G72" s="51"/>
      <c r="H72" s="57">
        <f t="shared" si="17"/>
        <v>0</v>
      </c>
    </row>
    <row r="73" spans="1:8" ht="12.75" x14ac:dyDescent="0.2">
      <c r="A73" s="5"/>
      <c r="B73" s="11" t="s">
        <v>121</v>
      </c>
      <c r="C73" s="55">
        <v>0</v>
      </c>
      <c r="D73" s="55">
        <v>0</v>
      </c>
      <c r="E73" s="55">
        <f t="shared" si="9"/>
        <v>0</v>
      </c>
      <c r="F73" s="51"/>
      <c r="G73" s="51"/>
      <c r="H73" s="57">
        <f t="shared" si="17"/>
        <v>0</v>
      </c>
    </row>
    <row r="74" spans="1:8" ht="12.75" x14ac:dyDescent="0.2">
      <c r="A74" s="5"/>
      <c r="B74" s="11" t="s">
        <v>122</v>
      </c>
      <c r="C74" s="55">
        <v>0</v>
      </c>
      <c r="D74" s="55">
        <v>0</v>
      </c>
      <c r="E74" s="55">
        <f t="shared" si="9"/>
        <v>0</v>
      </c>
      <c r="F74" s="51"/>
      <c r="G74" s="51"/>
      <c r="H74" s="57">
        <f t="shared" si="17"/>
        <v>0</v>
      </c>
    </row>
    <row r="75" spans="1:8" ht="12.75" x14ac:dyDescent="0.2">
      <c r="A75" s="5"/>
      <c r="B75" s="11" t="s">
        <v>123</v>
      </c>
      <c r="C75" s="55">
        <v>0</v>
      </c>
      <c r="D75" s="55">
        <v>0</v>
      </c>
      <c r="E75" s="55">
        <f t="shared" si="9"/>
        <v>0</v>
      </c>
      <c r="F75" s="51"/>
      <c r="G75" s="51">
        <v>0</v>
      </c>
      <c r="H75" s="57">
        <f t="shared" si="17"/>
        <v>0</v>
      </c>
    </row>
    <row r="76" spans="1:8" ht="12.75" x14ac:dyDescent="0.2">
      <c r="A76" s="6"/>
      <c r="B76" s="12" t="s">
        <v>124</v>
      </c>
      <c r="C76" s="59">
        <v>0</v>
      </c>
      <c r="D76" s="59">
        <v>0</v>
      </c>
      <c r="E76" s="59">
        <f t="shared" si="9"/>
        <v>0</v>
      </c>
      <c r="F76" s="51">
        <v>0</v>
      </c>
      <c r="G76" s="51">
        <v>0</v>
      </c>
      <c r="H76" s="57">
        <f t="shared" si="17"/>
        <v>0</v>
      </c>
    </row>
    <row r="77" spans="1:8" ht="12.75" x14ac:dyDescent="0.2">
      <c r="A77" s="8"/>
      <c r="B77" s="13" t="s">
        <v>53</v>
      </c>
      <c r="C77" s="60">
        <f>+C69+C65+C57+C53+C43+C33+C23+C13+C5</f>
        <v>204576659.46999997</v>
      </c>
      <c r="D77" s="60">
        <f t="shared" ref="D77:H77" si="18">+D69+D65+D57+D53+D43+D33+D23+D13+D5</f>
        <v>194511822.42000005</v>
      </c>
      <c r="E77" s="60">
        <f t="shared" si="18"/>
        <v>399088481.88999999</v>
      </c>
      <c r="F77" s="60">
        <f t="shared" si="18"/>
        <v>130621204.45000002</v>
      </c>
      <c r="G77" s="60">
        <f t="shared" si="18"/>
        <v>130621204.45000002</v>
      </c>
      <c r="H77" s="60">
        <f t="shared" si="18"/>
        <v>268467277.44</v>
      </c>
    </row>
    <row r="79" spans="1:8" s="68" customFormat="1" x14ac:dyDescent="0.2">
      <c r="A79" s="65" t="s">
        <v>137</v>
      </c>
      <c r="B79" s="66"/>
      <c r="C79" s="66"/>
      <c r="D79" s="67"/>
    </row>
    <row r="80" spans="1:8" s="68" customFormat="1" x14ac:dyDescent="0.2">
      <c r="A80" s="69"/>
      <c r="B80" s="66"/>
      <c r="C80" s="66"/>
      <c r="D80" s="67"/>
    </row>
    <row r="81" spans="1:4" s="68" customFormat="1" x14ac:dyDescent="0.2">
      <c r="A81" s="70"/>
      <c r="B81" s="71"/>
      <c r="C81" s="70"/>
      <c r="D81" s="70"/>
    </row>
    <row r="82" spans="1:4" s="68" customFormat="1" x14ac:dyDescent="0.2">
      <c r="A82" s="72"/>
      <c r="B82" s="70"/>
      <c r="C82" s="70"/>
      <c r="D82" s="70"/>
    </row>
    <row r="83" spans="1:4" s="68" customFormat="1" x14ac:dyDescent="0.2">
      <c r="A83" s="72"/>
      <c r="B83" s="70" t="s">
        <v>138</v>
      </c>
      <c r="C83" s="72"/>
      <c r="D83" s="73" t="s">
        <v>138</v>
      </c>
    </row>
    <row r="84" spans="1:4" s="68" customFormat="1" ht="45" x14ac:dyDescent="0.2">
      <c r="A84" s="72"/>
      <c r="B84" s="74" t="s">
        <v>140</v>
      </c>
      <c r="C84" s="75"/>
      <c r="D84" s="76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78" t="s">
        <v>143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82"/>
    </row>
    <row r="4" spans="1:8" x14ac:dyDescent="0.2">
      <c r="A4" s="87"/>
      <c r="B4" s="8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ht="12.75" x14ac:dyDescent="0.2">
      <c r="A6" s="5"/>
      <c r="B6" s="16" t="s">
        <v>0</v>
      </c>
      <c r="C6" s="58">
        <v>171966151</v>
      </c>
      <c r="D6" s="58">
        <v>49538215.039999999</v>
      </c>
      <c r="E6" s="58">
        <f>+C6+D6</f>
        <v>221504366.03999999</v>
      </c>
      <c r="F6" s="58">
        <v>80887888.400000006</v>
      </c>
      <c r="G6" s="58">
        <v>80887888.400000006</v>
      </c>
      <c r="H6" s="58">
        <f>+E6-F6</f>
        <v>140616477.63999999</v>
      </c>
    </row>
    <row r="7" spans="1:8" ht="12.75" x14ac:dyDescent="0.2">
      <c r="A7" s="5"/>
      <c r="B7" s="16"/>
      <c r="C7" s="51"/>
      <c r="D7" s="51"/>
      <c r="E7" s="51"/>
      <c r="F7" s="51"/>
      <c r="G7" s="51"/>
      <c r="H7" s="51"/>
    </row>
    <row r="8" spans="1:8" ht="12.75" x14ac:dyDescent="0.2">
      <c r="A8" s="5"/>
      <c r="B8" s="16" t="s">
        <v>1</v>
      </c>
      <c r="C8" s="51">
        <v>8861675</v>
      </c>
      <c r="D8" s="51">
        <v>143124607.38</v>
      </c>
      <c r="E8" s="51">
        <f>+C8+D8</f>
        <v>151986282.38</v>
      </c>
      <c r="F8" s="51">
        <v>28403402.23</v>
      </c>
      <c r="G8" s="51">
        <v>28403402.23</v>
      </c>
      <c r="H8" s="51">
        <f>+E8-F8</f>
        <v>123582880.14999999</v>
      </c>
    </row>
    <row r="9" spans="1:8" ht="12.75" x14ac:dyDescent="0.2">
      <c r="A9" s="5"/>
      <c r="B9" s="16"/>
      <c r="C9" s="51"/>
      <c r="D9" s="51"/>
      <c r="E9" s="51"/>
      <c r="F9" s="51"/>
      <c r="G9" s="51"/>
      <c r="H9" s="51"/>
    </row>
    <row r="10" spans="1:8" ht="12.75" x14ac:dyDescent="0.2">
      <c r="A10" s="5"/>
      <c r="B10" s="16" t="s">
        <v>2</v>
      </c>
      <c r="C10" s="51">
        <v>23748833.469999999</v>
      </c>
      <c r="D10" s="51">
        <v>1849000</v>
      </c>
      <c r="E10" s="51">
        <f>+C10+D10</f>
        <v>25597833.469999999</v>
      </c>
      <c r="F10" s="51">
        <v>21329913.82</v>
      </c>
      <c r="G10" s="51">
        <v>21329913.82</v>
      </c>
      <c r="H10" s="51">
        <f>+E10-F10</f>
        <v>4267919.6499999985</v>
      </c>
    </row>
    <row r="11" spans="1:8" x14ac:dyDescent="0.2">
      <c r="A11" s="5"/>
      <c r="B11" s="16"/>
      <c r="C11" s="20"/>
      <c r="D11" s="20"/>
      <c r="E11" s="20"/>
      <c r="F11" s="20"/>
      <c r="G11" s="20"/>
      <c r="H11" s="20"/>
    </row>
    <row r="12" spans="1:8" x14ac:dyDescent="0.2">
      <c r="A12" s="5"/>
      <c r="B12" s="16" t="s">
        <v>41</v>
      </c>
      <c r="C12" s="20"/>
      <c r="D12" s="20"/>
      <c r="E12" s="20"/>
      <c r="F12" s="20"/>
      <c r="G12" s="20"/>
      <c r="H12" s="20"/>
    </row>
    <row r="13" spans="1:8" x14ac:dyDescent="0.2">
      <c r="A13" s="5"/>
      <c r="B13" s="16"/>
      <c r="C13" s="20"/>
      <c r="D13" s="20"/>
      <c r="E13" s="20"/>
      <c r="F13" s="20"/>
      <c r="G13" s="20"/>
      <c r="H13" s="20"/>
    </row>
    <row r="14" spans="1:8" x14ac:dyDescent="0.2">
      <c r="A14" s="5"/>
      <c r="B14" s="16" t="s">
        <v>38</v>
      </c>
      <c r="C14" s="20"/>
      <c r="D14" s="20"/>
      <c r="E14" s="20"/>
      <c r="F14" s="20"/>
      <c r="G14" s="20"/>
      <c r="H14" s="20"/>
    </row>
    <row r="15" spans="1:8" x14ac:dyDescent="0.2">
      <c r="A15" s="6"/>
      <c r="B15" s="17"/>
      <c r="C15" s="21"/>
      <c r="D15" s="21"/>
      <c r="E15" s="21"/>
      <c r="F15" s="21"/>
      <c r="G15" s="21"/>
      <c r="H15" s="21"/>
    </row>
    <row r="16" spans="1:8" ht="12.75" x14ac:dyDescent="0.2">
      <c r="A16" s="18"/>
      <c r="B16" s="13" t="s">
        <v>53</v>
      </c>
      <c r="C16" s="61">
        <f t="shared" ref="C16:H16" si="0">+C6+C8+C10+C12+C14</f>
        <v>204576659.47</v>
      </c>
      <c r="D16" s="61">
        <f t="shared" si="0"/>
        <v>194511822.41999999</v>
      </c>
      <c r="E16" s="61">
        <f t="shared" si="0"/>
        <v>399088481.88999999</v>
      </c>
      <c r="F16" s="61">
        <f t="shared" si="0"/>
        <v>130621204.45000002</v>
      </c>
      <c r="G16" s="61">
        <f t="shared" si="0"/>
        <v>130621204.45000002</v>
      </c>
      <c r="H16" s="61">
        <f t="shared" si="0"/>
        <v>268467277.43999994</v>
      </c>
    </row>
    <row r="18" spans="1:4" s="68" customFormat="1" x14ac:dyDescent="0.2">
      <c r="A18" s="65" t="s">
        <v>137</v>
      </c>
      <c r="B18" s="66"/>
      <c r="C18" s="66"/>
      <c r="D18" s="67"/>
    </row>
    <row r="19" spans="1:4" s="68" customFormat="1" x14ac:dyDescent="0.2">
      <c r="A19" s="69"/>
      <c r="B19" s="66"/>
      <c r="C19" s="66"/>
      <c r="D19" s="67"/>
    </row>
    <row r="20" spans="1:4" s="68" customFormat="1" x14ac:dyDescent="0.2">
      <c r="A20" s="70"/>
      <c r="B20" s="71"/>
      <c r="C20" s="70"/>
      <c r="D20" s="70"/>
    </row>
    <row r="21" spans="1:4" s="68" customFormat="1" x14ac:dyDescent="0.2">
      <c r="A21" s="72"/>
      <c r="B21" s="70"/>
      <c r="C21" s="70"/>
      <c r="D21" s="70"/>
    </row>
    <row r="22" spans="1:4" s="68" customFormat="1" x14ac:dyDescent="0.2">
      <c r="A22" s="72"/>
      <c r="B22" s="70" t="s">
        <v>138</v>
      </c>
      <c r="C22" s="72"/>
      <c r="D22" s="73" t="s">
        <v>138</v>
      </c>
    </row>
    <row r="23" spans="1:4" s="68" customFormat="1" ht="56.25" x14ac:dyDescent="0.2">
      <c r="A23" s="72"/>
      <c r="B23" s="74" t="s">
        <v>140</v>
      </c>
      <c r="C23" s="75"/>
      <c r="D23" s="76" t="s">
        <v>139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workbookViewId="0">
      <selection sqref="A1:H6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78" t="s">
        <v>142</v>
      </c>
      <c r="B1" s="79"/>
      <c r="C1" s="79"/>
      <c r="D1" s="79"/>
      <c r="E1" s="79"/>
      <c r="F1" s="79"/>
      <c r="G1" s="79"/>
      <c r="H1" s="80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83" t="s">
        <v>54</v>
      </c>
      <c r="B3" s="84"/>
      <c r="C3" s="78" t="s">
        <v>60</v>
      </c>
      <c r="D3" s="79"/>
      <c r="E3" s="79"/>
      <c r="F3" s="79"/>
      <c r="G3" s="80"/>
      <c r="H3" s="81" t="s">
        <v>59</v>
      </c>
    </row>
    <row r="4" spans="1:8" ht="24.95" customHeight="1" x14ac:dyDescent="0.2">
      <c r="A4" s="85"/>
      <c r="B4" s="8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82"/>
    </row>
    <row r="5" spans="1:8" x14ac:dyDescent="0.2">
      <c r="A5" s="87"/>
      <c r="B5" s="8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ht="12.75" x14ac:dyDescent="0.2">
      <c r="A7" s="4" t="s">
        <v>128</v>
      </c>
      <c r="B7" s="22"/>
      <c r="C7" s="58">
        <v>9779437</v>
      </c>
      <c r="D7" s="58">
        <v>13139718.84</v>
      </c>
      <c r="E7" s="58">
        <f>+C7+D7</f>
        <v>22919155.84</v>
      </c>
      <c r="F7" s="58">
        <v>5729120.7400000002</v>
      </c>
      <c r="G7" s="58">
        <v>5729120.7400000002</v>
      </c>
      <c r="H7" s="58">
        <f t="shared" ref="H7:H15" si="0">+E7-F7</f>
        <v>17190035.100000001</v>
      </c>
    </row>
    <row r="8" spans="1:8" ht="12.75" x14ac:dyDescent="0.2">
      <c r="A8" s="4" t="s">
        <v>129</v>
      </c>
      <c r="B8" s="22"/>
      <c r="C8" s="58">
        <v>17435595</v>
      </c>
      <c r="D8" s="58">
        <v>1951959.38</v>
      </c>
      <c r="E8" s="58">
        <f t="shared" ref="E8:E15" si="1">+C8+D8</f>
        <v>19387554.379999999</v>
      </c>
      <c r="F8" s="58">
        <v>7524113.1900000004</v>
      </c>
      <c r="G8" s="58">
        <v>7524113.1900000004</v>
      </c>
      <c r="H8" s="58">
        <f t="shared" si="0"/>
        <v>11863441.189999998</v>
      </c>
    </row>
    <row r="9" spans="1:8" ht="12.75" x14ac:dyDescent="0.2">
      <c r="A9" s="4" t="s">
        <v>130</v>
      </c>
      <c r="B9" s="22"/>
      <c r="C9" s="58">
        <v>42560303</v>
      </c>
      <c r="D9" s="58">
        <v>3109824.14</v>
      </c>
      <c r="E9" s="58">
        <f t="shared" si="1"/>
        <v>45670127.140000001</v>
      </c>
      <c r="F9" s="58">
        <v>20155228.66</v>
      </c>
      <c r="G9" s="58">
        <v>20155228.66</v>
      </c>
      <c r="H9" s="58">
        <f t="shared" si="0"/>
        <v>25514898.48</v>
      </c>
    </row>
    <row r="10" spans="1:8" ht="12.75" x14ac:dyDescent="0.2">
      <c r="A10" s="4" t="s">
        <v>131</v>
      </c>
      <c r="B10" s="22"/>
      <c r="C10" s="58">
        <v>25223308</v>
      </c>
      <c r="D10" s="58">
        <v>2317566.42</v>
      </c>
      <c r="E10" s="58">
        <f t="shared" si="1"/>
        <v>27540874.420000002</v>
      </c>
      <c r="F10" s="58">
        <v>16599110.220000001</v>
      </c>
      <c r="G10" s="58">
        <v>16599110.220000001</v>
      </c>
      <c r="H10" s="58">
        <f t="shared" si="0"/>
        <v>10941764.200000001</v>
      </c>
    </row>
    <row r="11" spans="1:8" ht="12.75" x14ac:dyDescent="0.2">
      <c r="A11" s="4" t="s">
        <v>132</v>
      </c>
      <c r="B11" s="22"/>
      <c r="C11" s="58">
        <v>8511115</v>
      </c>
      <c r="D11" s="58">
        <v>130741367.09999999</v>
      </c>
      <c r="E11" s="58">
        <f t="shared" si="1"/>
        <v>139252482.09999999</v>
      </c>
      <c r="F11" s="58">
        <v>26430942.890000001</v>
      </c>
      <c r="G11" s="58">
        <v>26430942.890000001</v>
      </c>
      <c r="H11" s="58">
        <f t="shared" si="0"/>
        <v>112821539.20999999</v>
      </c>
    </row>
    <row r="12" spans="1:8" ht="12.75" x14ac:dyDescent="0.2">
      <c r="A12" s="4" t="s">
        <v>133</v>
      </c>
      <c r="B12" s="22"/>
      <c r="C12" s="58">
        <v>40419094</v>
      </c>
      <c r="D12" s="58">
        <v>13821177.050000001</v>
      </c>
      <c r="E12" s="58">
        <f t="shared" si="1"/>
        <v>54240271.049999997</v>
      </c>
      <c r="F12" s="58">
        <v>13803779.16</v>
      </c>
      <c r="G12" s="58">
        <v>13803779.16</v>
      </c>
      <c r="H12" s="58">
        <f t="shared" si="0"/>
        <v>40436491.890000001</v>
      </c>
    </row>
    <row r="13" spans="1:8" ht="12.75" x14ac:dyDescent="0.2">
      <c r="A13" s="4" t="s">
        <v>134</v>
      </c>
      <c r="B13" s="22"/>
      <c r="C13" s="58">
        <v>5248975</v>
      </c>
      <c r="D13" s="58">
        <v>3646146.03</v>
      </c>
      <c r="E13" s="58">
        <f t="shared" si="1"/>
        <v>8895121.0299999993</v>
      </c>
      <c r="F13" s="58">
        <v>2728481.17</v>
      </c>
      <c r="G13" s="58">
        <v>2728481.17</v>
      </c>
      <c r="H13" s="58">
        <f t="shared" si="0"/>
        <v>6166639.8599999994</v>
      </c>
    </row>
    <row r="14" spans="1:8" ht="12.75" x14ac:dyDescent="0.2">
      <c r="A14" s="4" t="s">
        <v>135</v>
      </c>
      <c r="B14" s="22"/>
      <c r="C14" s="58">
        <v>31340439</v>
      </c>
      <c r="D14" s="58">
        <v>9201743.0700000003</v>
      </c>
      <c r="E14" s="58">
        <f t="shared" si="1"/>
        <v>40542182.07</v>
      </c>
      <c r="F14" s="58">
        <v>14969767.210000001</v>
      </c>
      <c r="G14" s="58">
        <v>14969767.210000001</v>
      </c>
      <c r="H14" s="58">
        <f t="shared" si="0"/>
        <v>25572414.859999999</v>
      </c>
    </row>
    <row r="15" spans="1:8" ht="12.75" x14ac:dyDescent="0.2">
      <c r="A15" s="4" t="s">
        <v>136</v>
      </c>
      <c r="B15" s="25"/>
      <c r="C15" s="58">
        <v>24058393.470000003</v>
      </c>
      <c r="D15" s="58">
        <v>16582320.390000001</v>
      </c>
      <c r="E15" s="58">
        <f t="shared" si="1"/>
        <v>40640713.859999999</v>
      </c>
      <c r="F15" s="58">
        <v>22680661.210000001</v>
      </c>
      <c r="G15" s="58">
        <v>22680661.210000001</v>
      </c>
      <c r="H15" s="58">
        <f t="shared" si="0"/>
        <v>17960052.649999999</v>
      </c>
    </row>
    <row r="16" spans="1:8" ht="12" x14ac:dyDescent="0.2">
      <c r="A16" s="26"/>
      <c r="B16" s="47" t="s">
        <v>53</v>
      </c>
      <c r="C16" s="62">
        <f t="shared" ref="C16:H16" si="2">+C7+C8+C9+C10+C11+C12+C13+C14+C15</f>
        <v>204576659.47</v>
      </c>
      <c r="D16" s="62">
        <f t="shared" si="2"/>
        <v>194511822.42000002</v>
      </c>
      <c r="E16" s="62">
        <f t="shared" si="2"/>
        <v>399088481.88999999</v>
      </c>
      <c r="F16" s="62">
        <f t="shared" si="2"/>
        <v>130621204.45000002</v>
      </c>
      <c r="G16" s="62">
        <f t="shared" si="2"/>
        <v>130621204.45000002</v>
      </c>
      <c r="H16" s="62">
        <f t="shared" si="2"/>
        <v>268467277.44</v>
      </c>
    </row>
    <row r="19" spans="1:8" ht="45" customHeight="1" x14ac:dyDescent="0.2">
      <c r="A19" s="78" t="s">
        <v>147</v>
      </c>
      <c r="B19" s="79"/>
      <c r="C19" s="79"/>
      <c r="D19" s="79"/>
      <c r="E19" s="79"/>
      <c r="F19" s="79"/>
      <c r="G19" s="79"/>
      <c r="H19" s="80"/>
    </row>
    <row r="21" spans="1:8" x14ac:dyDescent="0.2">
      <c r="A21" s="83" t="s">
        <v>54</v>
      </c>
      <c r="B21" s="84"/>
      <c r="C21" s="78" t="s">
        <v>60</v>
      </c>
      <c r="D21" s="79"/>
      <c r="E21" s="79"/>
      <c r="F21" s="79"/>
      <c r="G21" s="80"/>
      <c r="H21" s="81" t="s">
        <v>59</v>
      </c>
    </row>
    <row r="22" spans="1:8" ht="22.5" x14ac:dyDescent="0.2">
      <c r="A22" s="85"/>
      <c r="B22" s="86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82"/>
    </row>
    <row r="23" spans="1:8" x14ac:dyDescent="0.2">
      <c r="A23" s="87"/>
      <c r="B23" s="88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ht="12" x14ac:dyDescent="0.2">
      <c r="A25" s="4" t="s">
        <v>8</v>
      </c>
      <c r="B25" s="2"/>
      <c r="C25" s="77">
        <v>204576659.47</v>
      </c>
      <c r="D25" s="77">
        <v>194511822.42000002</v>
      </c>
      <c r="E25" s="77">
        <f>+C25+D25</f>
        <v>399088481.88999999</v>
      </c>
      <c r="F25" s="77">
        <v>130621204.45000002</v>
      </c>
      <c r="G25" s="77">
        <v>130621204.45000002</v>
      </c>
      <c r="H25" s="77">
        <f t="shared" ref="H25" si="3">+E25-F25</f>
        <v>268467277.43999994</v>
      </c>
    </row>
    <row r="26" spans="1:8" x14ac:dyDescent="0.2">
      <c r="A26" s="4" t="s">
        <v>9</v>
      </c>
      <c r="B26" s="2"/>
      <c r="C26" s="34"/>
      <c r="D26" s="34"/>
      <c r="E26" s="34"/>
      <c r="F26" s="34"/>
      <c r="G26" s="34"/>
      <c r="H26" s="34"/>
    </row>
    <row r="27" spans="1:8" x14ac:dyDescent="0.2">
      <c r="A27" s="4" t="s">
        <v>10</v>
      </c>
      <c r="B27" s="2"/>
      <c r="C27" s="34"/>
      <c r="D27" s="34"/>
      <c r="E27" s="34"/>
      <c r="F27" s="34"/>
      <c r="G27" s="34"/>
      <c r="H27" s="34"/>
    </row>
    <row r="28" spans="1:8" x14ac:dyDescent="0.2">
      <c r="A28" s="4" t="s">
        <v>11</v>
      </c>
      <c r="B28" s="2"/>
      <c r="C28" s="34"/>
      <c r="D28" s="34"/>
      <c r="E28" s="34"/>
      <c r="F28" s="34"/>
      <c r="G28" s="34"/>
      <c r="H28" s="34"/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53</v>
      </c>
      <c r="C30" s="23"/>
      <c r="D30" s="23"/>
      <c r="E30" s="23"/>
      <c r="F30" s="23"/>
      <c r="G30" s="23"/>
      <c r="H30" s="23"/>
    </row>
    <row r="33" spans="1:8" ht="45" customHeight="1" x14ac:dyDescent="0.2">
      <c r="A33" s="78" t="s">
        <v>146</v>
      </c>
      <c r="B33" s="79"/>
      <c r="C33" s="79"/>
      <c r="D33" s="79"/>
      <c r="E33" s="79"/>
      <c r="F33" s="79"/>
      <c r="G33" s="79"/>
      <c r="H33" s="80"/>
    </row>
    <row r="34" spans="1:8" x14ac:dyDescent="0.2">
      <c r="A34" s="83" t="s">
        <v>54</v>
      </c>
      <c r="B34" s="84"/>
      <c r="C34" s="78" t="s">
        <v>60</v>
      </c>
      <c r="D34" s="79"/>
      <c r="E34" s="79"/>
      <c r="F34" s="79"/>
      <c r="G34" s="80"/>
      <c r="H34" s="81" t="s">
        <v>59</v>
      </c>
    </row>
    <row r="35" spans="1:8" ht="22.5" x14ac:dyDescent="0.2">
      <c r="A35" s="85"/>
      <c r="B35" s="86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82"/>
    </row>
    <row r="36" spans="1:8" x14ac:dyDescent="0.2">
      <c r="A36" s="87"/>
      <c r="B36" s="88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77">
        <v>204576659.47</v>
      </c>
      <c r="D38" s="77">
        <v>194511822.42000002</v>
      </c>
      <c r="E38" s="77">
        <f>+C38+D38</f>
        <v>399088481.88999999</v>
      </c>
      <c r="F38" s="77">
        <v>130621204.45000002</v>
      </c>
      <c r="G38" s="77">
        <v>130621204.45000002</v>
      </c>
      <c r="H38" s="77">
        <f t="shared" ref="H38" si="4">+E38-F38</f>
        <v>268467277.43999994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/>
      <c r="D40" s="34"/>
      <c r="E40" s="34"/>
      <c r="F40" s="34"/>
      <c r="G40" s="34"/>
      <c r="H40" s="34"/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/>
      <c r="D42" s="34"/>
      <c r="E42" s="34"/>
      <c r="F42" s="34"/>
      <c r="G42" s="34"/>
      <c r="H42" s="34"/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/>
      <c r="D44" s="34"/>
      <c r="E44" s="34"/>
      <c r="F44" s="34"/>
      <c r="G44" s="34"/>
      <c r="H44" s="34"/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/>
      <c r="D46" s="34"/>
      <c r="E46" s="34"/>
      <c r="F46" s="34"/>
      <c r="G46" s="34"/>
      <c r="H46" s="34"/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/>
      <c r="D48" s="34"/>
      <c r="E48" s="34"/>
      <c r="F48" s="34"/>
      <c r="G48" s="34"/>
      <c r="H48" s="34"/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/>
      <c r="D50" s="34"/>
      <c r="E50" s="34"/>
      <c r="F50" s="34"/>
      <c r="G50" s="34"/>
      <c r="H50" s="34"/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ht="12" x14ac:dyDescent="0.2">
      <c r="A52" s="26"/>
      <c r="B52" s="47" t="s">
        <v>53</v>
      </c>
      <c r="C52" s="62">
        <f t="shared" ref="C52:H52" si="5">+C50+C48+C46+C44+C42+C40+C38</f>
        <v>204576659.47</v>
      </c>
      <c r="D52" s="62">
        <f t="shared" si="5"/>
        <v>194511822.42000002</v>
      </c>
      <c r="E52" s="62">
        <f t="shared" si="5"/>
        <v>399088481.88999999</v>
      </c>
      <c r="F52" s="62">
        <f t="shared" si="5"/>
        <v>130621204.45000002</v>
      </c>
      <c r="G52" s="62">
        <f t="shared" si="5"/>
        <v>130621204.45000002</v>
      </c>
      <c r="H52" s="62">
        <f t="shared" si="5"/>
        <v>268467277.43999994</v>
      </c>
    </row>
    <row r="55" spans="1:8" s="68" customFormat="1" x14ac:dyDescent="0.2">
      <c r="A55" s="65" t="s">
        <v>137</v>
      </c>
      <c r="B55" s="66"/>
      <c r="C55" s="66"/>
      <c r="D55" s="67"/>
    </row>
    <row r="56" spans="1:8" s="68" customFormat="1" x14ac:dyDescent="0.2">
      <c r="A56" s="69"/>
      <c r="B56" s="66"/>
      <c r="C56" s="66"/>
      <c r="D56" s="67"/>
    </row>
    <row r="57" spans="1:8" s="68" customFormat="1" x14ac:dyDescent="0.2">
      <c r="A57" s="70"/>
      <c r="B57" s="71"/>
      <c r="C57" s="70"/>
      <c r="D57" s="70"/>
    </row>
    <row r="58" spans="1:8" s="68" customFormat="1" x14ac:dyDescent="0.2">
      <c r="A58" s="72"/>
      <c r="B58" s="70"/>
      <c r="C58" s="70"/>
      <c r="D58" s="70"/>
    </row>
    <row r="59" spans="1:8" s="68" customFormat="1" x14ac:dyDescent="0.2">
      <c r="A59" s="72"/>
      <c r="B59" s="70" t="s">
        <v>138</v>
      </c>
      <c r="C59" s="72"/>
      <c r="D59" s="73" t="s">
        <v>138</v>
      </c>
    </row>
    <row r="60" spans="1:8" s="68" customFormat="1" ht="56.25" x14ac:dyDescent="0.2">
      <c r="A60" s="72"/>
      <c r="B60" s="74" t="s">
        <v>140</v>
      </c>
      <c r="C60" s="75"/>
      <c r="D60" s="76" t="s">
        <v>139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78" t="s">
        <v>145</v>
      </c>
      <c r="B1" s="79"/>
      <c r="C1" s="79"/>
      <c r="D1" s="79"/>
      <c r="E1" s="79"/>
      <c r="F1" s="79"/>
      <c r="G1" s="79"/>
      <c r="H1" s="80"/>
    </row>
    <row r="2" spans="1:8" x14ac:dyDescent="0.2">
      <c r="A2" s="83" t="s">
        <v>54</v>
      </c>
      <c r="B2" s="84"/>
      <c r="C2" s="78" t="s">
        <v>60</v>
      </c>
      <c r="D2" s="79"/>
      <c r="E2" s="79"/>
      <c r="F2" s="79"/>
      <c r="G2" s="80"/>
      <c r="H2" s="81" t="s">
        <v>59</v>
      </c>
    </row>
    <row r="3" spans="1:8" ht="24.95" customHeight="1" x14ac:dyDescent="0.2">
      <c r="A3" s="85"/>
      <c r="B3" s="8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82"/>
    </row>
    <row r="4" spans="1:8" x14ac:dyDescent="0.2">
      <c r="A4" s="87"/>
      <c r="B4" s="8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/>
      <c r="D6" s="15"/>
      <c r="E6" s="15"/>
      <c r="F6" s="15"/>
      <c r="G6" s="15"/>
      <c r="H6" s="15"/>
    </row>
    <row r="7" spans="1:8" x14ac:dyDescent="0.2">
      <c r="A7" s="38"/>
      <c r="B7" s="42" t="s">
        <v>42</v>
      </c>
      <c r="C7" s="15"/>
      <c r="D7" s="15"/>
      <c r="E7" s="15"/>
      <c r="F7" s="15"/>
      <c r="G7" s="15"/>
      <c r="H7" s="15"/>
    </row>
    <row r="8" spans="1:8" x14ac:dyDescent="0.2">
      <c r="A8" s="38"/>
      <c r="B8" s="42" t="s">
        <v>17</v>
      </c>
      <c r="C8" s="15"/>
      <c r="D8" s="15"/>
      <c r="E8" s="15"/>
      <c r="F8" s="15"/>
      <c r="G8" s="15"/>
      <c r="H8" s="15"/>
    </row>
    <row r="9" spans="1:8" x14ac:dyDescent="0.2">
      <c r="A9" s="38"/>
      <c r="B9" s="42" t="s">
        <v>43</v>
      </c>
      <c r="C9" s="15"/>
      <c r="D9" s="15"/>
      <c r="E9" s="15"/>
      <c r="F9" s="15"/>
      <c r="G9" s="15"/>
      <c r="H9" s="15"/>
    </row>
    <row r="10" spans="1:8" x14ac:dyDescent="0.2">
      <c r="A10" s="38"/>
      <c r="B10" s="42" t="s">
        <v>3</v>
      </c>
      <c r="C10" s="15"/>
      <c r="D10" s="15"/>
      <c r="E10" s="15"/>
      <c r="F10" s="15"/>
      <c r="G10" s="15"/>
      <c r="H10" s="15"/>
    </row>
    <row r="11" spans="1:8" x14ac:dyDescent="0.2">
      <c r="A11" s="38"/>
      <c r="B11" s="42" t="s">
        <v>23</v>
      </c>
      <c r="C11" s="15"/>
      <c r="D11" s="15"/>
      <c r="E11" s="15"/>
      <c r="F11" s="15"/>
      <c r="G11" s="15"/>
      <c r="H11" s="15"/>
    </row>
    <row r="12" spans="1:8" x14ac:dyDescent="0.2">
      <c r="A12" s="38"/>
      <c r="B12" s="42" t="s">
        <v>18</v>
      </c>
      <c r="C12" s="15"/>
      <c r="D12" s="15"/>
      <c r="E12" s="15"/>
      <c r="F12" s="15"/>
      <c r="G12" s="15"/>
      <c r="H12" s="15"/>
    </row>
    <row r="13" spans="1:8" x14ac:dyDescent="0.2">
      <c r="A13" s="38"/>
      <c r="B13" s="42" t="s">
        <v>44</v>
      </c>
      <c r="C13" s="15"/>
      <c r="D13" s="15"/>
      <c r="E13" s="15"/>
      <c r="F13" s="15"/>
      <c r="G13" s="15"/>
      <c r="H13" s="15"/>
    </row>
    <row r="14" spans="1:8" x14ac:dyDescent="0.2">
      <c r="A14" s="38"/>
      <c r="B14" s="42" t="s">
        <v>19</v>
      </c>
      <c r="C14" s="15"/>
      <c r="D14" s="15"/>
      <c r="E14" s="15"/>
      <c r="F14" s="15"/>
      <c r="G14" s="15"/>
      <c r="H14" s="15"/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63">
        <f>+C20</f>
        <v>204576659.47</v>
      </c>
      <c r="D16" s="63">
        <f t="shared" ref="D16:H16" si="0">+D20</f>
        <v>194511822.42000002</v>
      </c>
      <c r="E16" s="63">
        <f t="shared" si="0"/>
        <v>399088481.88999999</v>
      </c>
      <c r="F16" s="63">
        <f t="shared" si="0"/>
        <v>130621204.45000002</v>
      </c>
      <c r="G16" s="63">
        <f t="shared" si="0"/>
        <v>130621204.45000002</v>
      </c>
      <c r="H16" s="63">
        <f t="shared" si="0"/>
        <v>268467277.43999994</v>
      </c>
    </row>
    <row r="17" spans="1:8" x14ac:dyDescent="0.2">
      <c r="A17" s="38"/>
      <c r="B17" s="42" t="s">
        <v>45</v>
      </c>
      <c r="C17" s="15"/>
      <c r="D17" s="15"/>
      <c r="E17" s="15"/>
      <c r="F17" s="15"/>
      <c r="G17" s="15"/>
      <c r="H17" s="15"/>
    </row>
    <row r="18" spans="1:8" x14ac:dyDescent="0.2">
      <c r="A18" s="38"/>
      <c r="B18" s="42" t="s">
        <v>28</v>
      </c>
      <c r="C18" s="15"/>
      <c r="D18" s="15"/>
      <c r="E18" s="15"/>
      <c r="F18" s="15"/>
      <c r="G18" s="15"/>
      <c r="H18" s="15"/>
    </row>
    <row r="19" spans="1:8" x14ac:dyDescent="0.2">
      <c r="A19" s="38"/>
      <c r="B19" s="42" t="s">
        <v>21</v>
      </c>
      <c r="C19" s="15"/>
      <c r="D19" s="15"/>
      <c r="E19" s="15"/>
      <c r="F19" s="15"/>
      <c r="G19" s="15"/>
      <c r="H19" s="15"/>
    </row>
    <row r="20" spans="1:8" ht="12" x14ac:dyDescent="0.2">
      <c r="A20" s="38"/>
      <c r="B20" s="42" t="s">
        <v>46</v>
      </c>
      <c r="C20" s="64">
        <v>204576659.47</v>
      </c>
      <c r="D20" s="64">
        <v>194511822.42000002</v>
      </c>
      <c r="E20" s="64">
        <f>+C20+D20</f>
        <v>399088481.88999999</v>
      </c>
      <c r="F20" s="64">
        <v>130621204.45000002</v>
      </c>
      <c r="G20" s="64">
        <v>130621204.45000002</v>
      </c>
      <c r="H20" s="64">
        <f>+E20-F20</f>
        <v>268467277.43999994</v>
      </c>
    </row>
    <row r="21" spans="1:8" x14ac:dyDescent="0.2">
      <c r="A21" s="38"/>
      <c r="B21" s="42" t="s">
        <v>47</v>
      </c>
      <c r="C21" s="15"/>
      <c r="D21" s="15"/>
      <c r="E21" s="15"/>
      <c r="F21" s="15"/>
      <c r="G21" s="15"/>
      <c r="H21" s="15"/>
    </row>
    <row r="22" spans="1:8" x14ac:dyDescent="0.2">
      <c r="A22" s="38"/>
      <c r="B22" s="42" t="s">
        <v>48</v>
      </c>
      <c r="C22" s="15"/>
      <c r="D22" s="15"/>
      <c r="E22" s="15"/>
      <c r="F22" s="15"/>
      <c r="G22" s="15"/>
      <c r="H22" s="15"/>
    </row>
    <row r="23" spans="1:8" x14ac:dyDescent="0.2">
      <c r="A23" s="38"/>
      <c r="B23" s="42" t="s">
        <v>4</v>
      </c>
      <c r="C23" s="15"/>
      <c r="D23" s="15"/>
      <c r="E23" s="15"/>
      <c r="F23" s="15"/>
      <c r="G23" s="15"/>
      <c r="H23" s="15"/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/>
      <c r="D25" s="15"/>
      <c r="E25" s="15"/>
      <c r="F25" s="15"/>
      <c r="G25" s="15"/>
      <c r="H25" s="15"/>
    </row>
    <row r="26" spans="1:8" x14ac:dyDescent="0.2">
      <c r="A26" s="38"/>
      <c r="B26" s="42" t="s">
        <v>29</v>
      </c>
      <c r="C26" s="15"/>
      <c r="D26" s="15"/>
      <c r="E26" s="15"/>
      <c r="F26" s="15"/>
      <c r="G26" s="15"/>
      <c r="H26" s="15"/>
    </row>
    <row r="27" spans="1:8" x14ac:dyDescent="0.2">
      <c r="A27" s="38"/>
      <c r="B27" s="42" t="s">
        <v>24</v>
      </c>
      <c r="C27" s="15"/>
      <c r="D27" s="15"/>
      <c r="E27" s="15"/>
      <c r="F27" s="15"/>
      <c r="G27" s="15"/>
      <c r="H27" s="15"/>
    </row>
    <row r="28" spans="1:8" x14ac:dyDescent="0.2">
      <c r="A28" s="38"/>
      <c r="B28" s="42" t="s">
        <v>30</v>
      </c>
      <c r="C28" s="15"/>
      <c r="D28" s="15"/>
      <c r="E28" s="15"/>
      <c r="F28" s="15"/>
      <c r="G28" s="15"/>
      <c r="H28" s="15"/>
    </row>
    <row r="29" spans="1:8" x14ac:dyDescent="0.2">
      <c r="A29" s="38"/>
      <c r="B29" s="42" t="s">
        <v>50</v>
      </c>
      <c r="C29" s="15"/>
      <c r="D29" s="15"/>
      <c r="E29" s="15"/>
      <c r="F29" s="15"/>
      <c r="G29" s="15"/>
      <c r="H29" s="15"/>
    </row>
    <row r="30" spans="1:8" x14ac:dyDescent="0.2">
      <c r="A30" s="38"/>
      <c r="B30" s="42" t="s">
        <v>22</v>
      </c>
      <c r="C30" s="15"/>
      <c r="D30" s="15"/>
      <c r="E30" s="15"/>
      <c r="F30" s="15"/>
      <c r="G30" s="15"/>
      <c r="H30" s="15"/>
    </row>
    <row r="31" spans="1:8" x14ac:dyDescent="0.2">
      <c r="A31" s="38"/>
      <c r="B31" s="42" t="s">
        <v>5</v>
      </c>
      <c r="C31" s="15"/>
      <c r="D31" s="15"/>
      <c r="E31" s="15"/>
      <c r="F31" s="15"/>
      <c r="G31" s="15"/>
      <c r="H31" s="15"/>
    </row>
    <row r="32" spans="1:8" x14ac:dyDescent="0.2">
      <c r="A32" s="38"/>
      <c r="B32" s="42" t="s">
        <v>6</v>
      </c>
      <c r="C32" s="15"/>
      <c r="D32" s="15"/>
      <c r="E32" s="15"/>
      <c r="F32" s="15"/>
      <c r="G32" s="15"/>
      <c r="H32" s="15"/>
    </row>
    <row r="33" spans="1:8" x14ac:dyDescent="0.2">
      <c r="A33" s="38"/>
      <c r="B33" s="42" t="s">
        <v>51</v>
      </c>
      <c r="C33" s="15"/>
      <c r="D33" s="15"/>
      <c r="E33" s="15"/>
      <c r="F33" s="15"/>
      <c r="G33" s="15"/>
      <c r="H33" s="15"/>
    </row>
    <row r="34" spans="1:8" x14ac:dyDescent="0.2">
      <c r="A34" s="38"/>
      <c r="B34" s="42" t="s">
        <v>31</v>
      </c>
      <c r="C34" s="15"/>
      <c r="D34" s="15"/>
      <c r="E34" s="15"/>
      <c r="F34" s="15"/>
      <c r="G34" s="15"/>
      <c r="H34" s="15"/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/>
      <c r="D36" s="15"/>
      <c r="E36" s="15"/>
      <c r="F36" s="15"/>
      <c r="G36" s="15"/>
      <c r="H36" s="15"/>
    </row>
    <row r="37" spans="1:8" x14ac:dyDescent="0.2">
      <c r="A37" s="38"/>
      <c r="B37" s="42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38"/>
      <c r="B38" s="42" t="s">
        <v>25</v>
      </c>
      <c r="C38" s="15"/>
      <c r="D38" s="15"/>
      <c r="E38" s="15"/>
      <c r="F38" s="15"/>
      <c r="G38" s="15"/>
      <c r="H38" s="15"/>
    </row>
    <row r="39" spans="1:8" x14ac:dyDescent="0.2">
      <c r="A39" s="38"/>
      <c r="B39" s="42" t="s">
        <v>33</v>
      </c>
      <c r="C39" s="15"/>
      <c r="D39" s="15"/>
      <c r="E39" s="15"/>
      <c r="F39" s="15"/>
      <c r="G39" s="15"/>
      <c r="H39" s="15"/>
    </row>
    <row r="40" spans="1:8" x14ac:dyDescent="0.2">
      <c r="A40" s="38"/>
      <c r="B40" s="42" t="s">
        <v>7</v>
      </c>
      <c r="C40" s="15"/>
      <c r="D40" s="15"/>
      <c r="E40" s="15"/>
      <c r="F40" s="15"/>
      <c r="G40" s="15"/>
      <c r="H40" s="15"/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2" x14ac:dyDescent="0.2">
      <c r="A42" s="46"/>
      <c r="B42" s="47" t="s">
        <v>53</v>
      </c>
      <c r="C42" s="62">
        <f t="shared" ref="C42:H42" si="1">+C36+C25+C16+C6</f>
        <v>204576659.47</v>
      </c>
      <c r="D42" s="62">
        <f t="shared" si="1"/>
        <v>194511822.42000002</v>
      </c>
      <c r="E42" s="62">
        <f t="shared" si="1"/>
        <v>399088481.88999999</v>
      </c>
      <c r="F42" s="62">
        <f t="shared" si="1"/>
        <v>130621204.45000002</v>
      </c>
      <c r="G42" s="62">
        <f t="shared" si="1"/>
        <v>130621204.45000002</v>
      </c>
      <c r="H42" s="62">
        <f t="shared" si="1"/>
        <v>268467277.43999994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s="68" customFormat="1" x14ac:dyDescent="0.2">
      <c r="A44" s="65" t="s">
        <v>137</v>
      </c>
      <c r="B44" s="66"/>
      <c r="C44" s="66"/>
      <c r="D44" s="67"/>
    </row>
    <row r="45" spans="1:8" s="68" customFormat="1" x14ac:dyDescent="0.2">
      <c r="A45" s="69"/>
      <c r="B45" s="66"/>
      <c r="C45" s="66"/>
      <c r="D45" s="67"/>
    </row>
    <row r="46" spans="1:8" s="68" customFormat="1" x14ac:dyDescent="0.2">
      <c r="A46" s="70"/>
      <c r="B46" s="71"/>
      <c r="C46" s="70"/>
      <c r="D46" s="70"/>
    </row>
    <row r="47" spans="1:8" s="68" customFormat="1" x14ac:dyDescent="0.2">
      <c r="A47" s="72"/>
      <c r="B47" s="70"/>
      <c r="C47" s="70"/>
      <c r="D47" s="70"/>
    </row>
    <row r="48" spans="1:8" s="68" customFormat="1" x14ac:dyDescent="0.2">
      <c r="A48" s="72"/>
      <c r="B48" s="70" t="s">
        <v>138</v>
      </c>
      <c r="C48" s="72"/>
      <c r="D48" s="73" t="s">
        <v>138</v>
      </c>
    </row>
    <row r="49" spans="1:4" s="68" customFormat="1" ht="56.25" x14ac:dyDescent="0.2">
      <c r="A49" s="72"/>
      <c r="B49" s="74" t="s">
        <v>141</v>
      </c>
      <c r="C49" s="75"/>
      <c r="D49" s="76" t="s">
        <v>139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CA!Títulos_a_imprimir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2018-08-08T17:08:03Z</cp:lastPrinted>
  <dcterms:created xsi:type="dcterms:W3CDTF">2014-02-10T03:37:14Z</dcterms:created>
  <dcterms:modified xsi:type="dcterms:W3CDTF">2018-08-08T17:08:09Z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