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SEPTIEMBRE 2018\INFORMACION PORTAL SEPTIEMBRE 2018\INFORMACION CONTABLE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48" i="1"/>
  <c r="J48" i="1" s="1"/>
  <c r="I47" i="1"/>
  <c r="J47" i="1" s="1"/>
  <c r="I46" i="1"/>
  <c r="J46" i="1" s="1"/>
  <c r="I45" i="1"/>
  <c r="J45" i="1" s="1"/>
  <c r="I44" i="1"/>
  <c r="J44" i="1" s="1"/>
  <c r="I40" i="1"/>
  <c r="J40" i="1" s="1"/>
  <c r="I39" i="1"/>
  <c r="J39" i="1" s="1"/>
  <c r="I38" i="1"/>
  <c r="J38" i="1" s="1"/>
  <c r="J36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E27" i="1" s="1"/>
  <c r="D26" i="1"/>
  <c r="E26" i="1" s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E14" i="1" s="1"/>
  <c r="I16" i="1"/>
  <c r="J16" i="1" s="1"/>
  <c r="E16" i="1"/>
  <c r="E12" i="1" l="1"/>
  <c r="E24" i="1"/>
  <c r="J14" i="1"/>
  <c r="J12" i="1" s="1"/>
  <c r="J25" i="1"/>
  <c r="J42" i="1"/>
  <c r="J34" i="1" s="1"/>
  <c r="D24" i="1"/>
  <c r="I36" i="1"/>
  <c r="I14" i="1"/>
  <c r="I25" i="1"/>
  <c r="I42" i="1"/>
  <c r="I50" i="1"/>
  <c r="D14" i="1"/>
  <c r="D12" i="1" s="1"/>
  <c r="I34" i="1" l="1"/>
  <c r="I12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<sst xmlns="http://schemas.openxmlformats.org/spreadsheetml/2006/main" count="66" uniqueCount="63">
  <si>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</si>
  <si>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del 2018</t>
  </si>
  <si>
    <t>(Pesos)</t>
  </si>
  <si>
    <t>Ente Público:</t>
  </si>
  <si>
    <t>INSTITUTO ESTATAL DE LA CULTURA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</si>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</sst>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2" fillId="3" borderId="0" xfId="0" applyNumberFormat="1" applyFont="1" applyFill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164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164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164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4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1%20NORA/ESTADOS%20FINANCIEROS%202018/INFORMACI&#211;N%20FINANCIERA%20SEPTIEMBRE%202018/DGCG/Formatos%20Fros%20y%20Pptales%20IEC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 (2)"/>
      <sheetName val="BMu"/>
      <sheetName val="BInmu (2)"/>
      <sheetName val="BInmu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>
        <row r="16">
          <cell r="D16">
            <v>74806194.75</v>
          </cell>
          <cell r="E16">
            <v>60263123.280000001</v>
          </cell>
          <cell r="I16">
            <v>5547463.8099999996</v>
          </cell>
          <cell r="J16">
            <v>50343056.509999998</v>
          </cell>
        </row>
        <row r="17">
          <cell r="D17">
            <v>4684741.75</v>
          </cell>
          <cell r="E17">
            <v>786621.75</v>
          </cell>
          <cell r="I17">
            <v>0</v>
          </cell>
          <cell r="J17">
            <v>0</v>
          </cell>
        </row>
        <row r="18">
          <cell r="D18">
            <v>36486172.159999996</v>
          </cell>
          <cell r="E18">
            <v>25091619.800000001</v>
          </cell>
          <cell r="I18">
            <v>0</v>
          </cell>
          <cell r="J18">
            <v>0</v>
          </cell>
        </row>
        <row r="19">
          <cell r="D19">
            <v>464388.29</v>
          </cell>
          <cell r="E19">
            <v>479547.69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1700</v>
          </cell>
          <cell r="E22">
            <v>41833.94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36584240.380000003</v>
          </cell>
          <cell r="E29">
            <v>32993647.07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87736700.25</v>
          </cell>
          <cell r="E31">
            <v>73228555.659999996</v>
          </cell>
          <cell r="I31">
            <v>0</v>
          </cell>
          <cell r="J31">
            <v>0</v>
          </cell>
        </row>
        <row r="32">
          <cell r="D32">
            <v>152380441.94</v>
          </cell>
          <cell r="E32">
            <v>167527214.09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-54640359.420000002</v>
          </cell>
          <cell r="E34">
            <v>-73261927.689999998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280681421.88</v>
          </cell>
          <cell r="J44">
            <v>209951029.56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30356744.640000001</v>
          </cell>
          <cell r="J50">
            <v>-3492611.76</v>
          </cell>
        </row>
        <row r="51">
          <cell r="I51">
            <v>21918589.77</v>
          </cell>
          <cell r="J51">
            <v>30348761.289999999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zoomScale="80" zoomScaleNormal="80" zoomScalePageLayoutView="80" workbookViewId="0">
      <selection activeCell="E64" sqref="E64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15202065.490000006</v>
      </c>
      <c r="E12" s="36">
        <f>E14+E24</f>
        <v>66556050</v>
      </c>
      <c r="F12" s="33"/>
      <c r="G12" s="35" t="s">
        <v>9</v>
      </c>
      <c r="H12" s="35"/>
      <c r="I12" s="36">
        <f>I14+I25</f>
        <v>0</v>
      </c>
      <c r="J12" s="36">
        <f>J14+J25</f>
        <v>44795592.699999996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55293.340000000026</v>
      </c>
      <c r="E14" s="36">
        <f>SUM(E16:E22)</f>
        <v>29835743.829999994</v>
      </c>
      <c r="F14" s="33"/>
      <c r="G14" s="35" t="s">
        <v>11</v>
      </c>
      <c r="H14" s="35"/>
      <c r="I14" s="36">
        <f>SUM(I16:I23)</f>
        <v>0</v>
      </c>
      <c r="J14" s="36">
        <f>SUM(J16:J23)</f>
        <v>44795592.699999996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2">
        <f>IF(D16&gt;0,0,[1]ESF!D16-[1]ESF!E16)</f>
        <v>14543071.469999999</v>
      </c>
      <c r="F16" s="33"/>
      <c r="G16" s="41" t="s">
        <v>13</v>
      </c>
      <c r="H16" s="41"/>
      <c r="I16" s="42">
        <f>IF([1]ESF!I16&gt;[1]ESF!J16,[1]ESF!I16-[1]ESF!J16,0)</f>
        <v>0</v>
      </c>
      <c r="J16" s="42">
        <f>IF(I16&gt;0,0,[1]ESF!J16-[1]ESF!I16)</f>
        <v>44795592.699999996</v>
      </c>
      <c r="K16" s="29"/>
    </row>
    <row r="17" spans="1:11" x14ac:dyDescent="0.2">
      <c r="A17" s="34"/>
      <c r="B17" s="41" t="s">
        <v>14</v>
      </c>
      <c r="C17" s="41"/>
      <c r="D17" s="42">
        <f>IF([1]ESF!D17&lt;[1]ESF!E17,[1]ESF!E17-[1]ESF!D17,0)</f>
        <v>0</v>
      </c>
      <c r="E17" s="42">
        <f>IF(D17&gt;0,0,[1]ESF!D17-[1]ESF!E17)</f>
        <v>3898120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f>IF([1]ESF!D18&lt;[1]ESF!E18,[1]ESF!E18-[1]ESF!D18,0)</f>
        <v>0</v>
      </c>
      <c r="E18" s="42">
        <f>IF(D18&gt;0,0,[1]ESF!D18-[1]ESF!E18)</f>
        <v>11394552.359999996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15159.400000000023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40133.94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0</v>
      </c>
      <c r="J23" s="42">
        <f>IF(I23&gt;0,0,[1]ESF!J23-[1]ESF!I23)</f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15146772.150000006</v>
      </c>
      <c r="E24" s="36">
        <f>SUM(E26:E34)</f>
        <v>36720306.170000002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3590593.3100000024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14508144.590000004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f>IF([1]ESF!D32&lt;[1]ESF!E32,[1]ESF!E32-[1]ESF!D32,0)</f>
        <v>15146772.150000006</v>
      </c>
      <c r="E29" s="42">
        <f>IF(D29&gt;0,0,[1]ESF!D32-[1]ESF!E32)</f>
        <v>0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38</v>
      </c>
      <c r="C31" s="43"/>
      <c r="D31" s="42">
        <f>IF([1]ESF!D34&lt;[1]ESF!E34,[1]ESF!E34-[1]ESF!D34,0)</f>
        <v>0</v>
      </c>
      <c r="E31" s="42">
        <f>IF(D31&gt;0,0,[1]ESF!D34-[1]ESF!E34)</f>
        <v>18621568.269999996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104579748.72</v>
      </c>
      <c r="J34" s="36">
        <f>J36+J42+J50</f>
        <v>8430171.5199999996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70730392.319999993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70730392.319999993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46"/>
      <c r="E40" s="46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46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46"/>
      <c r="F42" s="33"/>
      <c r="G42" s="35" t="s">
        <v>49</v>
      </c>
      <c r="H42" s="35"/>
      <c r="I42" s="36">
        <f>SUM(I44:I48)</f>
        <v>33849356.399999999</v>
      </c>
      <c r="J42" s="36">
        <f>SUM(J44:J48)</f>
        <v>8430171.5199999996</v>
      </c>
      <c r="K42" s="29"/>
    </row>
    <row r="43" spans="1:11" x14ac:dyDescent="0.2">
      <c r="A43" s="34"/>
      <c r="B43" s="15"/>
      <c r="C43" s="15"/>
      <c r="D43" s="46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IF([1]ESF!I50&gt;[1]ESF!J50,[1]ESF!I50-[1]ESF!J50,0)</f>
        <v>33849356.399999999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f>IF(I45&gt;0,0,[1]ESF!J51-[1]ESF!I51)</f>
        <v>8430171.5199999996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1" t="s">
        <v>60</v>
      </c>
      <c r="H60" s="71"/>
      <c r="I60" s="39"/>
      <c r="J60" s="60"/>
    </row>
    <row r="61" spans="1:11" ht="14.1" customHeight="1" x14ac:dyDescent="0.2">
      <c r="B61" s="72"/>
      <c r="C61" s="73" t="s">
        <v>61</v>
      </c>
      <c r="D61" s="73"/>
      <c r="E61" s="74"/>
      <c r="F61" s="74"/>
      <c r="G61" s="75" t="s">
        <v>62</v>
      </c>
      <c r="H61" s="75"/>
      <c r="I61" s="39"/>
      <c r="J61" s="60"/>
    </row>
    <row r="62" spans="1:11" x14ac:dyDescent="0.2">
      <c r="A62" s="76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/>
  <pageMargins left="0.98425196850393704" right="0.98425196850393704" top="0.98425196850393704" bottom="0.98425196850393704" header="0.51181102362204722" footer="0.51181102362204722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2018-10-19T16:36:19Z</dcterms:created>
  <dcterms:modified xsi:type="dcterms:W3CDTF">2018-10-19T16:37:01Z</dcterms:modified>
</cp:coreProperties>
</file>